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9005CAEE-B3D7-4E82-B424-B0142E85C98F}" xr6:coauthVersionLast="47" xr6:coauthVersionMax="47" xr10:uidLastSave="{00000000-0000-0000-0000-000000000000}"/>
  <bookViews>
    <workbookView xWindow="-110" yWindow="-110" windowWidth="19420" windowHeight="10420" tabRatio="950" firstSheet="1" activeTab="29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26" l="1"/>
  <c r="A2" i="33"/>
  <c r="C9" i="21" l="1"/>
  <c r="J11" i="19" l="1"/>
  <c r="H11" i="18"/>
  <c r="G11" i="18"/>
  <c r="F11" i="18"/>
  <c r="K12" i="13" l="1"/>
  <c r="K11" i="13" l="1"/>
  <c r="J11" i="13"/>
  <c r="I11" i="13"/>
  <c r="AF10" i="14" l="1"/>
  <c r="AF10" i="13"/>
  <c r="AF10" i="12"/>
  <c r="H11" i="11"/>
  <c r="G11" i="11"/>
  <c r="F11" i="11"/>
  <c r="AA20" i="9"/>
  <c r="K11" i="8" l="1"/>
  <c r="J11" i="8"/>
  <c r="I11" i="8"/>
  <c r="F11" i="8"/>
  <c r="N17" i="9"/>
  <c r="D17" i="7"/>
  <c r="E17" i="7"/>
  <c r="F17" i="7"/>
  <c r="G17" i="7"/>
  <c r="H17" i="7"/>
  <c r="I17" i="7"/>
  <c r="J17" i="7"/>
  <c r="K17" i="7"/>
  <c r="C17" i="7"/>
  <c r="D17" i="9"/>
  <c r="E17" i="9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21" l="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D16" i="9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X16" i="8" s="1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6" i="27" s="1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J16" i="18" l="1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<sst xmlns="http://schemas.openxmlformats.org/spreadsheetml/2006/main" count="2196" uniqueCount="105">
  <si>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</si>
  <si>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</si>
  <si>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</si>
  <si>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</si>
  <si>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</si>
  <si>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</si>
  <si>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</si>
  <si>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</si>
  <si>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</si>
  <si>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</si>
  <si>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</si>
  <si>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</si>
  <si>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</si>
  <si>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</si>
  <si>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</si>
  <si>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</si>
  <si>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</si>
  <si>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</si>
  <si>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</si>
  <si>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</si>
  <si>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</si>
  <si>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</si>
  <si>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</si>
  <si>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</si>
  <si>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</si>
  <si>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</si>
  <si>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</si>
  <si>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</si>
  <si>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</si>
  <si>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</si>
  <si>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</si>
  <si>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</si>
  <si>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</si>
  <si>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</si>
  <si>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</si>
  <si>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</si>
  <si>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</si>
  <si>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</si>
  <si>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</si>
  <si>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</si>
  <si>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</si>
  <si>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</si>
  <si>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</si>
  <si>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</si>
  <si>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</si>
  <si>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</si>
  <si>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</si>
  <si>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</si>
  <si>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</si>
  <si>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</si>
  <si>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</si>
  <si>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</si>
  <si>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</si>
  <si>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</si>
  <si>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</si>
  <si>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</si>
  <si>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</si>
  <si>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</si>
  <si>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</si>
  <si>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</si>
  <si>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</si>
  <si>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</si>
  <si>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</si>
  <si>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</si>
  <si>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</si>
  <si>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</si>
  <si>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</si>
  <si>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</si>
  <si>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</si>
  <si>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</si>
  <si>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</si>
  <si>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</si>
  <si>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</si>
  <si>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</si>
  <si>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</si>
  <si>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</si>
  <si>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</si>
  <si>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</si>
  <si>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</si>
  <si>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</si>
  <si>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</si>
  <si>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</si>
  <si>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</si>
  <si>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</si>
  <si>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</si>
  <si>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</si>
  <si>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</si>
  <si>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</si>
  <si>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</si>
  <si>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</si>
  <si>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</si>
  <si>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</si>
  <si>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</si>
  <si>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</si>
  <si>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</si>
  <si>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</si>
  <si>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</si>
  <si>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</si>
  <si>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</si>
  <si>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Addition </t>
  </si>
  <si>
    <t xml:space="preserve">Zeshan </t>
  </si>
  <si>
    <t>Jabbar</t>
  </si>
  <si>
    <t>Zeshan</t>
  </si>
  <si>
    <t>Jabran Iqbal</t>
  </si>
  <si>
    <t>Furqan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</si>
</sst>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7" borderId="7" xfId="0" applyFont="1" applyFill="1" applyBorder="1"/>
    <xf numFmtId="0" fontId="13" fillId="7" borderId="5" xfId="0" applyFont="1" applyFill="1" applyBorder="1"/>
    <xf numFmtId="0" fontId="13" fillId="7" borderId="29" xfId="0" applyFont="1" applyFill="1" applyBorder="1" applyAlignment="1">
      <alignment horizontal="center"/>
    </xf>
    <xf numFmtId="0" fontId="13" fillId="7" borderId="29" xfId="0" applyFont="1" applyFill="1" applyBorder="1"/>
    <xf numFmtId="0" fontId="13" fillId="7" borderId="22" xfId="0" applyFont="1" applyFill="1" applyBorder="1"/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3">
        <v>46174</v>
      </c>
      <c r="B2" s="283"/>
      <c r="C2" s="173" t="s">
        <v>65</v>
      </c>
      <c r="D2" s="284" t="s">
        <v>66</v>
      </c>
      <c r="E2" s="28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5" t="s">
        <v>84</v>
      </c>
      <c r="B3" s="286"/>
      <c r="C3" s="28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7" t="s">
        <v>70</v>
      </c>
      <c r="B4" s="277" t="s">
        <v>49</v>
      </c>
      <c r="C4" s="279" t="s">
        <v>85</v>
      </c>
      <c r="D4" s="281" t="s">
        <v>4</v>
      </c>
      <c r="E4" s="282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78"/>
      <c r="B5" s="278"/>
      <c r="C5" s="28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241.67500000000001</v>
      </c>
      <c r="I8" s="195">
        <f t="shared" si="0"/>
        <v>0.48335</v>
      </c>
      <c r="J8" s="188">
        <f t="shared" si="1"/>
        <v>258.32499999999999</v>
      </c>
      <c r="K8" s="189">
        <f t="shared" si="2"/>
        <v>241.67500000000001</v>
      </c>
      <c r="L8" s="196">
        <f t="shared" si="3"/>
        <v>10.333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194.55</v>
      </c>
      <c r="I9" s="195">
        <f t="shared" si="0"/>
        <v>0.3891</v>
      </c>
      <c r="J9" s="188">
        <f t="shared" si="1"/>
        <v>305.45</v>
      </c>
      <c r="K9" s="189">
        <f t="shared" si="2"/>
        <v>194.55</v>
      </c>
      <c r="L9" s="196">
        <f t="shared" si="3"/>
        <v>12.218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211.3</v>
      </c>
      <c r="I10" s="195">
        <f t="shared" si="0"/>
        <v>0.42260000000000003</v>
      </c>
      <c r="J10" s="188">
        <f t="shared" si="1"/>
        <v>288.7</v>
      </c>
      <c r="K10" s="189">
        <f t="shared" si="2"/>
        <v>211.3</v>
      </c>
      <c r="L10" s="196">
        <f t="shared" si="3"/>
        <v>11.548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81.775000000000006</v>
      </c>
      <c r="I11" s="195">
        <f t="shared" si="0"/>
        <v>0.16355</v>
      </c>
      <c r="J11" s="188">
        <f t="shared" si="1"/>
        <v>418.22500000000002</v>
      </c>
      <c r="K11" s="189">
        <f t="shared" si="2"/>
        <v>81.775000000000006</v>
      </c>
      <c r="L11" s="196">
        <f t="shared" si="3"/>
        <v>16.728999999999999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1594.075</v>
      </c>
      <c r="I12" s="195">
        <f t="shared" si="0"/>
        <v>0.26567916666666669</v>
      </c>
      <c r="J12" s="188">
        <f t="shared" si="1"/>
        <v>4405.9250000000002</v>
      </c>
      <c r="K12" s="189">
        <f t="shared" si="2"/>
        <v>1594.075</v>
      </c>
      <c r="L12" s="196">
        <f t="shared" si="3"/>
        <v>176.23699999999999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500</v>
      </c>
      <c r="I13" s="195">
        <f t="shared" si="0"/>
        <v>1</v>
      </c>
      <c r="J13" s="188">
        <f t="shared" si="1"/>
        <v>0</v>
      </c>
      <c r="K13" s="189">
        <f t="shared" si="2"/>
        <v>500</v>
      </c>
      <c r="L13" s="196">
        <f t="shared" si="3"/>
        <v>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Furqan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4.5750000000000002</v>
      </c>
      <c r="I18" s="200" t="e">
        <f t="shared" si="0"/>
        <v>#DIV/0!</v>
      </c>
      <c r="J18" s="201">
        <f t="shared" si="1"/>
        <v>-4.5750000000000002</v>
      </c>
      <c r="K18" s="202">
        <f t="shared" si="2"/>
        <v>4.5750000000000002</v>
      </c>
      <c r="L18" s="203">
        <f t="shared" si="3"/>
        <v>-0.183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7" t="s">
        <v>70</v>
      </c>
      <c r="B22" s="277" t="s">
        <v>49</v>
      </c>
      <c r="C22" s="279" t="s">
        <v>85</v>
      </c>
      <c r="D22" s="281" t="s">
        <v>79</v>
      </c>
      <c r="E22" s="282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78"/>
      <c r="B23" s="278"/>
      <c r="C23" s="28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L18" sqref="L18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5">
        <f ca="1">TODAY()-1</f>
        <v>46261</v>
      </c>
      <c r="B2" s="305"/>
      <c r="C2" s="305"/>
      <c r="D2" s="305"/>
      <c r="E2" s="305"/>
      <c r="F2" s="28" t="s">
        <v>98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 t="s">
        <v>48</v>
      </c>
      <c r="M3" s="312"/>
      <c r="N3" s="313"/>
      <c r="O3" s="317" t="s">
        <v>47</v>
      </c>
      <c r="P3" s="31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83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/>
      <c r="M4" s="315"/>
      <c r="N4" s="316"/>
      <c r="O4" s="319"/>
      <c r="P4" s="320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102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2487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866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797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50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1844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1494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2129</v>
      </c>
      <c r="L6" s="36">
        <f t="shared" ref="L6:L16" si="0">SUM(C6:K6)/40</f>
        <v>241.67500000000001</v>
      </c>
      <c r="M6" s="86">
        <f t="shared" ref="M6:M15" si="1">SUMPRODUCT($C$4:$K$4,$C6:$K6)</f>
        <v>584556.15250000008</v>
      </c>
      <c r="N6" s="57">
        <f t="shared" ref="N6:N15" si="2">SUMPRODUCT($C$3:$K$3,$C6:$K6)/1000</f>
        <v>925.17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87.045000000000002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87.045000000000002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62.174999999999997</v>
      </c>
      <c r="AG6" s="94">
        <f t="shared" ref="AG6:AG16" si="11">SUM(F6:H6)/40</f>
        <v>42.825000000000003</v>
      </c>
      <c r="AH6" s="97">
        <f t="shared" ref="AH6:AH16" si="12">SUM(E6:G6)/40</f>
        <v>41.575000000000003</v>
      </c>
      <c r="AJ6" s="154">
        <f t="shared" ref="AJ6:AJ15" si="13">AF6/SUM(AF6:AH6)</f>
        <v>0.42418557052703393</v>
      </c>
      <c r="AK6" s="154">
        <f t="shared" ref="AK6:AK16" si="14">AG6/SUM(AF6:AH6)</f>
        <v>0.29217124339075562</v>
      </c>
      <c r="AL6" s="154">
        <f t="shared" ref="AL6:AL16" si="15">AH6/SUM(AF6:AH6)</f>
        <v>0.28364318608221051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1252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737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698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519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1532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1332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1712</v>
      </c>
      <c r="L7" s="36">
        <f t="shared" si="0"/>
        <v>194.55</v>
      </c>
      <c r="M7" s="86">
        <f t="shared" si="1"/>
        <v>484028.32499999995</v>
      </c>
      <c r="N7" s="57">
        <f t="shared" si="2"/>
        <v>761.02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43.820000000000007</v>
      </c>
      <c r="V7" s="70">
        <f t="shared" si="5"/>
        <v>0</v>
      </c>
      <c r="W7" s="70">
        <f t="shared" si="6"/>
        <v>0</v>
      </c>
      <c r="X7" s="71">
        <f t="shared" si="7"/>
        <v>43.820000000000007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31.3</v>
      </c>
      <c r="AG7" s="94">
        <f t="shared" si="11"/>
        <v>48.85</v>
      </c>
      <c r="AH7" s="97">
        <f t="shared" si="12"/>
        <v>35.875</v>
      </c>
      <c r="AJ7" s="154">
        <f t="shared" si="13"/>
        <v>0.26976944624003446</v>
      </c>
      <c r="AK7" s="154">
        <f t="shared" si="14"/>
        <v>0.42102995044171515</v>
      </c>
      <c r="AL7" s="154">
        <f t="shared" si="15"/>
        <v>0.30920060331825039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2674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477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395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85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1827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1289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1705</v>
      </c>
      <c r="L8" s="36">
        <f t="shared" si="0"/>
        <v>211.3</v>
      </c>
      <c r="M8" s="86">
        <f t="shared" si="1"/>
        <v>505305.07250000001</v>
      </c>
      <c r="N8" s="57">
        <f t="shared" si="2"/>
        <v>805.95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93.59</v>
      </c>
      <c r="V8" s="70">
        <f t="shared" si="5"/>
        <v>0</v>
      </c>
      <c r="W8" s="70">
        <f t="shared" si="6"/>
        <v>0</v>
      </c>
      <c r="X8" s="71">
        <f t="shared" si="7"/>
        <v>93.59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66.849999999999994</v>
      </c>
      <c r="AG8" s="94">
        <f t="shared" si="11"/>
        <v>23.925000000000001</v>
      </c>
      <c r="AH8" s="97">
        <f t="shared" si="12"/>
        <v>21.8</v>
      </c>
      <c r="AJ8" s="154">
        <f t="shared" si="13"/>
        <v>0.593826337996891</v>
      </c>
      <c r="AK8" s="154">
        <f t="shared" si="14"/>
        <v>0.21252498334443706</v>
      </c>
      <c r="AL8" s="154">
        <f t="shared" si="15"/>
        <v>0.19364867865867202</v>
      </c>
    </row>
    <row r="9" spans="1:38" x14ac:dyDescent="0.3">
      <c r="A9" s="30">
        <v>6</v>
      </c>
      <c r="B9" s="111" t="s">
        <v>101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1022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462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460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406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360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247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314</v>
      </c>
      <c r="L9" s="36">
        <f t="shared" si="0"/>
        <v>81.775000000000006</v>
      </c>
      <c r="M9" s="86">
        <f t="shared" si="1"/>
        <v>176664.69999999998</v>
      </c>
      <c r="N9" s="57">
        <f t="shared" si="2"/>
        <v>264.8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35.770000000000003</v>
      </c>
      <c r="V9" s="70">
        <f t="shared" si="5"/>
        <v>0</v>
      </c>
      <c r="W9" s="70">
        <f t="shared" si="6"/>
        <v>0</v>
      </c>
      <c r="X9" s="71">
        <f t="shared" si="7"/>
        <v>35.770000000000003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25.55</v>
      </c>
      <c r="AG9" s="94">
        <f t="shared" si="11"/>
        <v>33.200000000000003</v>
      </c>
      <c r="AH9" s="97">
        <f t="shared" si="12"/>
        <v>23.05</v>
      </c>
      <c r="AJ9" s="154">
        <f t="shared" si="13"/>
        <v>0.31234718826405872</v>
      </c>
      <c r="AK9" s="154">
        <f t="shared" si="14"/>
        <v>0.40586797066014674</v>
      </c>
      <c r="AL9" s="154">
        <f t="shared" si="15"/>
        <v>0.28178484107579466</v>
      </c>
    </row>
    <row r="10" spans="1:38" x14ac:dyDescent="0.3">
      <c r="A10" s="30">
        <v>7</v>
      </c>
      <c r="B10" s="111" t="s">
        <v>104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470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66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222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31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239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177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193</v>
      </c>
      <c r="L10" s="36">
        <f t="shared" ref="L10" si="16">SUM(C10:K10)/40</f>
        <v>34.950000000000003</v>
      </c>
      <c r="M10" s="86">
        <f t="shared" si="1"/>
        <v>79411.397500000006</v>
      </c>
      <c r="N10" s="57">
        <f t="shared" si="2"/>
        <v>123.61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16.450000000000003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16.450000000000003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1324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6448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6850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12577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9768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9768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17028</v>
      </c>
      <c r="L11" s="36">
        <f t="shared" si="0"/>
        <v>1594.075</v>
      </c>
      <c r="M11" s="86">
        <f t="shared" si="1"/>
        <v>4065416.6675</v>
      </c>
      <c r="N11" s="57">
        <f t="shared" si="2"/>
        <v>6278.37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46.34</v>
      </c>
      <c r="V11" s="70">
        <f t="shared" si="5"/>
        <v>0</v>
      </c>
      <c r="W11" s="70">
        <f t="shared" si="6"/>
        <v>0</v>
      </c>
      <c r="X11" s="71">
        <f t="shared" si="7"/>
        <v>46.34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33.1</v>
      </c>
      <c r="AG11" s="94">
        <f t="shared" si="11"/>
        <v>646.875</v>
      </c>
      <c r="AH11" s="97">
        <f t="shared" si="12"/>
        <v>332.45</v>
      </c>
      <c r="AJ11" s="154">
        <f t="shared" si="13"/>
        <v>3.2693779786157E-2</v>
      </c>
      <c r="AK11" s="154">
        <f t="shared" si="14"/>
        <v>0.63893621749759244</v>
      </c>
      <c r="AL11" s="154">
        <f t="shared" si="15"/>
        <v>0.32837000271625061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4000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1600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800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4000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3200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140</v>
      </c>
      <c r="V12" s="70">
        <f t="shared" si="5"/>
        <v>0</v>
      </c>
      <c r="W12" s="70">
        <f t="shared" si="6"/>
        <v>0</v>
      </c>
      <c r="X12" s="71">
        <f t="shared" si="7"/>
        <v>140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100</v>
      </c>
      <c r="AG12" s="94">
        <f t="shared" si="11"/>
        <v>100</v>
      </c>
      <c r="AH12" s="97">
        <f t="shared" si="12"/>
        <v>80</v>
      </c>
      <c r="AJ12" s="154">
        <f t="shared" si="13"/>
        <v>0.35714285714285715</v>
      </c>
      <c r="AK12" s="154">
        <f t="shared" si="14"/>
        <v>0.35714285714285715</v>
      </c>
      <c r="AL12" s="154">
        <f t="shared" si="15"/>
        <v>0.2857142857142857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1000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81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34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38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20</v>
      </c>
      <c r="L15" s="47">
        <f t="shared" si="0"/>
        <v>4.5750000000000002</v>
      </c>
      <c r="M15" s="87">
        <f t="shared" si="1"/>
        <v>9900.8749999999982</v>
      </c>
      <c r="N15" s="58">
        <f t="shared" si="2"/>
        <v>15.4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2.8350000000000004</v>
      </c>
      <c r="V15" s="73">
        <f t="shared" si="5"/>
        <v>0</v>
      </c>
      <c r="W15" s="73">
        <f t="shared" si="6"/>
        <v>0</v>
      </c>
      <c r="X15" s="74">
        <f t="shared" si="7"/>
        <v>2.8350000000000004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2.0249999999999999</v>
      </c>
      <c r="AG15" s="99">
        <f t="shared" si="11"/>
        <v>0.85</v>
      </c>
      <c r="AH15" s="100">
        <f t="shared" si="12"/>
        <v>0.85</v>
      </c>
      <c r="AJ15" s="154">
        <f t="shared" si="13"/>
        <v>0.5436241610738255</v>
      </c>
      <c r="AK15" s="154">
        <f t="shared" si="14"/>
        <v>0.22818791946308722</v>
      </c>
      <c r="AL15" s="154">
        <f t="shared" si="15"/>
        <v>0.22818791946308722</v>
      </c>
    </row>
    <row r="16" spans="1:38" ht="13.5" thickBot="1" x14ac:dyDescent="0.35">
      <c r="A16" s="287" t="s">
        <v>48</v>
      </c>
      <c r="B16" s="288"/>
      <c r="C16" s="50">
        <f t="shared" ref="C16:K16" si="38">SUM(C6:C15)</f>
        <v>14910</v>
      </c>
      <c r="D16" s="51">
        <f t="shared" si="38"/>
        <v>0</v>
      </c>
      <c r="E16" s="53">
        <f t="shared" si="38"/>
        <v>0</v>
      </c>
      <c r="F16" s="113">
        <f t="shared" si="38"/>
        <v>10656</v>
      </c>
      <c r="G16" s="51">
        <f t="shared" si="38"/>
        <v>11056</v>
      </c>
      <c r="H16" s="53">
        <f t="shared" si="38"/>
        <v>14468</v>
      </c>
      <c r="I16" s="113">
        <f t="shared" si="38"/>
        <v>20208</v>
      </c>
      <c r="J16" s="51">
        <f t="shared" si="38"/>
        <v>18317</v>
      </c>
      <c r="K16" s="53">
        <f t="shared" si="38"/>
        <v>28901</v>
      </c>
      <c r="L16" s="50">
        <f t="shared" si="0"/>
        <v>2962.9</v>
      </c>
      <c r="M16" s="88">
        <f t="shared" ref="M16:AA16" si="39">SUM(M6:M15)</f>
        <v>7380837.1899999995</v>
      </c>
      <c r="N16" s="53">
        <f t="shared" si="39"/>
        <v>11518.32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521.85</v>
      </c>
      <c r="V16" s="67">
        <f t="shared" si="39"/>
        <v>0</v>
      </c>
      <c r="W16" s="67">
        <f t="shared" si="39"/>
        <v>0</v>
      </c>
      <c r="X16" s="68">
        <f t="shared" si="39"/>
        <v>521.85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372.75</v>
      </c>
      <c r="AG16" s="103">
        <f t="shared" si="11"/>
        <v>904.5</v>
      </c>
      <c r="AH16" s="104">
        <f t="shared" si="12"/>
        <v>542.79999999999995</v>
      </c>
      <c r="AJ16" s="155">
        <f t="shared" ref="AJ16" si="40">AF16/SUM(AF16:AH16)</f>
        <v>0.20480206587731106</v>
      </c>
      <c r="AK16" s="155">
        <f t="shared" si="14"/>
        <v>0.49696436911073871</v>
      </c>
      <c r="AL16" s="155">
        <f t="shared" si="15"/>
        <v>0.2982335650119502</v>
      </c>
    </row>
    <row r="17" spans="1:28" x14ac:dyDescent="0.3">
      <c r="A17" s="55"/>
      <c r="B17" s="55"/>
      <c r="C17" s="55">
        <f>C16/40</f>
        <v>372.75</v>
      </c>
      <c r="D17" s="55">
        <f t="shared" ref="D17:K17" si="41">D16/40</f>
        <v>0</v>
      </c>
      <c r="E17" s="55">
        <f t="shared" si="41"/>
        <v>0</v>
      </c>
      <c r="F17" s="55">
        <f t="shared" si="41"/>
        <v>266.39999999999998</v>
      </c>
      <c r="G17" s="55">
        <f t="shared" si="41"/>
        <v>276.39999999999998</v>
      </c>
      <c r="H17" s="55">
        <f t="shared" si="41"/>
        <v>361.7</v>
      </c>
      <c r="I17" s="55">
        <f t="shared" si="41"/>
        <v>505.2</v>
      </c>
      <c r="J17" s="55">
        <f t="shared" si="41"/>
        <v>457.92500000000001</v>
      </c>
      <c r="K17" s="55">
        <f t="shared" si="41"/>
        <v>722.52499999999998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8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9" activePane="bottomRight" state="frozen"/>
      <selection activeCell="B15" sqref="B15"/>
      <selection pane="topRight" activeCell="B15" sqref="B15"/>
      <selection pane="bottomLeft" activeCell="B15" sqref="B15"/>
      <selection pane="bottomRight"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1">
        <v>46235</v>
      </c>
      <c r="B2" s="321"/>
      <c r="C2" s="321"/>
      <c r="D2" s="321"/>
      <c r="E2" s="321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>
        <v>40</v>
      </c>
      <c r="J6" s="29">
        <v>80</v>
      </c>
      <c r="K6" s="35">
        <v>40</v>
      </c>
      <c r="L6" s="36">
        <f t="shared" ref="L6:L16" si="0">SUM(C6:K6)/40</f>
        <v>5</v>
      </c>
      <c r="M6" s="86">
        <f t="shared" ref="M6:M15" si="1">SUMPRODUCT($C$4:$K$4,$C6:$K6)</f>
        <v>13191.6</v>
      </c>
      <c r="N6" s="57">
        <f t="shared" ref="N6:N15" si="2">SUMPRODUCT($C$3:$K$3,$C6:$K6)/1000</f>
        <v>21.6</v>
      </c>
      <c r="O6" s="218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132</v>
      </c>
      <c r="D7" s="29"/>
      <c r="E7" s="35"/>
      <c r="F7" s="33">
        <v>35</v>
      </c>
      <c r="G7" s="29">
        <v>20</v>
      </c>
      <c r="H7" s="57">
        <v>0</v>
      </c>
      <c r="I7" s="33">
        <v>64</v>
      </c>
      <c r="J7" s="29">
        <v>53</v>
      </c>
      <c r="K7" s="35">
        <v>55</v>
      </c>
      <c r="L7" s="36">
        <f t="shared" si="0"/>
        <v>8.9749999999999996</v>
      </c>
      <c r="M7" s="86">
        <f t="shared" si="1"/>
        <v>20557.877499999999</v>
      </c>
      <c r="N7" s="57">
        <f t="shared" si="2"/>
        <v>32.409999999999997</v>
      </c>
      <c r="O7" s="218">
        <f t="shared" si="3"/>
        <v>2.75</v>
      </c>
      <c r="P7" s="41">
        <f t="shared" si="4"/>
        <v>8.6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4.62</v>
      </c>
      <c r="V7" s="70">
        <f t="shared" si="7"/>
        <v>0</v>
      </c>
      <c r="W7" s="70">
        <f t="shared" si="8"/>
        <v>0</v>
      </c>
      <c r="X7" s="71">
        <f t="shared" si="9"/>
        <v>4.62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</v>
      </c>
      <c r="AG7" s="94">
        <f t="shared" si="13"/>
        <v>1.375</v>
      </c>
      <c r="AH7" s="97">
        <f t="shared" si="14"/>
        <v>1.375</v>
      </c>
      <c r="AJ7" s="164">
        <f t="shared" si="15"/>
        <v>0.54545454545454541</v>
      </c>
      <c r="AK7" s="154">
        <f t="shared" si="16"/>
        <v>0.22727272727272729</v>
      </c>
      <c r="AL7" s="165">
        <f t="shared" si="17"/>
        <v>0.22727272727272729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40</v>
      </c>
      <c r="G8" s="29">
        <v>20</v>
      </c>
      <c r="H8" s="57">
        <v>0</v>
      </c>
      <c r="I8" s="33">
        <v>124</v>
      </c>
      <c r="J8" s="29">
        <v>124</v>
      </c>
      <c r="K8" s="35"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218">
        <f t="shared" si="3"/>
        <v>3</v>
      </c>
      <c r="P8" s="41">
        <f t="shared" si="4"/>
        <v>17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1.5</v>
      </c>
      <c r="AH8" s="97">
        <f t="shared" si="14"/>
        <v>1.5</v>
      </c>
      <c r="AJ8" s="164">
        <f t="shared" si="15"/>
        <v>0.4</v>
      </c>
      <c r="AK8" s="154">
        <f t="shared" si="16"/>
        <v>0.3</v>
      </c>
      <c r="AL8" s="165">
        <f t="shared" si="17"/>
        <v>0.3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16581.5</v>
      </c>
      <c r="N11" s="57">
        <f t="shared" si="2"/>
        <v>25.2</v>
      </c>
      <c r="O11" s="218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</v>
      </c>
      <c r="AH11" s="97">
        <f t="shared" si="14"/>
        <v>2</v>
      </c>
      <c r="AJ11" s="164">
        <f t="shared" si="15"/>
        <v>0.16666666666666666</v>
      </c>
      <c r="AK11" s="154">
        <f t="shared" si="16"/>
        <v>0.5</v>
      </c>
      <c r="AL11" s="165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115</v>
      </c>
      <c r="G16" s="51">
        <f t="shared" si="34"/>
        <v>80</v>
      </c>
      <c r="H16" s="53">
        <f t="shared" si="34"/>
        <v>40</v>
      </c>
      <c r="I16" s="113">
        <f t="shared" si="34"/>
        <v>268</v>
      </c>
      <c r="J16" s="51">
        <f t="shared" si="34"/>
        <v>297</v>
      </c>
      <c r="K16" s="53">
        <f t="shared" si="34"/>
        <v>227</v>
      </c>
      <c r="L16" s="50">
        <f t="shared" si="0"/>
        <v>32.975000000000001</v>
      </c>
      <c r="M16" s="88">
        <f t="shared" ref="M16:AA16" si="35">SUM(M6:M15)</f>
        <v>81314.727500000008</v>
      </c>
      <c r="N16" s="53">
        <f t="shared" si="35"/>
        <v>129.01</v>
      </c>
      <c r="O16" s="113">
        <f t="shared" si="35"/>
        <v>11.75</v>
      </c>
      <c r="P16" s="52">
        <f t="shared" si="35"/>
        <v>39.6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7.3</v>
      </c>
      <c r="AG16" s="103">
        <f t="shared" si="13"/>
        <v>5.875</v>
      </c>
      <c r="AH16" s="104">
        <f t="shared" si="14"/>
        <v>4.875</v>
      </c>
      <c r="AJ16" s="161">
        <f t="shared" ref="AJ16" si="37">AF16/SUM(AF16:AH16)</f>
        <v>0.40443213296398889</v>
      </c>
      <c r="AK16" s="162">
        <f t="shared" si="16"/>
        <v>0.32548476454293629</v>
      </c>
      <c r="AL16" s="163">
        <f t="shared" si="17"/>
        <v>0.27008310249307477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33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4" t="s">
        <v>48</v>
      </c>
      <c r="M19" s="334"/>
      <c r="N19" s="335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331"/>
      <c r="B20" s="33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5">
        <v>46236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Y19" s="28">
        <v>865</v>
      </c>
      <c r="Z19" s="28">
        <v>1740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5">
        <v>46237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80</v>
      </c>
      <c r="G6" s="29">
        <v>73</v>
      </c>
      <c r="H6" s="57">
        <v>0</v>
      </c>
      <c r="I6" s="33">
        <v>110</v>
      </c>
      <c r="J6" s="29">
        <v>110</v>
      </c>
      <c r="K6" s="35">
        <v>160</v>
      </c>
      <c r="L6" s="36">
        <f t="shared" ref="L6:L16" si="0">SUM(C6:K6)/40</f>
        <v>16.324999999999999</v>
      </c>
      <c r="M6" s="86">
        <f t="shared" ref="M6:M15" si="1">SUMPRODUCT($C$4:$K$4,$C6:$K6)</f>
        <v>40337.5625</v>
      </c>
      <c r="N6" s="57">
        <f t="shared" ref="N6:N15" si="2">SUMPRODUCT($C$3:$K$3,$C6:$K6)/1000</f>
        <v>63.51</v>
      </c>
      <c r="O6" s="42">
        <f t="shared" ref="O6:O12" si="3">SUM(F6:H6)/20</f>
        <v>7.65</v>
      </c>
      <c r="P6" s="41">
        <f t="shared" ref="P6:P12" si="4">SUM(I6:K6)/20</f>
        <v>19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4481.9513888888887</v>
      </c>
      <c r="AD6" s="35"/>
      <c r="AF6" s="96">
        <f t="shared" ref="AF6:AF16" si="12">SUM(C6:E6)/40</f>
        <v>3</v>
      </c>
      <c r="AG6" s="94">
        <f t="shared" ref="AG6:AG16" si="13">SUM(F6:H6)/40</f>
        <v>3.8250000000000002</v>
      </c>
      <c r="AH6" s="97">
        <f t="shared" ref="AH6:AH16" si="14">SUM(E6:G6)/40</f>
        <v>3.8250000000000002</v>
      </c>
      <c r="AJ6" s="154">
        <f t="shared" ref="AJ6:AJ15" si="15">AF6/SUM(AF6:AH6)</f>
        <v>0.28169014084507044</v>
      </c>
      <c r="AK6" s="154">
        <f t="shared" ref="AK6:AK16" si="16">AG6/SUM(AF6:AH6)</f>
        <v>0.35915492957746481</v>
      </c>
      <c r="AL6" s="154">
        <f t="shared" ref="AL6:AL16" si="17">AH6/SUM(AF6:AH6)</f>
        <v>0.35915492957746481</v>
      </c>
    </row>
    <row r="7" spans="1:38" x14ac:dyDescent="0.3">
      <c r="A7" s="30">
        <v>2</v>
      </c>
      <c r="B7" s="111" t="s">
        <v>88</v>
      </c>
      <c r="C7" s="107">
        <v>135</v>
      </c>
      <c r="D7" s="29"/>
      <c r="E7" s="35"/>
      <c r="F7" s="33">
        <v>64</v>
      </c>
      <c r="G7" s="29">
        <v>40</v>
      </c>
      <c r="H7" s="57">
        <v>0</v>
      </c>
      <c r="I7" s="33">
        <v>80</v>
      </c>
      <c r="J7" s="29">
        <v>65</v>
      </c>
      <c r="K7" s="35">
        <v>75</v>
      </c>
      <c r="L7" s="36">
        <f t="shared" si="0"/>
        <v>11.475</v>
      </c>
      <c r="M7" s="86">
        <f t="shared" si="1"/>
        <v>26732.949999999997</v>
      </c>
      <c r="N7" s="57">
        <f t="shared" si="2"/>
        <v>41.78</v>
      </c>
      <c r="O7" s="42">
        <f t="shared" si="3"/>
        <v>5.2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4.7250000000000005</v>
      </c>
      <c r="V7" s="70">
        <f t="shared" si="7"/>
        <v>0</v>
      </c>
      <c r="W7" s="70">
        <f t="shared" si="8"/>
        <v>0</v>
      </c>
      <c r="X7" s="71">
        <f t="shared" si="9"/>
        <v>4.7250000000000005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3.375</v>
      </c>
      <c r="AG7" s="94">
        <f t="shared" si="13"/>
        <v>2.6</v>
      </c>
      <c r="AH7" s="97">
        <f t="shared" si="14"/>
        <v>2.6</v>
      </c>
      <c r="AJ7" s="154">
        <f t="shared" si="15"/>
        <v>0.39358600583090381</v>
      </c>
      <c r="AK7" s="154">
        <f t="shared" si="16"/>
        <v>0.30320699708454812</v>
      </c>
      <c r="AL7" s="154">
        <f t="shared" si="17"/>
        <v>0.30320699708454812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255</v>
      </c>
      <c r="D16" s="51">
        <f t="shared" si="34"/>
        <v>0</v>
      </c>
      <c r="E16" s="53">
        <f t="shared" si="34"/>
        <v>0</v>
      </c>
      <c r="F16" s="113">
        <f t="shared" si="34"/>
        <v>144</v>
      </c>
      <c r="G16" s="51">
        <f t="shared" si="34"/>
        <v>113</v>
      </c>
      <c r="H16" s="53">
        <f t="shared" si="34"/>
        <v>0</v>
      </c>
      <c r="I16" s="113">
        <f t="shared" si="34"/>
        <v>190</v>
      </c>
      <c r="J16" s="51">
        <f t="shared" si="34"/>
        <v>175</v>
      </c>
      <c r="K16" s="53">
        <f t="shared" si="34"/>
        <v>235</v>
      </c>
      <c r="L16" s="50">
        <f t="shared" si="0"/>
        <v>27.8</v>
      </c>
      <c r="M16" s="88">
        <f t="shared" ref="M16:AA16" si="35">SUM(M6:M15)</f>
        <v>67070.512499999997</v>
      </c>
      <c r="N16" s="53">
        <f t="shared" si="35"/>
        <v>105.28999999999999</v>
      </c>
      <c r="O16" s="113">
        <f t="shared" si="35"/>
        <v>12.850000000000001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8.9250000000000007</v>
      </c>
      <c r="V16" s="67">
        <f t="shared" si="35"/>
        <v>0</v>
      </c>
      <c r="W16" s="67">
        <f t="shared" si="35"/>
        <v>0</v>
      </c>
      <c r="X16" s="68">
        <f t="shared" si="35"/>
        <v>8.9250000000000007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7452.2791666666662</v>
      </c>
      <c r="AD16" s="43">
        <f>SUM(AD6:AD15)</f>
        <v>0</v>
      </c>
      <c r="AF16" s="102">
        <f t="shared" si="12"/>
        <v>6.375</v>
      </c>
      <c r="AG16" s="103">
        <f t="shared" si="13"/>
        <v>6.4249999999999998</v>
      </c>
      <c r="AH16" s="104">
        <f t="shared" si="14"/>
        <v>6.4249999999999998</v>
      </c>
      <c r="AJ16" s="155">
        <f t="shared" ref="AJ16" si="37">AF16/SUM(AF16:AH16)</f>
        <v>0.33159947984395316</v>
      </c>
      <c r="AK16" s="155">
        <f t="shared" si="16"/>
        <v>0.33420026007802339</v>
      </c>
      <c r="AL16" s="155">
        <f t="shared" si="17"/>
        <v>0.33420026007802339</v>
      </c>
    </row>
    <row r="17" spans="1:27" x14ac:dyDescent="0.3">
      <c r="A17" s="55"/>
      <c r="B17" s="55"/>
      <c r="C17" s="55">
        <f>C16/40</f>
        <v>6.375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3.6</v>
      </c>
      <c r="G17" s="55">
        <f t="shared" si="38"/>
        <v>2.8250000000000002</v>
      </c>
      <c r="H17" s="55">
        <f t="shared" si="38"/>
        <v>0</v>
      </c>
      <c r="I17" s="55">
        <f t="shared" si="38"/>
        <v>4.75</v>
      </c>
      <c r="J17" s="55">
        <f t="shared" si="38"/>
        <v>4.375</v>
      </c>
      <c r="K17" s="55">
        <f t="shared" si="38"/>
        <v>5.875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46238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212</v>
      </c>
      <c r="D6" s="29"/>
      <c r="E6" s="35"/>
      <c r="F6" s="33">
        <v>92</v>
      </c>
      <c r="G6" s="29">
        <v>92</v>
      </c>
      <c r="H6" s="57">
        <v>0</v>
      </c>
      <c r="I6" s="33">
        <v>180</v>
      </c>
      <c r="J6" s="29">
        <v>150</v>
      </c>
      <c r="K6" s="35">
        <v>180</v>
      </c>
      <c r="L6" s="36">
        <f t="shared" ref="L6:L16" si="0">SUM(C6:K6)/40</f>
        <v>22.65</v>
      </c>
      <c r="M6" s="86">
        <f t="shared" ref="M6:M15" si="1">SUMPRODUCT($C$4:$K$4,$C6:$K6)</f>
        <v>55016.259999999995</v>
      </c>
      <c r="N6" s="57">
        <f t="shared" ref="N6:N15" si="2">SUMPRODUCT($C$3:$K$3,$C6:$K6)/1000</f>
        <v>86.8</v>
      </c>
      <c r="O6" s="42">
        <f t="shared" ref="O6:O12" si="3">SUM(F6:H6)/20</f>
        <v>9.1999999999999993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7.4200000000000008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7.4200000000000008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5.3</v>
      </c>
      <c r="AG6" s="94">
        <f t="shared" ref="AG6:AG16" si="13">SUM(F6:H6)/40</f>
        <v>4.5999999999999996</v>
      </c>
      <c r="AH6" s="97">
        <f t="shared" ref="AH6:AH16" si="14">SUM(E6:G6)/40</f>
        <v>4.5999999999999996</v>
      </c>
      <c r="AJ6" s="154">
        <f t="shared" ref="AJ6:AJ15" si="15">AF6/SUM(AF6:AH6)</f>
        <v>0.36551724137931035</v>
      </c>
      <c r="AK6" s="154">
        <f t="shared" ref="AK6:AK16" si="16">AG6/SUM(AF6:AH6)</f>
        <v>0.31724137931034485</v>
      </c>
      <c r="AL6" s="154">
        <f t="shared" ref="AL6:AL16" si="17">AH6/SUM(AF6:AH6)</f>
        <v>0.31724137931034485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0</v>
      </c>
      <c r="G8" s="29">
        <v>0</v>
      </c>
      <c r="H8" s="57">
        <v>0</v>
      </c>
      <c r="I8" s="33">
        <v>60</v>
      </c>
      <c r="J8" s="29">
        <v>20</v>
      </c>
      <c r="K8" s="35">
        <v>40</v>
      </c>
      <c r="L8" s="36">
        <f t="shared" si="0"/>
        <v>5</v>
      </c>
      <c r="M8" s="86">
        <f t="shared" si="1"/>
        <v>11855.2</v>
      </c>
      <c r="N8" s="57">
        <f t="shared" si="2"/>
        <v>19.2</v>
      </c>
      <c r="O8" s="42">
        <f t="shared" si="3"/>
        <v>0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92</v>
      </c>
      <c r="G16" s="51">
        <f t="shared" si="34"/>
        <v>92</v>
      </c>
      <c r="H16" s="53">
        <f t="shared" si="34"/>
        <v>0</v>
      </c>
      <c r="I16" s="113">
        <f t="shared" si="34"/>
        <v>240</v>
      </c>
      <c r="J16" s="51">
        <f t="shared" si="34"/>
        <v>170</v>
      </c>
      <c r="K16" s="53">
        <f t="shared" si="34"/>
        <v>220</v>
      </c>
      <c r="L16" s="50">
        <f t="shared" si="0"/>
        <v>27.65</v>
      </c>
      <c r="M16" s="88">
        <f t="shared" ref="M16:AA16" si="35">SUM(M6:M15)</f>
        <v>66871.459999999992</v>
      </c>
      <c r="N16" s="53">
        <f t="shared" si="35"/>
        <v>106</v>
      </c>
      <c r="O16" s="113">
        <f t="shared" si="35"/>
        <v>9.1999999999999993</v>
      </c>
      <c r="P16" s="52">
        <f t="shared" si="35"/>
        <v>31.5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4776.5328571428563</v>
      </c>
      <c r="AD16" s="43">
        <f>SUM(AD6:AD15)</f>
        <v>0</v>
      </c>
      <c r="AF16" s="102">
        <f t="shared" si="12"/>
        <v>7.3</v>
      </c>
      <c r="AG16" s="103">
        <f t="shared" si="13"/>
        <v>4.5999999999999996</v>
      </c>
      <c r="AH16" s="104">
        <f t="shared" si="14"/>
        <v>4.5999999999999996</v>
      </c>
      <c r="AJ16" s="155">
        <f t="shared" ref="AJ16" si="37">AF16/SUM(AF16:AH16)</f>
        <v>0.44242424242424239</v>
      </c>
      <c r="AK16" s="155">
        <f t="shared" si="16"/>
        <v>0.27878787878787875</v>
      </c>
      <c r="AL16" s="155">
        <f t="shared" si="17"/>
        <v>0.27878787878787875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200</v>
      </c>
      <c r="D6" s="29"/>
      <c r="E6" s="35"/>
      <c r="F6" s="33">
        <v>70</v>
      </c>
      <c r="G6" s="29">
        <v>50</v>
      </c>
      <c r="H6" s="57">
        <v>0</v>
      </c>
      <c r="I6" s="33">
        <v>205</v>
      </c>
      <c r="J6" s="29">
        <v>210</v>
      </c>
      <c r="K6" s="35">
        <v>165</v>
      </c>
      <c r="L6" s="36">
        <f t="shared" ref="L6:L16" si="0">SUM(C6:K6)/40</f>
        <v>22.5</v>
      </c>
      <c r="M6" s="86">
        <f t="shared" ref="M6:M15" si="1">SUMPRODUCT($C$4:$K$4,$C6:$K6)</f>
        <v>56272.7</v>
      </c>
      <c r="N6" s="57">
        <f t="shared" ref="N6:N15" si="2">SUMPRODUCT($C$3:$K$3,$C6:$K6)/1000</f>
        <v>90</v>
      </c>
      <c r="O6" s="42">
        <f t="shared" ref="O6:O12" si="3">SUM(F6:H6)/20</f>
        <v>6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0.45454545454545453</v>
      </c>
      <c r="AK6" s="154">
        <f t="shared" ref="AK6:AK16" si="16">AG6/SUM(AF6:AH6)</f>
        <v>0.27272727272727271</v>
      </c>
      <c r="AL6" s="154">
        <f t="shared" ref="AL6:AL16" si="17">AH6/SUM(AF6:AH6)</f>
        <v>0.27272727272727271</v>
      </c>
    </row>
    <row r="7" spans="1:38" x14ac:dyDescent="0.3">
      <c r="A7" s="30">
        <v>2</v>
      </c>
      <c r="B7" s="111" t="s">
        <v>88</v>
      </c>
      <c r="C7" s="107">
        <v>75</v>
      </c>
      <c r="D7" s="29"/>
      <c r="E7" s="35"/>
      <c r="F7" s="33">
        <v>50</v>
      </c>
      <c r="G7" s="29">
        <v>50</v>
      </c>
      <c r="H7" s="57">
        <v>0</v>
      </c>
      <c r="I7" s="33">
        <v>170</v>
      </c>
      <c r="J7" s="29">
        <v>200</v>
      </c>
      <c r="K7" s="35">
        <v>250</v>
      </c>
      <c r="L7" s="36">
        <f t="shared" si="0"/>
        <v>19.875</v>
      </c>
      <c r="M7" s="86">
        <f t="shared" si="1"/>
        <v>53225.3</v>
      </c>
      <c r="N7" s="57">
        <f t="shared" si="2"/>
        <v>85.9</v>
      </c>
      <c r="O7" s="42">
        <f t="shared" si="3"/>
        <v>5</v>
      </c>
      <c r="P7" s="41">
        <f t="shared" si="4"/>
        <v>31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2.6250000000000004</v>
      </c>
      <c r="V7" s="70">
        <f t="shared" si="7"/>
        <v>0</v>
      </c>
      <c r="W7" s="70">
        <f t="shared" si="8"/>
        <v>0</v>
      </c>
      <c r="X7" s="71">
        <f t="shared" si="9"/>
        <v>2.6250000000000004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1.875</v>
      </c>
      <c r="AG7" s="94">
        <f t="shared" si="13"/>
        <v>2.5</v>
      </c>
      <c r="AH7" s="97">
        <f t="shared" si="14"/>
        <v>2.5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172</v>
      </c>
      <c r="D8" s="29"/>
      <c r="E8" s="35"/>
      <c r="F8" s="33">
        <v>20</v>
      </c>
      <c r="G8" s="29">
        <v>20</v>
      </c>
      <c r="H8" s="57">
        <v>0</v>
      </c>
      <c r="I8" s="33">
        <v>92</v>
      </c>
      <c r="J8" s="29">
        <v>80</v>
      </c>
      <c r="K8" s="35">
        <v>98</v>
      </c>
      <c r="L8" s="36">
        <f t="shared" si="0"/>
        <v>12.05</v>
      </c>
      <c r="M8" s="86">
        <f t="shared" si="1"/>
        <v>28458.860000000004</v>
      </c>
      <c r="N8" s="57">
        <f t="shared" si="2"/>
        <v>45.52</v>
      </c>
      <c r="O8" s="42">
        <f t="shared" si="3"/>
        <v>2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6.0200000000000005</v>
      </c>
      <c r="V8" s="70">
        <f t="shared" si="7"/>
        <v>0</v>
      </c>
      <c r="W8" s="70">
        <f t="shared" si="8"/>
        <v>0</v>
      </c>
      <c r="X8" s="71">
        <f t="shared" si="9"/>
        <v>6.0200000000000005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3557.3575000000005</v>
      </c>
      <c r="AD8" s="35"/>
      <c r="AF8" s="96">
        <f t="shared" si="12"/>
        <v>4.3</v>
      </c>
      <c r="AG8" s="94">
        <f t="shared" si="13"/>
        <v>1</v>
      </c>
      <c r="AH8" s="97">
        <f t="shared" si="14"/>
        <v>1</v>
      </c>
      <c r="AJ8" s="154">
        <f t="shared" si="15"/>
        <v>0.68253968253968256</v>
      </c>
      <c r="AK8" s="154">
        <f t="shared" si="16"/>
        <v>0.15873015873015872</v>
      </c>
      <c r="AL8" s="154">
        <f t="shared" si="17"/>
        <v>0.15873015873015872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240</v>
      </c>
      <c r="I11" s="33">
        <v>200</v>
      </c>
      <c r="J11" s="29">
        <v>240</v>
      </c>
      <c r="K11" s="35">
        <v>240</v>
      </c>
      <c r="L11" s="36">
        <f t="shared" si="0"/>
        <v>29</v>
      </c>
      <c r="M11" s="86">
        <f t="shared" si="1"/>
        <v>74577.2</v>
      </c>
      <c r="N11" s="57">
        <f t="shared" si="2"/>
        <v>115.2</v>
      </c>
      <c r="O11" s="42">
        <f t="shared" si="3"/>
        <v>24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</v>
      </c>
      <c r="AH11" s="97">
        <f t="shared" si="14"/>
        <v>6</v>
      </c>
      <c r="AJ11" s="154">
        <f t="shared" si="15"/>
        <v>0</v>
      </c>
      <c r="AK11" s="154">
        <f t="shared" si="16"/>
        <v>0.66666666666666663</v>
      </c>
      <c r="AL11" s="154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447</v>
      </c>
      <c r="D16" s="51">
        <f t="shared" si="34"/>
        <v>0</v>
      </c>
      <c r="E16" s="53">
        <f t="shared" si="34"/>
        <v>0</v>
      </c>
      <c r="F16" s="113">
        <f t="shared" si="34"/>
        <v>260</v>
      </c>
      <c r="G16" s="51">
        <f t="shared" si="34"/>
        <v>240</v>
      </c>
      <c r="H16" s="53">
        <f t="shared" si="34"/>
        <v>240</v>
      </c>
      <c r="I16" s="113">
        <f t="shared" si="34"/>
        <v>667</v>
      </c>
      <c r="J16" s="51">
        <f t="shared" si="34"/>
        <v>730</v>
      </c>
      <c r="K16" s="53">
        <f t="shared" si="34"/>
        <v>753</v>
      </c>
      <c r="L16" s="50">
        <f t="shared" si="0"/>
        <v>83.424999999999997</v>
      </c>
      <c r="M16" s="88">
        <f t="shared" ref="M16:AA16" si="35">SUM(M6:M15)</f>
        <v>212534.06</v>
      </c>
      <c r="N16" s="53">
        <f t="shared" si="35"/>
        <v>336.62</v>
      </c>
      <c r="O16" s="113">
        <f t="shared" si="35"/>
        <v>37</v>
      </c>
      <c r="P16" s="52">
        <f t="shared" si="35"/>
        <v>107.5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15.645000000000003</v>
      </c>
      <c r="V16" s="67">
        <f t="shared" si="35"/>
        <v>0</v>
      </c>
      <c r="W16" s="67">
        <f t="shared" si="35"/>
        <v>0</v>
      </c>
      <c r="X16" s="68">
        <f t="shared" si="35"/>
        <v>15.645000000000003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26566.7575</v>
      </c>
      <c r="AD16" s="43">
        <f>SUM(AD6:AD15)</f>
        <v>0</v>
      </c>
      <c r="AF16" s="102">
        <f t="shared" si="12"/>
        <v>11.175000000000001</v>
      </c>
      <c r="AG16" s="103">
        <f t="shared" si="13"/>
        <v>18.5</v>
      </c>
      <c r="AH16" s="104">
        <f t="shared" si="14"/>
        <v>12.5</v>
      </c>
      <c r="AJ16" s="155">
        <f t="shared" ref="AJ16" si="37">AF16/SUM(AF16:AH16)</f>
        <v>0.26496739774748079</v>
      </c>
      <c r="AK16" s="155">
        <f t="shared" si="16"/>
        <v>0.43864848844101961</v>
      </c>
      <c r="AL16" s="155">
        <f t="shared" si="17"/>
        <v>0.29638411381149971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96</v>
      </c>
      <c r="D6" s="29"/>
      <c r="E6" s="35"/>
      <c r="F6" s="33">
        <v>26</v>
      </c>
      <c r="G6" s="29">
        <v>26</v>
      </c>
      <c r="H6" s="57">
        <v>0</v>
      </c>
      <c r="I6" s="33">
        <v>41</v>
      </c>
      <c r="J6" s="29">
        <v>26</v>
      </c>
      <c r="K6" s="35">
        <v>81</v>
      </c>
      <c r="L6" s="36">
        <f t="shared" ref="L6:L16" si="0">SUM(C6:K6)/40</f>
        <v>7.4</v>
      </c>
      <c r="M6" s="86">
        <f t="shared" ref="M6:M15" si="1">SUMPRODUCT($C$4:$K$4,$C6:$K6)</f>
        <v>17244.849999999999</v>
      </c>
      <c r="N6" s="57">
        <f t="shared" ref="N6:N15" si="2">SUMPRODUCT($C$3:$K$3,$C6:$K6)/1000</f>
        <v>27.16</v>
      </c>
      <c r="O6" s="42">
        <f t="shared" ref="O6:O12" si="3">SUM(F6:H6)/20</f>
        <v>2.6</v>
      </c>
      <c r="P6" s="41">
        <f t="shared" ref="P6:P12" si="4">SUM(I6:K6)/20</f>
        <v>7.4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3.3600000000000003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3.3600000000000003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1437.0708333333332</v>
      </c>
      <c r="AD6" s="35"/>
      <c r="AF6" s="96">
        <f t="shared" ref="AF6:AF16" si="12">SUM(C6:E6)/40</f>
        <v>2.4</v>
      </c>
      <c r="AG6" s="94">
        <f t="shared" ref="AG6:AG16" si="13">SUM(F6:H6)/40</f>
        <v>1.3</v>
      </c>
      <c r="AH6" s="97">
        <f t="shared" ref="AH6:AH16" si="14">SUM(E6:G6)/40</f>
        <v>1.3</v>
      </c>
      <c r="AJ6" s="154">
        <f t="shared" ref="AJ6:AJ15" si="15">AF6/SUM(AF6:AH6)</f>
        <v>0.48</v>
      </c>
      <c r="AK6" s="154">
        <f t="shared" ref="AK6:AK16" si="16">AG6/SUM(AF6:AH6)</f>
        <v>0.26</v>
      </c>
      <c r="AL6" s="154">
        <f t="shared" ref="AL6:AL16" si="17">AH6/SUM(AF6:AH6)</f>
        <v>0.26</v>
      </c>
    </row>
    <row r="7" spans="1:38" x14ac:dyDescent="0.3">
      <c r="A7" s="30">
        <v>2</v>
      </c>
      <c r="B7" s="111" t="s">
        <v>88</v>
      </c>
      <c r="C7" s="107">
        <v>126</v>
      </c>
      <c r="D7" s="29"/>
      <c r="E7" s="35"/>
      <c r="F7" s="33">
        <v>96</v>
      </c>
      <c r="G7" s="29">
        <v>76</v>
      </c>
      <c r="H7" s="57">
        <v>0</v>
      </c>
      <c r="I7" s="33">
        <v>78</v>
      </c>
      <c r="J7" s="29">
        <v>73</v>
      </c>
      <c r="K7" s="35">
        <v>78</v>
      </c>
      <c r="L7" s="36">
        <f t="shared" si="0"/>
        <v>13.175000000000001</v>
      </c>
      <c r="M7" s="86">
        <f t="shared" si="1"/>
        <v>30601.090000000004</v>
      </c>
      <c r="N7" s="57">
        <f t="shared" si="2"/>
        <v>47.08</v>
      </c>
      <c r="O7" s="42">
        <f t="shared" si="3"/>
        <v>8.6</v>
      </c>
      <c r="P7" s="41">
        <f t="shared" si="4"/>
        <v>11.45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4.41</v>
      </c>
      <c r="V7" s="70">
        <f t="shared" si="7"/>
        <v>0</v>
      </c>
      <c r="W7" s="70">
        <f t="shared" si="8"/>
        <v>0</v>
      </c>
      <c r="X7" s="71">
        <f t="shared" si="9"/>
        <v>4.41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3.15</v>
      </c>
      <c r="AG7" s="94">
        <f t="shared" si="13"/>
        <v>4.3</v>
      </c>
      <c r="AH7" s="97">
        <f t="shared" si="14"/>
        <v>4.3</v>
      </c>
      <c r="AJ7" s="154">
        <f t="shared" si="15"/>
        <v>0.26808510638297872</v>
      </c>
      <c r="AK7" s="154">
        <f t="shared" si="16"/>
        <v>0.36595744680851061</v>
      </c>
      <c r="AL7" s="154">
        <f t="shared" si="17"/>
        <v>0.36595744680851061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10</v>
      </c>
      <c r="G8" s="29">
        <v>0</v>
      </c>
      <c r="H8" s="57">
        <v>0</v>
      </c>
      <c r="I8" s="33">
        <v>98</v>
      </c>
      <c r="J8" s="29">
        <v>33</v>
      </c>
      <c r="K8" s="35">
        <v>78</v>
      </c>
      <c r="L8" s="36">
        <f t="shared" si="0"/>
        <v>8.4749999999999996</v>
      </c>
      <c r="M8" s="86">
        <f t="shared" si="1"/>
        <v>20413.985000000001</v>
      </c>
      <c r="N8" s="57">
        <f t="shared" si="2"/>
        <v>32.979999999999997</v>
      </c>
      <c r="O8" s="42">
        <f t="shared" si="3"/>
        <v>0.5</v>
      </c>
      <c r="P8" s="41">
        <f t="shared" si="4"/>
        <v>10.45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0.25</v>
      </c>
      <c r="AH8" s="97">
        <f t="shared" si="14"/>
        <v>0.25</v>
      </c>
      <c r="AJ8" s="154">
        <f t="shared" si="15"/>
        <v>0.8571428571428571</v>
      </c>
      <c r="AK8" s="154">
        <f t="shared" si="16"/>
        <v>7.1428571428571425E-2</v>
      </c>
      <c r="AL8" s="154">
        <f t="shared" si="17"/>
        <v>7.1428571428571425E-2</v>
      </c>
    </row>
    <row r="9" spans="1:38" x14ac:dyDescent="0.3">
      <c r="A9" s="30">
        <v>4</v>
      </c>
      <c r="B9" s="111" t="s">
        <v>101</v>
      </c>
      <c r="C9" s="107">
        <v>12</v>
      </c>
      <c r="D9" s="29"/>
      <c r="E9" s="35"/>
      <c r="F9" s="33"/>
      <c r="G9" s="29"/>
      <c r="H9" s="57"/>
      <c r="I9" s="33"/>
      <c r="J9" s="29"/>
      <c r="K9" s="35"/>
      <c r="L9" s="36">
        <f t="shared" si="0"/>
        <v>0.3</v>
      </c>
      <c r="M9" s="86">
        <f t="shared" si="1"/>
        <v>470.76000000000005</v>
      </c>
      <c r="N9" s="57">
        <f t="shared" si="2"/>
        <v>0.72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0.42000000000000004</v>
      </c>
      <c r="V9" s="70">
        <f t="shared" si="7"/>
        <v>0</v>
      </c>
      <c r="W9" s="70">
        <f t="shared" si="8"/>
        <v>0</v>
      </c>
      <c r="X9" s="71">
        <f t="shared" si="9"/>
        <v>0.42000000000000004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0.3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638</v>
      </c>
      <c r="G11" s="29">
        <v>480</v>
      </c>
      <c r="H11" s="57">
        <v>679</v>
      </c>
      <c r="I11" s="33">
        <v>760</v>
      </c>
      <c r="J11" s="29">
        <v>640</v>
      </c>
      <c r="K11" s="35">
        <v>1078</v>
      </c>
      <c r="L11" s="36">
        <f t="shared" si="0"/>
        <v>113.875</v>
      </c>
      <c r="M11" s="86">
        <f t="shared" si="1"/>
        <v>285261.4325</v>
      </c>
      <c r="N11" s="57">
        <f t="shared" si="2"/>
        <v>439.95</v>
      </c>
      <c r="O11" s="42">
        <f t="shared" si="3"/>
        <v>89.85</v>
      </c>
      <c r="P11" s="41">
        <f t="shared" si="4"/>
        <v>123.9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44.924999999999997</v>
      </c>
      <c r="AH11" s="97">
        <f t="shared" si="14"/>
        <v>27.95</v>
      </c>
      <c r="AJ11" s="154">
        <f t="shared" si="15"/>
        <v>8.7636932707355245E-2</v>
      </c>
      <c r="AK11" s="154">
        <f t="shared" si="16"/>
        <v>0.5624413145539906</v>
      </c>
      <c r="AL11" s="154">
        <f t="shared" si="17"/>
        <v>0.34992175273865411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>
        <v>1600</v>
      </c>
      <c r="D14" s="29"/>
      <c r="E14" s="35"/>
      <c r="F14" s="33"/>
      <c r="G14" s="29"/>
      <c r="H14" s="57"/>
      <c r="I14" s="33">
        <v>600</v>
      </c>
      <c r="J14" s="29">
        <v>800</v>
      </c>
      <c r="K14" s="35">
        <v>1000</v>
      </c>
      <c r="L14" s="36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2234</v>
      </c>
      <c r="D16" s="51">
        <f t="shared" si="34"/>
        <v>0</v>
      </c>
      <c r="E16" s="53">
        <f t="shared" si="34"/>
        <v>0</v>
      </c>
      <c r="F16" s="113">
        <f t="shared" si="34"/>
        <v>770</v>
      </c>
      <c r="G16" s="51">
        <f t="shared" si="34"/>
        <v>582</v>
      </c>
      <c r="H16" s="53">
        <f t="shared" si="34"/>
        <v>679</v>
      </c>
      <c r="I16" s="113">
        <f t="shared" si="34"/>
        <v>1577</v>
      </c>
      <c r="J16" s="51">
        <f t="shared" si="34"/>
        <v>1572</v>
      </c>
      <c r="K16" s="53">
        <f t="shared" si="34"/>
        <v>2315</v>
      </c>
      <c r="L16" s="50">
        <f t="shared" si="0"/>
        <v>243.22499999999999</v>
      </c>
      <c r="M16" s="88">
        <f t="shared" ref="M16:AA16" si="35">SUM(M6:M15)</f>
        <v>591096.11749999993</v>
      </c>
      <c r="N16" s="53">
        <f t="shared" si="35"/>
        <v>931.89</v>
      </c>
      <c r="O16" s="113">
        <f t="shared" si="35"/>
        <v>101.55</v>
      </c>
      <c r="P16" s="52">
        <f t="shared" si="35"/>
        <v>153.20000000000002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78.190000000000012</v>
      </c>
      <c r="V16" s="67">
        <f t="shared" si="35"/>
        <v>0</v>
      </c>
      <c r="W16" s="67">
        <f t="shared" si="35"/>
        <v>0</v>
      </c>
      <c r="X16" s="68">
        <f t="shared" si="35"/>
        <v>78.190000000000012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49258.009791666664</v>
      </c>
      <c r="AD16" s="43">
        <f>SUM(AD6:AD15)</f>
        <v>0</v>
      </c>
      <c r="AF16" s="102">
        <f t="shared" si="12"/>
        <v>55.85</v>
      </c>
      <c r="AG16" s="103">
        <f t="shared" si="13"/>
        <v>50.774999999999999</v>
      </c>
      <c r="AH16" s="104">
        <f t="shared" si="14"/>
        <v>33.799999999999997</v>
      </c>
      <c r="AJ16" s="155">
        <f t="shared" ref="AJ16" si="37">AF16/SUM(AF16:AH16)</f>
        <v>0.39772120348940715</v>
      </c>
      <c r="AK16" s="155">
        <f t="shared" si="16"/>
        <v>0.36158091507922374</v>
      </c>
      <c r="AL16" s="155">
        <f t="shared" si="17"/>
        <v>0.24069788143136903</v>
      </c>
    </row>
    <row r="17" spans="1:27" x14ac:dyDescent="0.3">
      <c r="A17" s="55"/>
      <c r="B17" s="55"/>
      <c r="C17" s="55">
        <f>C16/40</f>
        <v>55.85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19.25</v>
      </c>
      <c r="G17" s="55">
        <f t="shared" si="38"/>
        <v>14.55</v>
      </c>
      <c r="H17" s="55">
        <f t="shared" si="38"/>
        <v>16.975000000000001</v>
      </c>
      <c r="I17" s="55">
        <f t="shared" si="38"/>
        <v>39.424999999999997</v>
      </c>
      <c r="J17" s="55">
        <f t="shared" si="38"/>
        <v>39.299999999999997</v>
      </c>
      <c r="K17" s="55">
        <f t="shared" si="38"/>
        <v>57.875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100</v>
      </c>
      <c r="C6" s="233">
        <v>142</v>
      </c>
      <c r="D6" s="233"/>
      <c r="E6" s="233"/>
      <c r="F6" s="233">
        <v>20</v>
      </c>
      <c r="G6" s="233">
        <v>60</v>
      </c>
      <c r="H6" s="233">
        <v>0</v>
      </c>
      <c r="I6" s="233">
        <v>117</v>
      </c>
      <c r="J6" s="233">
        <v>106</v>
      </c>
      <c r="K6" s="233">
        <v>297</v>
      </c>
      <c r="L6" s="115">
        <f t="shared" ref="L6:L16" si="0">SUM(C6:K6)/40</f>
        <v>18.55</v>
      </c>
      <c r="M6" s="86">
        <f t="shared" ref="M6:M15" si="1">SUMPRODUCT($C$4:$K$4,$C6:$K6)</f>
        <v>47540.460000000006</v>
      </c>
      <c r="N6" s="57">
        <f t="shared" ref="N6:N15" si="2">SUMPRODUCT($C$3:$K$3,$C6:$K6)/1000</f>
        <v>76.52</v>
      </c>
      <c r="O6" s="42">
        <f t="shared" ref="O6:O12" si="3">SUM(F6:H6)/20</f>
        <v>4</v>
      </c>
      <c r="P6" s="41">
        <f t="shared" ref="P6:P12" si="4">SUM(I6:K6)/20</f>
        <v>26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4.9700000000000006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4.9700000000000006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3.55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0.47019867549668876</v>
      </c>
      <c r="AK6" s="154">
        <f t="shared" ref="AK6:AK16" si="16">AG6/SUM(AF6:AH6)</f>
        <v>0.26490066225165565</v>
      </c>
      <c r="AL6" s="154">
        <f t="shared" ref="AL6:AL16" si="17">AH6/SUM(AF6:AH6)</f>
        <v>0.26490066225165565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>
        <v>20</v>
      </c>
      <c r="D8" s="233"/>
      <c r="E8" s="233"/>
      <c r="F8" s="233">
        <v>0</v>
      </c>
      <c r="G8" s="233">
        <v>0</v>
      </c>
      <c r="H8" s="233">
        <v>0</v>
      </c>
      <c r="I8" s="233">
        <v>35</v>
      </c>
      <c r="J8" s="233">
        <v>15</v>
      </c>
      <c r="K8" s="233">
        <v>90</v>
      </c>
      <c r="L8" s="115">
        <f t="shared" si="0"/>
        <v>4</v>
      </c>
      <c r="M8" s="86">
        <f t="shared" si="1"/>
        <v>10954.2</v>
      </c>
      <c r="N8" s="57">
        <f t="shared" si="2"/>
        <v>18</v>
      </c>
      <c r="O8" s="42">
        <f t="shared" si="3"/>
        <v>0</v>
      </c>
      <c r="P8" s="41">
        <f t="shared" si="4"/>
        <v>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0.70000000000000007</v>
      </c>
      <c r="V8" s="70">
        <f t="shared" si="7"/>
        <v>0</v>
      </c>
      <c r="W8" s="70">
        <f t="shared" si="8"/>
        <v>0</v>
      </c>
      <c r="X8" s="71">
        <f t="shared" si="9"/>
        <v>0.70000000000000007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2">
        <v>4</v>
      </c>
      <c r="B9" s="232" t="s">
        <v>101</v>
      </c>
      <c r="C9" s="29">
        <v>98</v>
      </c>
      <c r="D9" s="29"/>
      <c r="E9" s="29"/>
      <c r="F9" s="29">
        <v>18</v>
      </c>
      <c r="G9" s="29">
        <v>18</v>
      </c>
      <c r="H9" s="34">
        <v>18</v>
      </c>
      <c r="I9" s="29">
        <v>24</v>
      </c>
      <c r="J9" s="29">
        <v>16</v>
      </c>
      <c r="K9" s="29">
        <v>18</v>
      </c>
      <c r="L9" s="115">
        <f t="shared" si="0"/>
        <v>5.25</v>
      </c>
      <c r="M9" s="86">
        <f t="shared" si="1"/>
        <v>10890.635</v>
      </c>
      <c r="N9" s="57">
        <f t="shared" si="2"/>
        <v>16.62</v>
      </c>
      <c r="O9" s="42">
        <f t="shared" si="3"/>
        <v>2.7</v>
      </c>
      <c r="P9" s="41">
        <f t="shared" si="4"/>
        <v>2.9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3.43</v>
      </c>
      <c r="V9" s="70">
        <f t="shared" si="7"/>
        <v>0</v>
      </c>
      <c r="W9" s="70">
        <f t="shared" si="8"/>
        <v>0</v>
      </c>
      <c r="X9" s="71">
        <f t="shared" si="9"/>
        <v>3.43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2.4500000000000002</v>
      </c>
      <c r="AG9" s="94">
        <f t="shared" si="13"/>
        <v>1.35</v>
      </c>
      <c r="AH9" s="97">
        <f t="shared" si="14"/>
        <v>0.9</v>
      </c>
      <c r="AJ9" s="154">
        <f t="shared" si="15"/>
        <v>0.52127659574468088</v>
      </c>
      <c r="AK9" s="154">
        <f t="shared" si="16"/>
        <v>0.28723404255319152</v>
      </c>
      <c r="AL9" s="154">
        <f t="shared" si="17"/>
        <v>0.19148936170212766</v>
      </c>
    </row>
    <row r="10" spans="1:38" x14ac:dyDescent="0.3">
      <c r="A10" s="32">
        <v>5</v>
      </c>
      <c r="B10" s="232" t="s">
        <v>103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>
        <v>3</v>
      </c>
      <c r="D11" s="29"/>
      <c r="E11" s="29"/>
      <c r="F11" s="29">
        <f>281-40</f>
        <v>241</v>
      </c>
      <c r="G11" s="29">
        <v>403</v>
      </c>
      <c r="H11" s="34">
        <v>161</v>
      </c>
      <c r="I11" s="29">
        <f>383-20</f>
        <v>363</v>
      </c>
      <c r="J11" s="29">
        <f>281-20</f>
        <v>261</v>
      </c>
      <c r="K11" s="29">
        <f>561-20</f>
        <v>541</v>
      </c>
      <c r="L11" s="115">
        <f t="shared" si="0"/>
        <v>49.325000000000003</v>
      </c>
      <c r="M11" s="86">
        <f t="shared" si="1"/>
        <v>126975.60250000001</v>
      </c>
      <c r="N11" s="57">
        <f t="shared" si="2"/>
        <v>196.33</v>
      </c>
      <c r="O11" s="42">
        <f t="shared" si="3"/>
        <v>40.25</v>
      </c>
      <c r="P11" s="41">
        <f t="shared" si="4"/>
        <v>58.25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0.10500000000000001</v>
      </c>
      <c r="V11" s="70">
        <f t="shared" si="7"/>
        <v>0</v>
      </c>
      <c r="W11" s="70">
        <f t="shared" si="8"/>
        <v>0</v>
      </c>
      <c r="X11" s="71">
        <f t="shared" si="9"/>
        <v>0.10500000000000001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7.4999999999999997E-2</v>
      </c>
      <c r="AG11" s="94">
        <f t="shared" si="13"/>
        <v>20.125</v>
      </c>
      <c r="AH11" s="97">
        <f t="shared" si="14"/>
        <v>16.100000000000001</v>
      </c>
      <c r="AJ11" s="154">
        <f t="shared" si="15"/>
        <v>2.0661157024793389E-3</v>
      </c>
      <c r="AK11" s="154">
        <f t="shared" si="16"/>
        <v>0.55440771349862261</v>
      </c>
      <c r="AL11" s="154">
        <f t="shared" si="17"/>
        <v>0.44352617079889817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336"/>
      <c r="C16" s="228">
        <f t="shared" ref="C16:K16" si="34">SUM(C6:C15)</f>
        <v>263</v>
      </c>
      <c r="D16" s="229">
        <f t="shared" si="34"/>
        <v>0</v>
      </c>
      <c r="E16" s="230">
        <f t="shared" si="34"/>
        <v>0</v>
      </c>
      <c r="F16" s="231">
        <f t="shared" si="34"/>
        <v>279</v>
      </c>
      <c r="G16" s="229">
        <f t="shared" si="34"/>
        <v>481</v>
      </c>
      <c r="H16" s="230">
        <f t="shared" si="34"/>
        <v>179</v>
      </c>
      <c r="I16" s="231">
        <f t="shared" si="34"/>
        <v>539</v>
      </c>
      <c r="J16" s="229">
        <f t="shared" si="34"/>
        <v>398</v>
      </c>
      <c r="K16" s="230">
        <f t="shared" si="34"/>
        <v>946</v>
      </c>
      <c r="L16" s="50">
        <f t="shared" si="0"/>
        <v>77.125</v>
      </c>
      <c r="M16" s="88">
        <f t="shared" ref="M16:AA16" si="35">SUM(M6:M15)</f>
        <v>196360.89750000002</v>
      </c>
      <c r="N16" s="53">
        <f t="shared" si="35"/>
        <v>307.47000000000003</v>
      </c>
      <c r="O16" s="113">
        <f t="shared" si="35"/>
        <v>46.95</v>
      </c>
      <c r="P16" s="52">
        <f t="shared" si="35"/>
        <v>94.15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9.2050000000000018</v>
      </c>
      <c r="V16" s="67">
        <f t="shared" si="35"/>
        <v>0</v>
      </c>
      <c r="W16" s="67">
        <f t="shared" si="35"/>
        <v>0</v>
      </c>
      <c r="X16" s="68">
        <f t="shared" si="35"/>
        <v>9.2050000000000018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6.5750000000000002</v>
      </c>
      <c r="AG16" s="103">
        <f t="shared" si="13"/>
        <v>23.475000000000001</v>
      </c>
      <c r="AH16" s="104">
        <f t="shared" si="14"/>
        <v>19</v>
      </c>
      <c r="AJ16" s="155">
        <f t="shared" ref="AJ16" si="37">AF16/SUM(AF16:AH16)</f>
        <v>0.1340468909276249</v>
      </c>
      <c r="AK16" s="155">
        <f t="shared" si="16"/>
        <v>0.47859327217125386</v>
      </c>
      <c r="AL16" s="155">
        <f t="shared" si="17"/>
        <v>0.3873598369011213</v>
      </c>
    </row>
    <row r="17" spans="1:27" x14ac:dyDescent="0.3">
      <c r="A17" s="55"/>
      <c r="B17" s="55"/>
      <c r="C17" s="55">
        <f>C16/40</f>
        <v>6.5750000000000002</v>
      </c>
      <c r="D17" s="55">
        <f t="shared" ref="D17:K17" si="38">D16/40</f>
        <v>0</v>
      </c>
      <c r="E17" s="55">
        <f t="shared" si="38"/>
        <v>0</v>
      </c>
      <c r="F17" s="55">
        <f t="shared" si="38"/>
        <v>6.9749999999999996</v>
      </c>
      <c r="G17" s="55">
        <f t="shared" si="38"/>
        <v>12.025</v>
      </c>
      <c r="H17" s="55">
        <f t="shared" si="38"/>
        <v>4.4749999999999996</v>
      </c>
      <c r="I17" s="55">
        <f t="shared" si="38"/>
        <v>13.475</v>
      </c>
      <c r="J17" s="55">
        <f t="shared" si="38"/>
        <v>9.9499999999999993</v>
      </c>
      <c r="K17" s="55">
        <f t="shared" si="38"/>
        <v>23.65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46211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54</v>
      </c>
      <c r="G7" s="29">
        <v>16</v>
      </c>
      <c r="H7" s="57">
        <v>136</v>
      </c>
      <c r="I7" s="33">
        <v>91</v>
      </c>
      <c r="J7" s="29">
        <v>116</v>
      </c>
      <c r="K7" s="35">
        <v>59</v>
      </c>
      <c r="L7" s="36">
        <f t="shared" si="0"/>
        <v>12.1</v>
      </c>
      <c r="M7" s="86">
        <f t="shared" si="1"/>
        <v>30600.275000000001</v>
      </c>
      <c r="N7" s="57">
        <f t="shared" si="2"/>
        <v>47.06</v>
      </c>
      <c r="O7" s="42">
        <f t="shared" si="3"/>
        <v>10.3</v>
      </c>
      <c r="P7" s="41">
        <f t="shared" si="4"/>
        <v>13.3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2781.8431818181821</v>
      </c>
      <c r="AD7" s="35"/>
      <c r="AF7" s="96">
        <f t="shared" si="12"/>
        <v>0.3</v>
      </c>
      <c r="AG7" s="94">
        <f t="shared" si="13"/>
        <v>5.15</v>
      </c>
      <c r="AH7" s="97">
        <f t="shared" si="14"/>
        <v>1.75</v>
      </c>
      <c r="AJ7" s="154">
        <f t="shared" si="15"/>
        <v>4.1666666666666664E-2</v>
      </c>
      <c r="AK7" s="154">
        <f t="shared" si="16"/>
        <v>0.71527777777777779</v>
      </c>
      <c r="AL7" s="154">
        <f t="shared" si="17"/>
        <v>0.24305555555555555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>
        <v>16</v>
      </c>
      <c r="D9" s="29"/>
      <c r="E9" s="35"/>
      <c r="F9" s="33">
        <v>21</v>
      </c>
      <c r="G9" s="29">
        <v>21</v>
      </c>
      <c r="H9" s="57">
        <v>22</v>
      </c>
      <c r="I9" s="33">
        <v>15</v>
      </c>
      <c r="J9" s="29">
        <v>10</v>
      </c>
      <c r="K9" s="35">
        <v>15</v>
      </c>
      <c r="L9" s="36">
        <f t="shared" si="0"/>
        <v>3</v>
      </c>
      <c r="M9" s="86">
        <f t="shared" si="1"/>
        <v>6890.8799999999992</v>
      </c>
      <c r="N9" s="57">
        <f t="shared" si="2"/>
        <v>10.24</v>
      </c>
      <c r="O9" s="42">
        <f t="shared" si="3"/>
        <v>3.2</v>
      </c>
      <c r="P9" s="41">
        <f t="shared" si="4"/>
        <v>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0.56000000000000005</v>
      </c>
      <c r="V9" s="70">
        <f t="shared" si="7"/>
        <v>0</v>
      </c>
      <c r="W9" s="70">
        <f t="shared" si="8"/>
        <v>0</v>
      </c>
      <c r="X9" s="71">
        <f t="shared" si="9"/>
        <v>0.56000000000000005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</v>
      </c>
      <c r="AG9" s="94">
        <f t="shared" si="13"/>
        <v>1.6</v>
      </c>
      <c r="AH9" s="97">
        <f t="shared" si="14"/>
        <v>1.05</v>
      </c>
      <c r="AJ9" s="154">
        <f t="shared" si="15"/>
        <v>0.13114754098360656</v>
      </c>
      <c r="AK9" s="154">
        <f t="shared" si="16"/>
        <v>0.52459016393442626</v>
      </c>
      <c r="AL9" s="154">
        <f t="shared" si="17"/>
        <v>0.34426229508196726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864</v>
      </c>
      <c r="G11" s="29">
        <v>1004</v>
      </c>
      <c r="H11" s="57">
        <v>3399</v>
      </c>
      <c r="I11" s="33">
        <v>1158</v>
      </c>
      <c r="J11" s="29">
        <v>1436</v>
      </c>
      <c r="K11" s="35">
        <v>2720</v>
      </c>
      <c r="L11" s="36">
        <f t="shared" si="0"/>
        <v>267.52499999999998</v>
      </c>
      <c r="M11" s="86">
        <f t="shared" si="1"/>
        <v>667036.54749999999</v>
      </c>
      <c r="N11" s="57">
        <f t="shared" si="2"/>
        <v>1013.57</v>
      </c>
      <c r="O11" s="42">
        <f t="shared" si="3"/>
        <v>263.35000000000002</v>
      </c>
      <c r="P11" s="41">
        <f t="shared" si="4"/>
        <v>265.7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131.67500000000001</v>
      </c>
      <c r="AH11" s="97">
        <f t="shared" si="14"/>
        <v>46.7</v>
      </c>
      <c r="AJ11" s="154">
        <f t="shared" si="15"/>
        <v>1.6540317022742935E-2</v>
      </c>
      <c r="AK11" s="154">
        <f t="shared" si="16"/>
        <v>0.72598208132322539</v>
      </c>
      <c r="AL11" s="154">
        <f t="shared" si="17"/>
        <v>0.25747760165403172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148</v>
      </c>
      <c r="D16" s="51">
        <f t="shared" si="34"/>
        <v>0</v>
      </c>
      <c r="E16" s="53">
        <f t="shared" si="34"/>
        <v>0</v>
      </c>
      <c r="F16" s="113">
        <f t="shared" si="34"/>
        <v>939</v>
      </c>
      <c r="G16" s="51">
        <f t="shared" si="34"/>
        <v>1041</v>
      </c>
      <c r="H16" s="53">
        <f t="shared" si="34"/>
        <v>3557</v>
      </c>
      <c r="I16" s="113">
        <f t="shared" si="34"/>
        <v>1264</v>
      </c>
      <c r="J16" s="51">
        <f t="shared" si="34"/>
        <v>1562</v>
      </c>
      <c r="K16" s="53">
        <f t="shared" si="34"/>
        <v>2794</v>
      </c>
      <c r="L16" s="50">
        <f t="shared" si="0"/>
        <v>282.625</v>
      </c>
      <c r="M16" s="88">
        <f t="shared" ref="M16:AA16" si="35">SUM(M6:M15)</f>
        <v>704527.70250000001</v>
      </c>
      <c r="N16" s="53">
        <f t="shared" si="35"/>
        <v>1070.8700000000001</v>
      </c>
      <c r="O16" s="113">
        <f t="shared" si="35"/>
        <v>276.85000000000002</v>
      </c>
      <c r="P16" s="52">
        <f t="shared" si="35"/>
        <v>281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5.1800000000000006</v>
      </c>
      <c r="V16" s="67">
        <f t="shared" si="35"/>
        <v>0</v>
      </c>
      <c r="W16" s="67">
        <f t="shared" si="35"/>
        <v>0</v>
      </c>
      <c r="X16" s="68">
        <f t="shared" si="35"/>
        <v>5.1800000000000006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32023.986477272727</v>
      </c>
      <c r="AD16" s="43">
        <f>SUM(AD6:AD15)</f>
        <v>0</v>
      </c>
      <c r="AF16" s="102">
        <f t="shared" si="12"/>
        <v>3.7</v>
      </c>
      <c r="AG16" s="103">
        <f t="shared" si="13"/>
        <v>138.42500000000001</v>
      </c>
      <c r="AH16" s="104">
        <f t="shared" si="14"/>
        <v>49.5</v>
      </c>
      <c r="AJ16" s="155">
        <f t="shared" ref="AJ16" si="37">AF16/SUM(AF16:AH16)</f>
        <v>1.9308545335942597E-2</v>
      </c>
      <c r="AK16" s="155">
        <f t="shared" si="16"/>
        <v>0.7223744292237444</v>
      </c>
      <c r="AL16" s="155">
        <f t="shared" si="17"/>
        <v>0.2583170254403131</v>
      </c>
    </row>
    <row r="17" spans="1:27" x14ac:dyDescent="0.3">
      <c r="A17" s="55"/>
      <c r="B17" s="55"/>
      <c r="C17" s="55">
        <f>C16/40</f>
        <v>3.7</v>
      </c>
      <c r="D17" s="55">
        <f t="shared" ref="D17:K17" si="38">D16/40</f>
        <v>0</v>
      </c>
      <c r="E17" s="55">
        <f t="shared" si="38"/>
        <v>0</v>
      </c>
      <c r="F17" s="55">
        <f t="shared" si="38"/>
        <v>23.475000000000001</v>
      </c>
      <c r="G17" s="55">
        <f t="shared" si="38"/>
        <v>26.024999999999999</v>
      </c>
      <c r="H17" s="55">
        <f t="shared" si="38"/>
        <v>88.924999999999997</v>
      </c>
      <c r="I17" s="55">
        <f t="shared" si="38"/>
        <v>31.6</v>
      </c>
      <c r="J17" s="55">
        <f t="shared" si="38"/>
        <v>39.049999999999997</v>
      </c>
      <c r="K17" s="55">
        <f t="shared" si="38"/>
        <v>69.849999999999994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AA19" s="28">
        <v>11305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7" zoomScale="130" zoomScaleNormal="130" workbookViewId="0">
      <selection activeCell="A17" sqref="A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110</v>
      </c>
      <c r="D6" s="29"/>
      <c r="E6" s="35"/>
      <c r="F6" s="33">
        <v>80</v>
      </c>
      <c r="G6" s="29">
        <v>80</v>
      </c>
      <c r="H6" s="57">
        <v>0</v>
      </c>
      <c r="I6" s="33">
        <v>220</v>
      </c>
      <c r="J6" s="29">
        <v>220</v>
      </c>
      <c r="K6" s="35">
        <v>240</v>
      </c>
      <c r="L6" s="36">
        <f t="shared" ref="L6:L16" si="0">SUM(C6:K6)/40</f>
        <v>23.75</v>
      </c>
      <c r="M6" s="86">
        <f t="shared" ref="M6:M15" si="1">SUMPRODUCT($C$4:$K$4,$C6:$K6)</f>
        <v>62104.499999999993</v>
      </c>
      <c r="N6" s="57">
        <f t="shared" ref="N6:N15" si="2">SUMPRODUCT($C$3:$K$3,$C6:$K6)/1000</f>
        <v>99.4</v>
      </c>
      <c r="O6" s="42">
        <f t="shared" ref="O6:O12" si="3">SUM(F6:H6)/20</f>
        <v>8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3.8500000000000005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3.8500000000000005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2.75</v>
      </c>
      <c r="AG6" s="94">
        <f t="shared" ref="AG6:AG16" si="13">SUM(F6:H6)/40</f>
        <v>4</v>
      </c>
      <c r="AH6" s="97">
        <f t="shared" ref="AH6:AH16" si="14">SUM(E6:G6)/40</f>
        <v>4</v>
      </c>
      <c r="AJ6" s="154">
        <f t="shared" ref="AJ6:AJ15" si="15">AF6/SUM(AF6:AH6)</f>
        <v>0.2558139534883721</v>
      </c>
      <c r="AK6" s="154">
        <f t="shared" ref="AK6:AK16" si="16">AG6/SUM(AF6:AH6)</f>
        <v>0.37209302325581395</v>
      </c>
      <c r="AL6" s="154">
        <f t="shared" ref="AL6:AL16" si="17">AH6/SUM(AF6:AH6)</f>
        <v>0.37209302325581395</v>
      </c>
    </row>
    <row r="7" spans="1:38" x14ac:dyDescent="0.3">
      <c r="A7" s="30">
        <v>2</v>
      </c>
      <c r="B7" s="111" t="s">
        <v>88</v>
      </c>
      <c r="C7" s="107">
        <v>90</v>
      </c>
      <c r="D7" s="29"/>
      <c r="E7" s="35"/>
      <c r="F7" s="33">
        <v>60</v>
      </c>
      <c r="G7" s="29">
        <v>20</v>
      </c>
      <c r="H7" s="57">
        <v>0</v>
      </c>
      <c r="I7" s="33">
        <v>55</v>
      </c>
      <c r="J7" s="29">
        <v>55</v>
      </c>
      <c r="K7" s="35">
        <v>50</v>
      </c>
      <c r="L7" s="36">
        <f t="shared" si="0"/>
        <v>8.25</v>
      </c>
      <c r="M7" s="86">
        <f t="shared" si="1"/>
        <v>19350.100000000002</v>
      </c>
      <c r="N7" s="57">
        <f t="shared" si="2"/>
        <v>30.2</v>
      </c>
      <c r="O7" s="42">
        <f t="shared" si="3"/>
        <v>4</v>
      </c>
      <c r="P7" s="41">
        <f t="shared" si="4"/>
        <v>8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3.1500000000000004</v>
      </c>
      <c r="V7" s="70">
        <f t="shared" si="7"/>
        <v>0</v>
      </c>
      <c r="W7" s="70">
        <f t="shared" si="8"/>
        <v>0</v>
      </c>
      <c r="X7" s="71">
        <f t="shared" si="9"/>
        <v>3.1500000000000004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2.25</v>
      </c>
      <c r="AG7" s="94">
        <f t="shared" si="13"/>
        <v>2</v>
      </c>
      <c r="AH7" s="97">
        <f t="shared" si="14"/>
        <v>2</v>
      </c>
      <c r="AJ7" s="154">
        <f t="shared" si="15"/>
        <v>0.36</v>
      </c>
      <c r="AK7" s="154">
        <f t="shared" si="16"/>
        <v>0.32</v>
      </c>
      <c r="AL7" s="154">
        <f t="shared" si="17"/>
        <v>0.32</v>
      </c>
    </row>
    <row r="8" spans="1:38" x14ac:dyDescent="0.3">
      <c r="A8" s="30">
        <v>3</v>
      </c>
      <c r="B8" s="111" t="s">
        <v>95</v>
      </c>
      <c r="C8" s="107">
        <v>452</v>
      </c>
      <c r="D8" s="29"/>
      <c r="E8" s="35"/>
      <c r="F8" s="33">
        <v>292</v>
      </c>
      <c r="G8" s="29">
        <v>252</v>
      </c>
      <c r="H8" s="57">
        <v>0</v>
      </c>
      <c r="I8" s="33">
        <v>272</v>
      </c>
      <c r="J8" s="29">
        <v>264</v>
      </c>
      <c r="K8" s="35">
        <v>312</v>
      </c>
      <c r="L8" s="36">
        <f t="shared" si="0"/>
        <v>46.1</v>
      </c>
      <c r="M8" s="86">
        <f t="shared" si="1"/>
        <v>107870.28</v>
      </c>
      <c r="N8" s="57">
        <f t="shared" si="2"/>
        <v>166.96</v>
      </c>
      <c r="O8" s="42">
        <f t="shared" si="3"/>
        <v>27.2</v>
      </c>
      <c r="P8" s="41">
        <f t="shared" si="4"/>
        <v>42.4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15.820000000000002</v>
      </c>
      <c r="V8" s="70">
        <f t="shared" si="7"/>
        <v>0</v>
      </c>
      <c r="W8" s="70">
        <f t="shared" si="8"/>
        <v>0</v>
      </c>
      <c r="X8" s="71">
        <f t="shared" si="9"/>
        <v>15.820000000000002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11.3</v>
      </c>
      <c r="AG8" s="94">
        <f t="shared" si="13"/>
        <v>13.6</v>
      </c>
      <c r="AH8" s="97">
        <f t="shared" si="14"/>
        <v>13.6</v>
      </c>
      <c r="AJ8" s="154">
        <f t="shared" si="15"/>
        <v>0.29350649350649355</v>
      </c>
      <c r="AK8" s="154">
        <f t="shared" si="16"/>
        <v>0.35324675324675325</v>
      </c>
      <c r="AL8" s="154">
        <f t="shared" si="17"/>
        <v>0.35324675324675325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200+10</f>
        <v>210</v>
      </c>
      <c r="G11" s="29">
        <f>440+20</f>
        <v>460</v>
      </c>
      <c r="H11" s="57">
        <f>760+10</f>
        <v>770</v>
      </c>
      <c r="I11" s="33">
        <v>400</v>
      </c>
      <c r="J11" s="29">
        <v>520</v>
      </c>
      <c r="K11" s="35">
        <v>800</v>
      </c>
      <c r="L11" s="36">
        <f t="shared" si="0"/>
        <v>79</v>
      </c>
      <c r="M11" s="86">
        <f t="shared" si="1"/>
        <v>200486.8</v>
      </c>
      <c r="N11" s="57">
        <f t="shared" si="2"/>
        <v>307.2</v>
      </c>
      <c r="O11" s="42">
        <f t="shared" si="3"/>
        <v>72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36</v>
      </c>
      <c r="AH11" s="97">
        <f t="shared" si="14"/>
        <v>16.75</v>
      </c>
      <c r="AJ11" s="154">
        <f t="shared" si="15"/>
        <v>0</v>
      </c>
      <c r="AK11" s="154">
        <f t="shared" si="16"/>
        <v>0.68246445497630337</v>
      </c>
      <c r="AL11" s="154">
        <f t="shared" si="17"/>
        <v>0.31753554502369669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652</v>
      </c>
      <c r="D16" s="51">
        <f t="shared" si="34"/>
        <v>0</v>
      </c>
      <c r="E16" s="53">
        <f t="shared" si="34"/>
        <v>0</v>
      </c>
      <c r="F16" s="113">
        <f t="shared" si="34"/>
        <v>642</v>
      </c>
      <c r="G16" s="51">
        <f t="shared" si="34"/>
        <v>812</v>
      </c>
      <c r="H16" s="53">
        <f t="shared" si="34"/>
        <v>770</v>
      </c>
      <c r="I16" s="113">
        <f t="shared" si="34"/>
        <v>947</v>
      </c>
      <c r="J16" s="51">
        <f t="shared" si="34"/>
        <v>1059</v>
      </c>
      <c r="K16" s="53">
        <f t="shared" si="34"/>
        <v>1402</v>
      </c>
      <c r="L16" s="50">
        <f t="shared" si="0"/>
        <v>157.1</v>
      </c>
      <c r="M16" s="88">
        <f t="shared" ref="M16:AA16" si="35">SUM(M6:M15)</f>
        <v>389811.68</v>
      </c>
      <c r="N16" s="53">
        <f t="shared" si="35"/>
        <v>603.76</v>
      </c>
      <c r="O16" s="113">
        <f t="shared" si="35"/>
        <v>111.2</v>
      </c>
      <c r="P16" s="52">
        <f t="shared" si="35"/>
        <v>170.4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22.820000000000004</v>
      </c>
      <c r="V16" s="67">
        <f t="shared" si="35"/>
        <v>0</v>
      </c>
      <c r="W16" s="67">
        <f t="shared" si="35"/>
        <v>0</v>
      </c>
      <c r="X16" s="68">
        <f t="shared" si="35"/>
        <v>22.820000000000004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16.3</v>
      </c>
      <c r="AG16" s="103">
        <f t="shared" si="13"/>
        <v>55.6</v>
      </c>
      <c r="AH16" s="104">
        <f t="shared" si="14"/>
        <v>36.35</v>
      </c>
      <c r="AJ16" s="155">
        <f t="shared" ref="AJ16" si="37">AF16/SUM(AF16:AH16)</f>
        <v>0.15057736720554274</v>
      </c>
      <c r="AK16" s="155">
        <f t="shared" si="16"/>
        <v>0.51362586605080829</v>
      </c>
      <c r="AL16" s="155">
        <f t="shared" si="17"/>
        <v>0.335796766743649</v>
      </c>
    </row>
    <row r="17" spans="1:27" x14ac:dyDescent="0.3">
      <c r="A17" s="55"/>
      <c r="B17" s="55"/>
      <c r="C17" s="55">
        <f>C16/40</f>
        <v>16.3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16.05</v>
      </c>
      <c r="G17" s="55">
        <f t="shared" si="38"/>
        <v>20.3</v>
      </c>
      <c r="H17" s="55">
        <f t="shared" si="38"/>
        <v>19.25</v>
      </c>
      <c r="I17" s="55">
        <f t="shared" si="38"/>
        <v>23.675000000000001</v>
      </c>
      <c r="J17" s="55">
        <f t="shared" si="38"/>
        <v>26.475000000000001</v>
      </c>
      <c r="K17" s="55">
        <f t="shared" si="38"/>
        <v>35.049999999999997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B1" sqref="B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196</v>
      </c>
      <c r="D6" s="29"/>
      <c r="E6" s="35"/>
      <c r="F6" s="33">
        <v>56</v>
      </c>
      <c r="G6" s="29">
        <v>53</v>
      </c>
      <c r="H6" s="57"/>
      <c r="I6" s="33">
        <v>58</v>
      </c>
      <c r="J6" s="29">
        <v>53</v>
      </c>
      <c r="K6" s="35">
        <v>56</v>
      </c>
      <c r="L6" s="36">
        <f t="shared" ref="L6:L16" si="0">SUM(C6:K6)/40</f>
        <v>11.8</v>
      </c>
      <c r="M6" s="86">
        <f t="shared" ref="M6:M15" si="1">SUMPRODUCT($C$4:$K$4,$C6:$K6)</f>
        <v>25538.372500000001</v>
      </c>
      <c r="N6" s="57">
        <f t="shared" ref="N6:N15" si="2">SUMPRODUCT($C$3:$K$3,$C6:$K6)/1000</f>
        <v>39.43</v>
      </c>
      <c r="O6" s="42">
        <f t="shared" ref="O6:O12" si="3">SUM(F6:H6)/20</f>
        <v>5.45</v>
      </c>
      <c r="P6" s="41">
        <f t="shared" ref="P6:P12" si="4">SUM(I6:K6)/20</f>
        <v>8.35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6.86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6.86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4.9000000000000004</v>
      </c>
      <c r="AG6" s="94">
        <f t="shared" ref="AG6:AG16" si="13">SUM(F6:H6)/40</f>
        <v>2.7250000000000001</v>
      </c>
      <c r="AH6" s="97">
        <f t="shared" ref="AH6:AH16" si="14">SUM(E6:G6)/40</f>
        <v>2.7250000000000001</v>
      </c>
      <c r="AJ6" s="154">
        <f t="shared" ref="AJ6:AJ15" si="15">AF6/SUM(AF6:AH6)</f>
        <v>0.4734299516908213</v>
      </c>
      <c r="AK6" s="154">
        <f t="shared" ref="AK6:AK16" si="16">AG6/SUM(AF6:AH6)</f>
        <v>0.26328502415458938</v>
      </c>
      <c r="AL6" s="154">
        <f t="shared" ref="AL6:AL16" si="17">AH6/SUM(AF6:AH6)</f>
        <v>0.26328502415458938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19</v>
      </c>
      <c r="G7" s="29">
        <v>18</v>
      </c>
      <c r="H7" s="57">
        <v>21</v>
      </c>
      <c r="I7" s="33">
        <v>146</v>
      </c>
      <c r="J7" s="29">
        <v>86</v>
      </c>
      <c r="K7" s="35">
        <v>186</v>
      </c>
      <c r="L7" s="36">
        <f t="shared" si="0"/>
        <v>12.2</v>
      </c>
      <c r="M7" s="86">
        <f t="shared" si="1"/>
        <v>33877.105000000003</v>
      </c>
      <c r="N7" s="57">
        <f t="shared" si="2"/>
        <v>54.94</v>
      </c>
      <c r="O7" s="42">
        <f t="shared" si="3"/>
        <v>2.9</v>
      </c>
      <c r="P7" s="41">
        <f t="shared" si="4"/>
        <v>20.9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1.45</v>
      </c>
      <c r="AH7" s="97">
        <f t="shared" si="14"/>
        <v>0.92500000000000004</v>
      </c>
      <c r="AJ7" s="154">
        <f t="shared" si="15"/>
        <v>0.11214953271028037</v>
      </c>
      <c r="AK7" s="154">
        <f t="shared" si="16"/>
        <v>0.5420560747663552</v>
      </c>
      <c r="AL7" s="154">
        <f t="shared" si="17"/>
        <v>0.34579439252336452</v>
      </c>
    </row>
    <row r="8" spans="1:38" x14ac:dyDescent="0.3">
      <c r="A8" s="30">
        <v>3</v>
      </c>
      <c r="B8" s="111" t="s">
        <v>95</v>
      </c>
      <c r="C8" s="107">
        <v>160</v>
      </c>
      <c r="D8" s="29"/>
      <c r="E8" s="35"/>
      <c r="F8" s="33">
        <v>72</v>
      </c>
      <c r="G8" s="29">
        <v>72</v>
      </c>
      <c r="H8" s="57">
        <v>0</v>
      </c>
      <c r="I8" s="33">
        <v>200</v>
      </c>
      <c r="J8" s="29">
        <v>40</v>
      </c>
      <c r="K8" s="35">
        <v>180</v>
      </c>
      <c r="L8" s="36">
        <f t="shared" si="0"/>
        <v>18.100000000000001</v>
      </c>
      <c r="M8" s="86">
        <f t="shared" si="1"/>
        <v>44340.2</v>
      </c>
      <c r="N8" s="57">
        <f t="shared" si="2"/>
        <v>70.08</v>
      </c>
      <c r="O8" s="42">
        <f t="shared" si="3"/>
        <v>7.2</v>
      </c>
      <c r="P8" s="41">
        <f t="shared" si="4"/>
        <v>21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5.6000000000000005</v>
      </c>
      <c r="V8" s="70">
        <f t="shared" si="7"/>
        <v>0</v>
      </c>
      <c r="W8" s="70">
        <f t="shared" si="8"/>
        <v>0</v>
      </c>
      <c r="X8" s="71">
        <f t="shared" si="9"/>
        <v>5.6000000000000005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</v>
      </c>
      <c r="AG8" s="94">
        <f t="shared" si="13"/>
        <v>3.6</v>
      </c>
      <c r="AH8" s="97">
        <f t="shared" si="14"/>
        <v>3.6</v>
      </c>
      <c r="AJ8" s="154">
        <f t="shared" si="15"/>
        <v>0.35714285714285715</v>
      </c>
      <c r="AK8" s="154">
        <f t="shared" si="16"/>
        <v>0.32142857142857145</v>
      </c>
      <c r="AL8" s="154">
        <f t="shared" si="17"/>
        <v>0.32142857142857145</v>
      </c>
    </row>
    <row r="9" spans="1:38" x14ac:dyDescent="0.3">
      <c r="A9" s="30">
        <v>4</v>
      </c>
      <c r="B9" s="111" t="s">
        <v>101</v>
      </c>
      <c r="C9" s="107">
        <v>84</v>
      </c>
      <c r="D9" s="29"/>
      <c r="E9" s="35"/>
      <c r="F9" s="33">
        <v>74</v>
      </c>
      <c r="G9" s="29">
        <v>74</v>
      </c>
      <c r="H9" s="57">
        <v>74</v>
      </c>
      <c r="I9" s="33"/>
      <c r="J9" s="29"/>
      <c r="K9" s="35"/>
      <c r="L9" s="36">
        <f t="shared" si="0"/>
        <v>7.65</v>
      </c>
      <c r="M9" s="86">
        <f t="shared" si="1"/>
        <v>14941.995000000001</v>
      </c>
      <c r="N9" s="57">
        <f t="shared" si="2"/>
        <v>20.58</v>
      </c>
      <c r="O9" s="42">
        <f t="shared" si="3"/>
        <v>11.1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2.9400000000000004</v>
      </c>
      <c r="V9" s="70">
        <f t="shared" si="7"/>
        <v>0</v>
      </c>
      <c r="W9" s="70">
        <f t="shared" si="8"/>
        <v>0</v>
      </c>
      <c r="X9" s="71">
        <f t="shared" si="9"/>
        <v>2.9400000000000004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2.1</v>
      </c>
      <c r="AG9" s="94">
        <f t="shared" si="13"/>
        <v>5.55</v>
      </c>
      <c r="AH9" s="97">
        <f t="shared" si="14"/>
        <v>3.7</v>
      </c>
      <c r="AJ9" s="154">
        <f t="shared" si="15"/>
        <v>0.18502202643171806</v>
      </c>
      <c r="AK9" s="154">
        <f t="shared" si="16"/>
        <v>0.48898678414096908</v>
      </c>
      <c r="AL9" s="154">
        <f t="shared" si="17"/>
        <v>0.32599118942731276</v>
      </c>
    </row>
    <row r="10" spans="1:38" x14ac:dyDescent="0.3">
      <c r="A10" s="30">
        <v>5</v>
      </c>
      <c r="B10" s="111" t="s">
        <v>103</v>
      </c>
      <c r="C10" s="107">
        <v>20</v>
      </c>
      <c r="D10" s="29"/>
      <c r="E10" s="35"/>
      <c r="F10" s="33">
        <v>0</v>
      </c>
      <c r="G10" s="29">
        <v>0</v>
      </c>
      <c r="H10" s="57"/>
      <c r="I10" s="33">
        <v>10</v>
      </c>
      <c r="J10" s="29">
        <v>10</v>
      </c>
      <c r="K10" s="35">
        <v>20</v>
      </c>
      <c r="L10" s="36">
        <f t="shared" ref="L10" si="18">SUM(C10:K10)/40</f>
        <v>1.5</v>
      </c>
      <c r="M10" s="86">
        <f t="shared" si="1"/>
        <v>3690.2</v>
      </c>
      <c r="N10" s="57">
        <f t="shared" si="2"/>
        <v>6</v>
      </c>
      <c r="O10" s="42">
        <f t="shared" ref="O10" si="19">SUM(F10:H10)/20</f>
        <v>0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0.70000000000000007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0.70000000000000007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0.5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79</v>
      </c>
      <c r="G11" s="29">
        <v>120</v>
      </c>
      <c r="H11" s="57">
        <v>120</v>
      </c>
      <c r="I11" s="33">
        <v>160</v>
      </c>
      <c r="J11" s="29">
        <v>200</v>
      </c>
      <c r="K11" s="35">
        <v>160</v>
      </c>
      <c r="L11" s="36">
        <f t="shared" si="0"/>
        <v>20.975000000000001</v>
      </c>
      <c r="M11" s="86">
        <f t="shared" si="1"/>
        <v>54508.337500000001</v>
      </c>
      <c r="N11" s="57">
        <f t="shared" si="2"/>
        <v>84.73</v>
      </c>
      <c r="O11" s="42">
        <f t="shared" si="3"/>
        <v>15.95</v>
      </c>
      <c r="P11" s="41">
        <f t="shared" si="4"/>
        <v>26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7.9749999999999996</v>
      </c>
      <c r="AH11" s="97">
        <f t="shared" si="14"/>
        <v>4.9749999999999996</v>
      </c>
      <c r="AJ11" s="154">
        <f t="shared" si="15"/>
        <v>0</v>
      </c>
      <c r="AK11" s="154">
        <f t="shared" si="16"/>
        <v>0.61583011583011582</v>
      </c>
      <c r="AL11" s="154">
        <f t="shared" si="17"/>
        <v>0.38416988416988418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472</v>
      </c>
      <c r="D16" s="51">
        <f t="shared" si="34"/>
        <v>0</v>
      </c>
      <c r="E16" s="53">
        <f t="shared" si="34"/>
        <v>0</v>
      </c>
      <c r="F16" s="113">
        <f t="shared" si="34"/>
        <v>300</v>
      </c>
      <c r="G16" s="51">
        <f t="shared" si="34"/>
        <v>337</v>
      </c>
      <c r="H16" s="53">
        <f t="shared" si="34"/>
        <v>215</v>
      </c>
      <c r="I16" s="113">
        <f t="shared" si="34"/>
        <v>574</v>
      </c>
      <c r="J16" s="51">
        <f t="shared" si="34"/>
        <v>389</v>
      </c>
      <c r="K16" s="53">
        <f t="shared" si="34"/>
        <v>602</v>
      </c>
      <c r="L16" s="50">
        <f t="shared" si="0"/>
        <v>72.224999999999994</v>
      </c>
      <c r="M16" s="88">
        <f t="shared" ref="M16:AA16" si="35">SUM(M6:M15)</f>
        <v>176896.21</v>
      </c>
      <c r="N16" s="53">
        <f t="shared" si="35"/>
        <v>275.76</v>
      </c>
      <c r="O16" s="113">
        <f t="shared" si="35"/>
        <v>42.599999999999994</v>
      </c>
      <c r="P16" s="52">
        <f t="shared" si="35"/>
        <v>78.25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16.52</v>
      </c>
      <c r="V16" s="67">
        <f t="shared" si="35"/>
        <v>0</v>
      </c>
      <c r="W16" s="67">
        <f t="shared" si="35"/>
        <v>0</v>
      </c>
      <c r="X16" s="68">
        <f t="shared" si="35"/>
        <v>16.52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11.8</v>
      </c>
      <c r="AG16" s="103">
        <f t="shared" si="13"/>
        <v>21.3</v>
      </c>
      <c r="AH16" s="104">
        <f t="shared" si="14"/>
        <v>15.925000000000001</v>
      </c>
      <c r="AJ16" s="155">
        <f t="shared" ref="AJ16" si="37">AF16/SUM(AF16:AH16)</f>
        <v>0.24069352371239161</v>
      </c>
      <c r="AK16" s="155">
        <f t="shared" si="16"/>
        <v>0.43447220805711367</v>
      </c>
      <c r="AL16" s="155">
        <f t="shared" si="17"/>
        <v>0.3248342682304946</v>
      </c>
    </row>
    <row r="17" spans="1:27" x14ac:dyDescent="0.3">
      <c r="A17" s="55"/>
      <c r="B17" s="55"/>
      <c r="C17" s="55">
        <f>C16/40</f>
        <v>11.8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</v>
      </c>
      <c r="G17" s="55">
        <f t="shared" si="38"/>
        <v>8.4250000000000007</v>
      </c>
      <c r="H17" s="55">
        <f t="shared" si="38"/>
        <v>5.375</v>
      </c>
      <c r="I17" s="55">
        <f t="shared" si="38"/>
        <v>14.35</v>
      </c>
      <c r="J17" s="55">
        <f t="shared" si="38"/>
        <v>9.7249999999999996</v>
      </c>
      <c r="K17" s="55">
        <f t="shared" si="38"/>
        <v>15.05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40</v>
      </c>
      <c r="G6" s="29">
        <v>40</v>
      </c>
      <c r="H6" s="57">
        <v>0</v>
      </c>
      <c r="I6" s="33">
        <v>55</v>
      </c>
      <c r="J6" s="29">
        <v>60</v>
      </c>
      <c r="K6" s="35">
        <v>65</v>
      </c>
      <c r="L6" s="36">
        <f t="shared" ref="L6:L16" si="0">SUM(C6:K6)/40</f>
        <v>9.5</v>
      </c>
      <c r="M6" s="86">
        <f t="shared" ref="M6:M15" si="1">SUMPRODUCT($C$4:$K$4,$C6:$K6)</f>
        <v>21979.799999999996</v>
      </c>
      <c r="N6" s="57">
        <f t="shared" ref="N6:N15" si="2">SUMPRODUCT($C$3:$K$3,$C6:$K6)/1000</f>
        <v>34.4</v>
      </c>
      <c r="O6" s="42">
        <f t="shared" ref="O6:O12" si="3">SUM(F6:H6)/20</f>
        <v>4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0.42857142857142855</v>
      </c>
      <c r="AK6" s="154">
        <f t="shared" ref="AK6:AK16" si="16">AG6/SUM(AF6:AH6)</f>
        <v>0.2857142857142857</v>
      </c>
      <c r="AL6" s="154">
        <f t="shared" ref="AL6:AL16" si="17">AH6/SUM(AF6:AH6)</f>
        <v>0.2857142857142857</v>
      </c>
    </row>
    <row r="7" spans="1:38" x14ac:dyDescent="0.3">
      <c r="A7" s="30">
        <v>2</v>
      </c>
      <c r="B7" s="111" t="s">
        <v>88</v>
      </c>
      <c r="C7" s="107">
        <v>22</v>
      </c>
      <c r="D7" s="29"/>
      <c r="E7" s="35"/>
      <c r="F7" s="33">
        <v>6</v>
      </c>
      <c r="G7" s="29">
        <v>6</v>
      </c>
      <c r="H7" s="57">
        <v>0</v>
      </c>
      <c r="I7" s="33">
        <v>56</v>
      </c>
      <c r="J7" s="29">
        <v>50</v>
      </c>
      <c r="K7" s="35">
        <v>60</v>
      </c>
      <c r="L7" s="36">
        <f t="shared" si="0"/>
        <v>5</v>
      </c>
      <c r="M7" s="86">
        <f t="shared" si="1"/>
        <v>13550.85</v>
      </c>
      <c r="N7" s="57">
        <f t="shared" si="2"/>
        <v>22.08</v>
      </c>
      <c r="O7" s="42">
        <f t="shared" si="3"/>
        <v>0.6</v>
      </c>
      <c r="P7" s="41">
        <f t="shared" si="4"/>
        <v>8.3000000000000007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0.77</v>
      </c>
      <c r="V7" s="70">
        <f t="shared" si="7"/>
        <v>0</v>
      </c>
      <c r="W7" s="70">
        <f t="shared" si="8"/>
        <v>0</v>
      </c>
      <c r="X7" s="71">
        <f t="shared" si="9"/>
        <v>0.77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0.55000000000000004</v>
      </c>
      <c r="AG7" s="94">
        <f t="shared" si="13"/>
        <v>0.3</v>
      </c>
      <c r="AH7" s="97">
        <f t="shared" si="14"/>
        <v>0.3</v>
      </c>
      <c r="AJ7" s="154">
        <f t="shared" si="15"/>
        <v>0.47826086956521735</v>
      </c>
      <c r="AK7" s="154">
        <f t="shared" si="16"/>
        <v>0.26086956521739124</v>
      </c>
      <c r="AL7" s="154">
        <f t="shared" si="17"/>
        <v>0.26086956521739124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0</v>
      </c>
      <c r="G8" s="29">
        <v>0</v>
      </c>
      <c r="H8" s="57">
        <v>0</v>
      </c>
      <c r="I8" s="33">
        <v>125</v>
      </c>
      <c r="J8" s="29">
        <v>44</v>
      </c>
      <c r="K8" s="35">
        <v>134</v>
      </c>
      <c r="L8" s="36">
        <f t="shared" si="0"/>
        <v>10.574999999999999</v>
      </c>
      <c r="M8" s="86">
        <f t="shared" si="1"/>
        <v>26717.520000000004</v>
      </c>
      <c r="N8" s="57">
        <f t="shared" si="2"/>
        <v>43.56</v>
      </c>
      <c r="O8" s="42">
        <f t="shared" si="3"/>
        <v>0</v>
      </c>
      <c r="P8" s="41">
        <f t="shared" si="4"/>
        <v>15.15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40</v>
      </c>
      <c r="D9" s="29"/>
      <c r="E9" s="35"/>
      <c r="F9" s="33">
        <v>6</v>
      </c>
      <c r="G9" s="29">
        <v>6</v>
      </c>
      <c r="H9" s="57">
        <v>6</v>
      </c>
      <c r="I9" s="33">
        <v>6</v>
      </c>
      <c r="J9" s="29">
        <v>6</v>
      </c>
      <c r="K9" s="35">
        <v>6</v>
      </c>
      <c r="L9" s="36">
        <f t="shared" si="0"/>
        <v>1.9</v>
      </c>
      <c r="M9" s="86">
        <f t="shared" si="1"/>
        <v>3821.045000000001</v>
      </c>
      <c r="N9" s="57">
        <f t="shared" si="2"/>
        <v>5.82</v>
      </c>
      <c r="O9" s="42">
        <f t="shared" si="3"/>
        <v>0.9</v>
      </c>
      <c r="P9" s="41">
        <f t="shared" si="4"/>
        <v>0.9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1.4000000000000001</v>
      </c>
      <c r="V9" s="70">
        <f t="shared" si="7"/>
        <v>0</v>
      </c>
      <c r="W9" s="70">
        <f t="shared" si="8"/>
        <v>0</v>
      </c>
      <c r="X9" s="71">
        <f t="shared" si="9"/>
        <v>1.4000000000000001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</v>
      </c>
      <c r="AG9" s="94">
        <f t="shared" si="13"/>
        <v>0.45</v>
      </c>
      <c r="AH9" s="97">
        <f t="shared" si="14"/>
        <v>0.3</v>
      </c>
      <c r="AJ9" s="154">
        <f t="shared" si="15"/>
        <v>0.5714285714285714</v>
      </c>
      <c r="AK9" s="154">
        <f t="shared" si="16"/>
        <v>0.25714285714285717</v>
      </c>
      <c r="AL9" s="154">
        <f t="shared" si="17"/>
        <v>0.17142857142857143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16</v>
      </c>
      <c r="G10" s="29">
        <v>16</v>
      </c>
      <c r="H10" s="57">
        <v>4</v>
      </c>
      <c r="I10" s="33">
        <v>4</v>
      </c>
      <c r="J10" s="29">
        <v>4</v>
      </c>
      <c r="K10" s="35">
        <v>4</v>
      </c>
      <c r="L10" s="36">
        <f t="shared" ref="L10" si="18">SUM(C10:K10)/40</f>
        <v>1.8</v>
      </c>
      <c r="M10" s="86">
        <f t="shared" si="1"/>
        <v>3701.85</v>
      </c>
      <c r="N10" s="57">
        <f t="shared" si="2"/>
        <v>5.4</v>
      </c>
      <c r="O10" s="42">
        <f t="shared" ref="O10" si="19">SUM(F10:H10)/20</f>
        <v>1.8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600</v>
      </c>
      <c r="G11" s="29">
        <v>360</v>
      </c>
      <c r="H11" s="57">
        <v>480</v>
      </c>
      <c r="I11" s="33">
        <f>520+880</f>
        <v>1400</v>
      </c>
      <c r="J11" s="29">
        <f>380+640</f>
        <v>1020</v>
      </c>
      <c r="K11" s="35">
        <f>600+880</f>
        <v>1480</v>
      </c>
      <c r="L11" s="36">
        <f t="shared" si="0"/>
        <v>134.5</v>
      </c>
      <c r="M11" s="86">
        <f t="shared" si="1"/>
        <v>360411.2</v>
      </c>
      <c r="N11" s="57">
        <f t="shared" si="2"/>
        <v>571.20000000000005</v>
      </c>
      <c r="O11" s="42">
        <f t="shared" si="3"/>
        <v>72</v>
      </c>
      <c r="P11" s="41">
        <f t="shared" si="4"/>
        <v>195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36</v>
      </c>
      <c r="AH11" s="97">
        <f t="shared" si="14"/>
        <v>24</v>
      </c>
      <c r="AJ11" s="154">
        <f t="shared" si="15"/>
        <v>1.6393442622950821E-2</v>
      </c>
      <c r="AK11" s="154">
        <f t="shared" si="16"/>
        <v>0.5901639344262295</v>
      </c>
      <c r="AL11" s="154">
        <f t="shared" si="17"/>
        <v>0.39344262295081966</v>
      </c>
    </row>
    <row r="12" spans="1:38" x14ac:dyDescent="0.3">
      <c r="A12" s="30">
        <v>7</v>
      </c>
      <c r="B12" s="111" t="s">
        <v>91</v>
      </c>
      <c r="C12" s="107">
        <v>4000</v>
      </c>
      <c r="D12" s="29"/>
      <c r="E12" s="35"/>
      <c r="F12" s="33">
        <v>1600</v>
      </c>
      <c r="G12" s="29">
        <v>1600</v>
      </c>
      <c r="H12" s="57">
        <v>800</v>
      </c>
      <c r="I12" s="33">
        <v>4000</v>
      </c>
      <c r="J12" s="29">
        <v>3200</v>
      </c>
      <c r="K12" s="35">
        <f>2800+2000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42">
        <f t="shared" si="3"/>
        <v>200</v>
      </c>
      <c r="P12" s="41">
        <f t="shared" si="4"/>
        <v>600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100</v>
      </c>
      <c r="AH12" s="97">
        <f t="shared" si="14"/>
        <v>80</v>
      </c>
      <c r="AJ12" s="154">
        <f t="shared" si="15"/>
        <v>0.35714285714285715</v>
      </c>
      <c r="AK12" s="154">
        <f t="shared" si="16"/>
        <v>0.35714285714285715</v>
      </c>
      <c r="AL12" s="154">
        <f t="shared" si="17"/>
        <v>0.2857142857142857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4366</v>
      </c>
      <c r="D16" s="51">
        <f t="shared" si="34"/>
        <v>0</v>
      </c>
      <c r="E16" s="53">
        <f t="shared" si="34"/>
        <v>0</v>
      </c>
      <c r="F16" s="113">
        <f t="shared" si="34"/>
        <v>2268</v>
      </c>
      <c r="G16" s="51">
        <f t="shared" si="34"/>
        <v>2028</v>
      </c>
      <c r="H16" s="53">
        <f t="shared" si="34"/>
        <v>1290</v>
      </c>
      <c r="I16" s="113">
        <f t="shared" si="34"/>
        <v>5646</v>
      </c>
      <c r="J16" s="51">
        <f t="shared" si="34"/>
        <v>4384</v>
      </c>
      <c r="K16" s="53">
        <f t="shared" si="34"/>
        <v>6549</v>
      </c>
      <c r="L16" s="50">
        <f t="shared" si="0"/>
        <v>663.27499999999998</v>
      </c>
      <c r="M16" s="88">
        <f t="shared" ref="M16:AA16" si="35">SUM(M6:M15)</f>
        <v>1668632.2650000001</v>
      </c>
      <c r="N16" s="53">
        <f t="shared" si="35"/>
        <v>2642.46</v>
      </c>
      <c r="O16" s="113">
        <f t="shared" si="35"/>
        <v>279.3</v>
      </c>
      <c r="P16" s="52">
        <f t="shared" si="35"/>
        <v>828.95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152.81</v>
      </c>
      <c r="V16" s="67">
        <f t="shared" si="35"/>
        <v>0</v>
      </c>
      <c r="W16" s="67">
        <f t="shared" si="35"/>
        <v>0</v>
      </c>
      <c r="X16" s="68">
        <f t="shared" si="35"/>
        <v>152.81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109.15</v>
      </c>
      <c r="AG16" s="103">
        <f t="shared" si="13"/>
        <v>139.65</v>
      </c>
      <c r="AH16" s="104">
        <f t="shared" si="14"/>
        <v>107.4</v>
      </c>
      <c r="AJ16" s="155">
        <f t="shared" ref="AJ16" si="37">AF16/SUM(AF16:AH16)</f>
        <v>0.30642897248736661</v>
      </c>
      <c r="AK16" s="155">
        <f t="shared" si="16"/>
        <v>0.39205502526670405</v>
      </c>
      <c r="AL16" s="155">
        <f t="shared" si="17"/>
        <v>0.30151600224592923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10</v>
      </c>
      <c r="D6" s="29"/>
      <c r="E6" s="35"/>
      <c r="F6" s="33">
        <v>45</v>
      </c>
      <c r="G6" s="29">
        <v>20</v>
      </c>
      <c r="H6" s="57">
        <v>0</v>
      </c>
      <c r="I6" s="33">
        <v>40</v>
      </c>
      <c r="J6" s="29">
        <v>25</v>
      </c>
      <c r="K6" s="35">
        <v>15</v>
      </c>
      <c r="L6" s="36">
        <f t="shared" ref="L6:L16" si="0">SUM(C6:K6)/40</f>
        <v>3.875</v>
      </c>
      <c r="M6" s="86">
        <f t="shared" ref="M6:M15" si="1">SUMPRODUCT($C$4:$K$4,$C6:$K6)</f>
        <v>9613.5625</v>
      </c>
      <c r="N6" s="57">
        <f t="shared" ref="N6:N15" si="2">SUMPRODUCT($C$3:$K$3,$C6:$K6)/1000</f>
        <v>14.75</v>
      </c>
      <c r="O6" s="42">
        <f t="shared" ref="O6:O12" si="3">SUM(F6:H6)/20</f>
        <v>3.25</v>
      </c>
      <c r="P6" s="41">
        <f t="shared" ref="P6:P12" si="4">SUM(I6:K6)/20</f>
        <v>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1.625</v>
      </c>
      <c r="AH6" s="97">
        <f t="shared" ref="AH6:AH16" si="14">SUM(E6:G6)/40</f>
        <v>1.625</v>
      </c>
      <c r="AJ6" s="154">
        <f t="shared" ref="AJ6:AJ15" si="15">AF6/SUM(AF6:AH6)</f>
        <v>7.1428571428571425E-2</v>
      </c>
      <c r="AK6" s="154">
        <f t="shared" ref="AK6:AK16" si="16">AG6/SUM(AF6:AH6)</f>
        <v>0.4642857142857143</v>
      </c>
      <c r="AL6" s="154">
        <f t="shared" ref="AL6:AL16" si="17">AH6/SUM(AF6:AH6)</f>
        <v>0.4642857142857143</v>
      </c>
    </row>
    <row r="7" spans="1:38" x14ac:dyDescent="0.3">
      <c r="A7" s="30">
        <v>2</v>
      </c>
      <c r="B7" s="111" t="s">
        <v>88</v>
      </c>
      <c r="C7" s="107">
        <v>20</v>
      </c>
      <c r="D7" s="29"/>
      <c r="E7" s="35"/>
      <c r="F7" s="33">
        <v>20</v>
      </c>
      <c r="G7" s="29">
        <v>20</v>
      </c>
      <c r="H7" s="57">
        <v>20</v>
      </c>
      <c r="I7" s="33">
        <v>82</v>
      </c>
      <c r="J7" s="29">
        <v>40</v>
      </c>
      <c r="K7" s="35">
        <v>40</v>
      </c>
      <c r="L7" s="36">
        <f t="shared" si="0"/>
        <v>6.05</v>
      </c>
      <c r="M7" s="86">
        <f t="shared" si="1"/>
        <v>15700.030000000002</v>
      </c>
      <c r="N7" s="57">
        <f t="shared" si="2"/>
        <v>24.84</v>
      </c>
      <c r="O7" s="42">
        <f t="shared" si="3"/>
        <v>3</v>
      </c>
      <c r="P7" s="41">
        <f t="shared" si="4"/>
        <v>8.1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0.70000000000000007</v>
      </c>
      <c r="V7" s="70">
        <f t="shared" si="7"/>
        <v>0</v>
      </c>
      <c r="W7" s="70">
        <f t="shared" si="8"/>
        <v>0</v>
      </c>
      <c r="X7" s="71">
        <f t="shared" si="9"/>
        <v>0.70000000000000007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</v>
      </c>
      <c r="AG7" s="94">
        <f t="shared" si="13"/>
        <v>1.5</v>
      </c>
      <c r="AH7" s="97">
        <f t="shared" si="14"/>
        <v>1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92</v>
      </c>
      <c r="D8" s="29"/>
      <c r="E8" s="35"/>
      <c r="F8" s="33">
        <v>0</v>
      </c>
      <c r="G8" s="29">
        <v>0</v>
      </c>
      <c r="H8" s="57">
        <v>0</v>
      </c>
      <c r="I8" s="33">
        <v>110</v>
      </c>
      <c r="J8" s="29">
        <v>60</v>
      </c>
      <c r="K8" s="35">
        <v>60</v>
      </c>
      <c r="L8" s="36">
        <f t="shared" si="0"/>
        <v>8.0500000000000007</v>
      </c>
      <c r="M8" s="86">
        <f t="shared" si="1"/>
        <v>20316.36</v>
      </c>
      <c r="N8" s="57">
        <f t="shared" si="2"/>
        <v>33.119999999999997</v>
      </c>
      <c r="O8" s="42">
        <f t="shared" si="3"/>
        <v>0</v>
      </c>
      <c r="P8" s="41">
        <f t="shared" si="4"/>
        <v>11.5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130</v>
      </c>
      <c r="D9" s="29"/>
      <c r="E9" s="35"/>
      <c r="F9" s="33">
        <v>39</v>
      </c>
      <c r="G9" s="29">
        <v>38</v>
      </c>
      <c r="H9" s="57">
        <v>39</v>
      </c>
      <c r="I9" s="33"/>
      <c r="J9" s="29"/>
      <c r="K9" s="35"/>
      <c r="L9" s="36">
        <f t="shared" si="0"/>
        <v>6.15</v>
      </c>
      <c r="M9" s="86">
        <f t="shared" si="1"/>
        <v>11185.550000000001</v>
      </c>
      <c r="N9" s="57">
        <f t="shared" si="2"/>
        <v>15.92</v>
      </c>
      <c r="O9" s="42">
        <f t="shared" si="3"/>
        <v>5.8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4.5500000000000007</v>
      </c>
      <c r="V9" s="70">
        <f t="shared" si="7"/>
        <v>0</v>
      </c>
      <c r="W9" s="70">
        <f t="shared" si="8"/>
        <v>0</v>
      </c>
      <c r="X9" s="71">
        <f t="shared" si="9"/>
        <v>4.5500000000000007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3.25</v>
      </c>
      <c r="AG9" s="94">
        <f t="shared" si="13"/>
        <v>2.9</v>
      </c>
      <c r="AH9" s="97">
        <f t="shared" si="14"/>
        <v>1.925</v>
      </c>
      <c r="AJ9" s="154">
        <f t="shared" si="15"/>
        <v>0.40247678018575844</v>
      </c>
      <c r="AK9" s="154">
        <f t="shared" si="16"/>
        <v>0.35913312693498445</v>
      </c>
      <c r="AL9" s="154">
        <f t="shared" si="17"/>
        <v>0.23839009287925694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15</v>
      </c>
      <c r="J10" s="29">
        <v>10</v>
      </c>
      <c r="K10" s="35">
        <v>15</v>
      </c>
      <c r="L10" s="36">
        <f t="shared" si="0"/>
        <v>2</v>
      </c>
      <c r="M10" s="86">
        <f t="shared" si="1"/>
        <v>4474.8</v>
      </c>
      <c r="N10" s="57">
        <f t="shared" si="2"/>
        <v>7.2</v>
      </c>
      <c r="O10" s="42">
        <f t="shared" ref="O10" si="18">SUM(F10:H10)/20</f>
        <v>0</v>
      </c>
      <c r="P10" s="41">
        <f t="shared" ref="P10" si="19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1.4000000000000001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1.4000000000000001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1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80</v>
      </c>
      <c r="G11" s="29">
        <v>80</v>
      </c>
      <c r="H11" s="57">
        <v>280</v>
      </c>
      <c r="I11" s="33">
        <v>120</v>
      </c>
      <c r="J11" s="29">
        <v>120</v>
      </c>
      <c r="K11" s="35">
        <v>200</v>
      </c>
      <c r="L11" s="36">
        <f t="shared" si="0"/>
        <v>23</v>
      </c>
      <c r="M11" s="86">
        <f t="shared" si="1"/>
        <v>56614.3</v>
      </c>
      <c r="N11" s="57">
        <f t="shared" si="2"/>
        <v>86</v>
      </c>
      <c r="O11" s="42">
        <f t="shared" si="3"/>
        <v>22</v>
      </c>
      <c r="P11" s="41">
        <f t="shared" si="4"/>
        <v>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11</v>
      </c>
      <c r="AH11" s="97">
        <f t="shared" si="14"/>
        <v>4</v>
      </c>
      <c r="AJ11" s="154">
        <f t="shared" si="15"/>
        <v>6.25E-2</v>
      </c>
      <c r="AK11" s="154">
        <f t="shared" si="16"/>
        <v>0.6875</v>
      </c>
      <c r="AL11" s="154">
        <f t="shared" si="17"/>
        <v>0.25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3">SUM(C6:C15)</f>
        <v>332</v>
      </c>
      <c r="D16" s="51">
        <f t="shared" si="33"/>
        <v>0</v>
      </c>
      <c r="E16" s="53">
        <f t="shared" si="33"/>
        <v>0</v>
      </c>
      <c r="F16" s="113">
        <f t="shared" si="33"/>
        <v>184</v>
      </c>
      <c r="G16" s="51">
        <f t="shared" si="33"/>
        <v>158</v>
      </c>
      <c r="H16" s="53">
        <f t="shared" si="33"/>
        <v>339</v>
      </c>
      <c r="I16" s="113">
        <f t="shared" si="33"/>
        <v>367</v>
      </c>
      <c r="J16" s="51">
        <f t="shared" si="33"/>
        <v>255</v>
      </c>
      <c r="K16" s="53">
        <f t="shared" si="33"/>
        <v>330</v>
      </c>
      <c r="L16" s="50">
        <f t="shared" si="0"/>
        <v>49.125</v>
      </c>
      <c r="M16" s="88">
        <f t="shared" ref="M16:AA16" si="34">SUM(M6:M15)</f>
        <v>117904.60250000001</v>
      </c>
      <c r="N16" s="53">
        <f t="shared" si="34"/>
        <v>181.83</v>
      </c>
      <c r="O16" s="113">
        <f t="shared" si="34"/>
        <v>34.049999999999997</v>
      </c>
      <c r="P16" s="52">
        <f t="shared" si="34"/>
        <v>47.6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11.620000000000001</v>
      </c>
      <c r="V16" s="67">
        <f t="shared" si="34"/>
        <v>0</v>
      </c>
      <c r="W16" s="67">
        <f t="shared" si="34"/>
        <v>0</v>
      </c>
      <c r="X16" s="68">
        <f t="shared" si="34"/>
        <v>11.620000000000001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8.3000000000000007</v>
      </c>
      <c r="AG16" s="103">
        <f t="shared" si="13"/>
        <v>17.024999999999999</v>
      </c>
      <c r="AH16" s="104">
        <f t="shared" si="14"/>
        <v>8.5500000000000007</v>
      </c>
      <c r="AJ16" s="155">
        <f t="shared" ref="AJ16" si="36">AF16/SUM(AF16:AH16)</f>
        <v>0.24501845018450186</v>
      </c>
      <c r="AK16" s="155">
        <f t="shared" si="16"/>
        <v>0.50258302583025827</v>
      </c>
      <c r="AL16" s="155">
        <f t="shared" si="17"/>
        <v>0.25239852398523988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46217</v>
      </c>
      <c r="B2" s="305"/>
      <c r="C2" s="305"/>
      <c r="D2" s="305"/>
      <c r="E2" s="305"/>
      <c r="K2" s="28" t="s">
        <v>99</v>
      </c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46218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1</v>
      </c>
      <c r="M6" s="86">
        <f t="shared" ref="M6:M15" si="1">SUMPRODUCT($C$4:$K$4,$C6:$K6)</f>
        <v>1569.2000000000003</v>
      </c>
      <c r="N6" s="57">
        <f t="shared" ref="N6:N15" si="2">SUMPRODUCT($C$3:$K$3,$C6:$K6)/1000</f>
        <v>2.4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7</v>
      </c>
      <c r="G7" s="29">
        <v>27</v>
      </c>
      <c r="H7" s="57">
        <v>27</v>
      </c>
      <c r="I7" s="33">
        <v>87</v>
      </c>
      <c r="J7" s="29">
        <v>87</v>
      </c>
      <c r="K7" s="35">
        <v>167</v>
      </c>
      <c r="L7" s="36">
        <f t="shared" si="0"/>
        <v>11.05</v>
      </c>
      <c r="M7" s="86">
        <f t="shared" si="1"/>
        <v>29539.652499999997</v>
      </c>
      <c r="N7" s="57">
        <f t="shared" si="2"/>
        <v>47.59</v>
      </c>
      <c r="O7" s="42">
        <f t="shared" si="3"/>
        <v>3.05</v>
      </c>
      <c r="P7" s="41">
        <f t="shared" si="4"/>
        <v>17.05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1.5249999999999999</v>
      </c>
      <c r="AH7" s="97">
        <f t="shared" si="14"/>
        <v>0.85</v>
      </c>
      <c r="AJ7" s="154">
        <f t="shared" si="15"/>
        <v>0.29629629629629628</v>
      </c>
      <c r="AK7" s="154">
        <f t="shared" si="16"/>
        <v>0.45185185185185184</v>
      </c>
      <c r="AL7" s="154">
        <f t="shared" si="17"/>
        <v>0.25185185185185183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117</v>
      </c>
      <c r="J8" s="29">
        <v>135</v>
      </c>
      <c r="K8" s="35">
        <v>152</v>
      </c>
      <c r="L8" s="36">
        <f t="shared" si="0"/>
        <v>13.4</v>
      </c>
      <c r="M8" s="86">
        <f t="shared" si="1"/>
        <v>34524.92</v>
      </c>
      <c r="N8" s="57">
        <f t="shared" si="2"/>
        <v>56.4</v>
      </c>
      <c r="O8" s="42">
        <f t="shared" si="3"/>
        <v>0</v>
      </c>
      <c r="P8" s="41">
        <f t="shared" si="4"/>
        <v>20.2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112</v>
      </c>
      <c r="D9" s="29"/>
      <c r="E9" s="35"/>
      <c r="F9" s="33">
        <v>0</v>
      </c>
      <c r="G9" s="29">
        <v>12</v>
      </c>
      <c r="H9" s="57">
        <v>0</v>
      </c>
      <c r="I9" s="33">
        <v>7</v>
      </c>
      <c r="J9" s="29">
        <v>7</v>
      </c>
      <c r="K9" s="35">
        <v>6</v>
      </c>
      <c r="L9" s="36">
        <f t="shared" si="0"/>
        <v>3.6</v>
      </c>
      <c r="M9" s="86">
        <f t="shared" si="1"/>
        <v>6476.1100000000006</v>
      </c>
      <c r="N9" s="57">
        <f t="shared" si="2"/>
        <v>9.9600000000000009</v>
      </c>
      <c r="O9" s="42">
        <f t="shared" si="3"/>
        <v>0.6</v>
      </c>
      <c r="P9" s="41">
        <f t="shared" si="4"/>
        <v>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3.9200000000000004</v>
      </c>
      <c r="V9" s="70">
        <f t="shared" si="7"/>
        <v>0</v>
      </c>
      <c r="W9" s="70">
        <f t="shared" si="8"/>
        <v>0</v>
      </c>
      <c r="X9" s="71">
        <f t="shared" si="9"/>
        <v>3.9200000000000004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2.8</v>
      </c>
      <c r="AG9" s="94">
        <f t="shared" si="13"/>
        <v>0.3</v>
      </c>
      <c r="AH9" s="97">
        <f t="shared" si="14"/>
        <v>0.3</v>
      </c>
      <c r="AJ9" s="154">
        <f t="shared" si="15"/>
        <v>0.82352941176470595</v>
      </c>
      <c r="AK9" s="154">
        <f t="shared" si="16"/>
        <v>8.8235294117647065E-2</v>
      </c>
      <c r="AL9" s="154">
        <f t="shared" si="17"/>
        <v>8.8235294117647065E-2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70</v>
      </c>
      <c r="J10" s="29">
        <v>60</v>
      </c>
      <c r="K10" s="35">
        <v>70</v>
      </c>
      <c r="L10" s="36">
        <f t="shared" ref="L10" si="18">SUM(C10:K10)/40</f>
        <v>6</v>
      </c>
      <c r="M10" s="86">
        <f t="shared" si="1"/>
        <v>16097.2</v>
      </c>
      <c r="N10" s="57">
        <f t="shared" si="2"/>
        <v>26.4</v>
      </c>
      <c r="O10" s="42">
        <f t="shared" ref="O10" si="19">SUM(F10:H10)/20</f>
        <v>0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1.4000000000000001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1.4000000000000001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243</v>
      </c>
      <c r="G11" s="29">
        <v>324</v>
      </c>
      <c r="H11" s="57">
        <v>278</v>
      </c>
      <c r="I11" s="33">
        <v>108</v>
      </c>
      <c r="J11" s="29">
        <v>313</v>
      </c>
      <c r="K11" s="35">
        <v>253</v>
      </c>
      <c r="L11" s="36">
        <f t="shared" si="0"/>
        <v>40.975000000000001</v>
      </c>
      <c r="M11" s="86">
        <f t="shared" si="1"/>
        <v>97997.772499999992</v>
      </c>
      <c r="N11" s="57">
        <f t="shared" si="2"/>
        <v>147.22999999999999</v>
      </c>
      <c r="O11" s="42">
        <f t="shared" si="3"/>
        <v>42.25</v>
      </c>
      <c r="P11" s="41">
        <f t="shared" si="4"/>
        <v>33.700000000000003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21.125</v>
      </c>
      <c r="AH11" s="97">
        <f t="shared" si="14"/>
        <v>14.175000000000001</v>
      </c>
      <c r="AJ11" s="154">
        <f t="shared" si="15"/>
        <v>7.8328981723237601E-2</v>
      </c>
      <c r="AK11" s="154">
        <f t="shared" si="16"/>
        <v>0.55156657963446476</v>
      </c>
      <c r="AL11" s="154">
        <f t="shared" si="17"/>
        <v>0.3701044386422977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484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363</v>
      </c>
      <c r="H16" s="53">
        <f t="shared" si="34"/>
        <v>305</v>
      </c>
      <c r="I16" s="113">
        <f t="shared" si="34"/>
        <v>389</v>
      </c>
      <c r="J16" s="51">
        <f t="shared" si="34"/>
        <v>602</v>
      </c>
      <c r="K16" s="53">
        <f t="shared" si="34"/>
        <v>648</v>
      </c>
      <c r="L16" s="50">
        <f t="shared" si="0"/>
        <v>76.025000000000006</v>
      </c>
      <c r="M16" s="88">
        <f t="shared" ref="M16:AA16" si="35">SUM(M6:M15)</f>
        <v>186204.85499999998</v>
      </c>
      <c r="N16" s="53">
        <f t="shared" si="35"/>
        <v>289.98</v>
      </c>
      <c r="O16" s="113">
        <f t="shared" si="35"/>
        <v>45.9</v>
      </c>
      <c r="P16" s="52">
        <f t="shared" si="35"/>
        <v>81.95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16.940000000000001</v>
      </c>
      <c r="V16" s="67">
        <f t="shared" si="35"/>
        <v>0</v>
      </c>
      <c r="W16" s="67">
        <f t="shared" si="35"/>
        <v>0</v>
      </c>
      <c r="X16" s="68">
        <f t="shared" si="35"/>
        <v>16.940000000000001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12.1</v>
      </c>
      <c r="AG16" s="103">
        <f t="shared" si="13"/>
        <v>22.95</v>
      </c>
      <c r="AH16" s="104">
        <f t="shared" si="14"/>
        <v>15.324999999999999</v>
      </c>
      <c r="AJ16" s="155">
        <f t="shared" ref="AJ16" si="37">AF16/SUM(AF16:AH16)</f>
        <v>0.2401985111662531</v>
      </c>
      <c r="AK16" s="155">
        <f t="shared" si="16"/>
        <v>0.45558312655086847</v>
      </c>
      <c r="AL16" s="155">
        <f t="shared" si="17"/>
        <v>0.30421836228287841</v>
      </c>
    </row>
    <row r="17" spans="1:27" x14ac:dyDescent="0.3">
      <c r="A17" s="55"/>
      <c r="B17" s="55"/>
      <c r="C17" s="55">
        <f>C16/40</f>
        <v>12.1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9.0749999999999993</v>
      </c>
      <c r="H17" s="55">
        <f t="shared" si="38"/>
        <v>7.625</v>
      </c>
      <c r="I17" s="55">
        <f t="shared" si="38"/>
        <v>9.7249999999999996</v>
      </c>
      <c r="J17" s="55">
        <f t="shared" si="38"/>
        <v>15.05</v>
      </c>
      <c r="K17" s="55">
        <f t="shared" si="38"/>
        <v>16.2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46166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3"/>
      <c r="D6" s="240"/>
      <c r="E6" s="242"/>
      <c r="F6" s="239"/>
      <c r="G6" s="240"/>
      <c r="H6" s="241"/>
      <c r="I6" s="239"/>
      <c r="J6" s="240"/>
      <c r="K6" s="24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3"/>
      <c r="D7" s="240"/>
      <c r="E7" s="242"/>
      <c r="F7" s="239"/>
      <c r="G7" s="240"/>
      <c r="H7" s="241"/>
      <c r="I7" s="239"/>
      <c r="J7" s="240"/>
      <c r="K7" s="24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3"/>
      <c r="D8" s="240"/>
      <c r="E8" s="242"/>
      <c r="F8" s="239"/>
      <c r="G8" s="240"/>
      <c r="H8" s="241"/>
      <c r="I8" s="239"/>
      <c r="J8" s="240"/>
      <c r="K8" s="24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3"/>
      <c r="D9" s="240"/>
      <c r="E9" s="242"/>
      <c r="F9" s="239"/>
      <c r="G9" s="240"/>
      <c r="H9" s="241"/>
      <c r="I9" s="239"/>
      <c r="J9" s="240"/>
      <c r="K9" s="24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3"/>
      <c r="D10" s="240"/>
      <c r="E10" s="242"/>
      <c r="F10" s="239"/>
      <c r="G10" s="240"/>
      <c r="H10" s="241"/>
      <c r="I10" s="239"/>
      <c r="J10" s="240"/>
      <c r="K10" s="24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3"/>
      <c r="D11" s="240"/>
      <c r="E11" s="242"/>
      <c r="F11" s="239"/>
      <c r="G11" s="240"/>
      <c r="H11" s="241"/>
      <c r="I11" s="239"/>
      <c r="J11" s="240"/>
      <c r="K11" s="24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3"/>
      <c r="D12" s="240"/>
      <c r="E12" s="242"/>
      <c r="F12" s="239"/>
      <c r="G12" s="240"/>
      <c r="H12" s="241"/>
      <c r="I12" s="239"/>
      <c r="J12" s="240"/>
      <c r="K12" s="24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0"/>
      <c r="E13" s="242"/>
      <c r="F13" s="239"/>
      <c r="G13" s="240"/>
      <c r="H13" s="241"/>
      <c r="I13" s="239"/>
      <c r="J13" s="240"/>
      <c r="K13" s="24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0"/>
      <c r="E14" s="242"/>
      <c r="F14" s="239"/>
      <c r="G14" s="240"/>
      <c r="H14" s="241"/>
      <c r="I14" s="239"/>
      <c r="J14" s="240"/>
      <c r="K14" s="24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0"/>
      <c r="E15" s="242"/>
      <c r="F15" s="239"/>
      <c r="G15" s="240"/>
      <c r="H15" s="241"/>
      <c r="I15" s="239"/>
      <c r="J15" s="240"/>
      <c r="K15" s="24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46190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120</v>
      </c>
      <c r="G6" s="29">
        <v>120</v>
      </c>
      <c r="H6" s="57">
        <v>0</v>
      </c>
      <c r="I6" s="33">
        <v>170</v>
      </c>
      <c r="J6" s="29">
        <v>120</v>
      </c>
      <c r="K6" s="35">
        <v>160</v>
      </c>
      <c r="L6" s="36">
        <f t="shared" ref="L6:L16" si="0">SUM(C6:K6)/40</f>
        <v>21.25</v>
      </c>
      <c r="M6" s="86">
        <f t="shared" ref="M6:M15" si="1">SUMPRODUCT($C$4:$K$4,$C6:$K6)</f>
        <v>51555.8</v>
      </c>
      <c r="N6" s="57">
        <f t="shared" ref="N6:N15" si="2">SUMPRODUCT($C$3:$K$3,$C6:$K6)/1000</f>
        <v>80.400000000000006</v>
      </c>
      <c r="O6" s="42">
        <f t="shared" ref="O6:O12" si="3">SUM(F6:H6)/20</f>
        <v>12</v>
      </c>
      <c r="P6" s="41">
        <f t="shared" ref="P6:P12" si="4">SUM(I6:K6)/20</f>
        <v>22.5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6</v>
      </c>
      <c r="AH6" s="97">
        <f t="shared" ref="AH6:AH16" si="14">SUM(E6:G6)/40</f>
        <v>6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32</v>
      </c>
      <c r="D7" s="29"/>
      <c r="E7" s="35"/>
      <c r="F7" s="33">
        <v>35</v>
      </c>
      <c r="G7" s="29">
        <v>36</v>
      </c>
      <c r="H7" s="57">
        <v>21</v>
      </c>
      <c r="I7" s="33">
        <v>30</v>
      </c>
      <c r="J7" s="29">
        <v>25</v>
      </c>
      <c r="K7" s="35">
        <v>25</v>
      </c>
      <c r="L7" s="36">
        <f t="shared" si="0"/>
        <v>5.0999999999999996</v>
      </c>
      <c r="M7" s="86">
        <f t="shared" si="1"/>
        <v>11893.11</v>
      </c>
      <c r="N7" s="57">
        <f t="shared" si="2"/>
        <v>17.96</v>
      </c>
      <c r="O7" s="42">
        <f t="shared" si="3"/>
        <v>4.5999999999999996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1.1200000000000001</v>
      </c>
      <c r="V7" s="70">
        <f t="shared" si="7"/>
        <v>0</v>
      </c>
      <c r="W7" s="70">
        <f t="shared" si="8"/>
        <v>0</v>
      </c>
      <c r="X7" s="71">
        <f t="shared" si="9"/>
        <v>1.1200000000000001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0.8</v>
      </c>
      <c r="AG7" s="94">
        <f t="shared" si="13"/>
        <v>2.2999999999999998</v>
      </c>
      <c r="AH7" s="97">
        <f t="shared" si="14"/>
        <v>1.7749999999999999</v>
      </c>
      <c r="AJ7" s="154">
        <f t="shared" si="15"/>
        <v>0.1641025641025641</v>
      </c>
      <c r="AK7" s="154">
        <f t="shared" si="16"/>
        <v>0.47179487179487178</v>
      </c>
      <c r="AL7" s="154">
        <f t="shared" si="17"/>
        <v>0.36410256410256409</v>
      </c>
    </row>
    <row r="8" spans="1:38" x14ac:dyDescent="0.3">
      <c r="A8" s="30">
        <v>3</v>
      </c>
      <c r="B8" s="111" t="s">
        <v>95</v>
      </c>
      <c r="C8" s="107">
        <v>40</v>
      </c>
      <c r="D8" s="29"/>
      <c r="E8" s="35"/>
      <c r="F8" s="33">
        <v>0</v>
      </c>
      <c r="G8" s="29">
        <v>0</v>
      </c>
      <c r="H8" s="57">
        <v>0</v>
      </c>
      <c r="I8" s="33">
        <v>55</v>
      </c>
      <c r="J8" s="29">
        <v>95</v>
      </c>
      <c r="K8" s="35">
        <v>90</v>
      </c>
      <c r="L8" s="36">
        <f t="shared" si="0"/>
        <v>7</v>
      </c>
      <c r="M8" s="86">
        <f t="shared" si="1"/>
        <v>19002.800000000003</v>
      </c>
      <c r="N8" s="57">
        <f t="shared" si="2"/>
        <v>31.2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120</v>
      </c>
      <c r="D9" s="29"/>
      <c r="E9" s="35"/>
      <c r="F9" s="33">
        <v>40</v>
      </c>
      <c r="G9" s="29">
        <v>40</v>
      </c>
      <c r="H9" s="57">
        <v>40</v>
      </c>
      <c r="I9" s="33">
        <v>55</v>
      </c>
      <c r="J9" s="29">
        <v>50</v>
      </c>
      <c r="K9" s="35">
        <v>55</v>
      </c>
      <c r="L9" s="36">
        <f t="shared" si="0"/>
        <v>10</v>
      </c>
      <c r="M9" s="86">
        <f t="shared" si="1"/>
        <v>22625.5</v>
      </c>
      <c r="N9" s="57">
        <f t="shared" si="2"/>
        <v>34.799999999999997</v>
      </c>
      <c r="O9" s="42">
        <f t="shared" si="3"/>
        <v>6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3</v>
      </c>
      <c r="AH9" s="97">
        <f t="shared" si="14"/>
        <v>2</v>
      </c>
      <c r="AJ9" s="154">
        <f t="shared" si="15"/>
        <v>0.375</v>
      </c>
      <c r="AK9" s="154">
        <f t="shared" si="16"/>
        <v>0.375</v>
      </c>
      <c r="AL9" s="154">
        <f t="shared" si="17"/>
        <v>0.25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40+15</f>
        <v>55</v>
      </c>
      <c r="G11" s="29">
        <f>40+10</f>
        <v>50</v>
      </c>
      <c r="H11" s="57">
        <f>40+15</f>
        <v>55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17110.8</v>
      </c>
      <c r="N11" s="57">
        <f t="shared" si="2"/>
        <v>25.6</v>
      </c>
      <c r="O11" s="42">
        <f t="shared" si="3"/>
        <v>8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2.625</v>
      </c>
      <c r="AJ11" s="154">
        <f t="shared" si="15"/>
        <v>0</v>
      </c>
      <c r="AK11" s="154">
        <f t="shared" si="16"/>
        <v>0.60377358490566035</v>
      </c>
      <c r="AL11" s="154">
        <f t="shared" si="17"/>
        <v>0.39622641509433965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>
        <v>12</v>
      </c>
      <c r="D15" s="29"/>
      <c r="E15" s="35"/>
      <c r="F15" s="33">
        <v>0</v>
      </c>
      <c r="G15" s="29">
        <v>12</v>
      </c>
      <c r="H15" s="57">
        <v>0</v>
      </c>
      <c r="I15" s="33">
        <v>15</v>
      </c>
      <c r="J15" s="29">
        <v>0</v>
      </c>
      <c r="K15" s="35">
        <v>0</v>
      </c>
      <c r="L15" s="36">
        <f t="shared" si="28"/>
        <v>0.97499999999999998</v>
      </c>
      <c r="M15" s="86">
        <f t="shared" si="1"/>
        <v>2189.91</v>
      </c>
      <c r="N15" s="57">
        <f t="shared" si="2"/>
        <v>3.36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0.42000000000000004</v>
      </c>
      <c r="V15" s="70">
        <f t="shared" si="31"/>
        <v>0</v>
      </c>
      <c r="W15" s="70">
        <f t="shared" si="32"/>
        <v>0</v>
      </c>
      <c r="X15" s="71">
        <f t="shared" si="33"/>
        <v>0.42000000000000004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0.3</v>
      </c>
      <c r="AG15" s="99">
        <f t="shared" si="13"/>
        <v>0.3</v>
      </c>
      <c r="AH15" s="100">
        <f t="shared" si="14"/>
        <v>0.3</v>
      </c>
      <c r="AJ15" s="154">
        <f t="shared" si="15"/>
        <v>0.33333333333333337</v>
      </c>
      <c r="AK15" s="154">
        <f t="shared" si="16"/>
        <v>0.33333333333333337</v>
      </c>
      <c r="AL15" s="154">
        <f t="shared" si="17"/>
        <v>0.33333333333333337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364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258</v>
      </c>
      <c r="H16" s="53">
        <f t="shared" si="34"/>
        <v>116</v>
      </c>
      <c r="I16" s="113">
        <f t="shared" si="34"/>
        <v>365</v>
      </c>
      <c r="J16" s="51">
        <f t="shared" si="34"/>
        <v>330</v>
      </c>
      <c r="K16" s="53">
        <f t="shared" si="34"/>
        <v>370</v>
      </c>
      <c r="L16" s="50">
        <f t="shared" si="0"/>
        <v>51.325000000000003</v>
      </c>
      <c r="M16" s="88">
        <f t="shared" ref="M16:AA16" si="35">SUM(M6:M15)</f>
        <v>124377.92000000001</v>
      </c>
      <c r="N16" s="53">
        <f t="shared" si="35"/>
        <v>193.32000000000002</v>
      </c>
      <c r="O16" s="113">
        <f t="shared" si="35"/>
        <v>30.6</v>
      </c>
      <c r="P16" s="52">
        <f t="shared" si="35"/>
        <v>52.5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12.74</v>
      </c>
      <c r="V16" s="67">
        <f t="shared" si="35"/>
        <v>0</v>
      </c>
      <c r="W16" s="67">
        <f t="shared" si="35"/>
        <v>0</v>
      </c>
      <c r="X16" s="68">
        <f t="shared" si="35"/>
        <v>12.74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</v>
      </c>
      <c r="AG16" s="103">
        <f t="shared" si="13"/>
        <v>15.6</v>
      </c>
      <c r="AH16" s="104">
        <f t="shared" si="14"/>
        <v>12.7</v>
      </c>
      <c r="AJ16" s="155">
        <f t="shared" ref="AJ16" si="37">AF16/SUM(AF16:AH16)</f>
        <v>0.24331550802139038</v>
      </c>
      <c r="AK16" s="155">
        <f t="shared" si="16"/>
        <v>0.41711229946524064</v>
      </c>
      <c r="AL16" s="155">
        <f t="shared" si="17"/>
        <v>0.33957219251336895</v>
      </c>
    </row>
    <row r="17" spans="1:27" x14ac:dyDescent="0.3">
      <c r="A17" s="55"/>
      <c r="B17" s="55"/>
      <c r="C17" s="55">
        <f>C16/40</f>
        <v>9.1</v>
      </c>
      <c r="D17" s="55">
        <f t="shared" ref="D17:L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6.45</v>
      </c>
      <c r="H17" s="55">
        <f t="shared" si="38"/>
        <v>2.9</v>
      </c>
      <c r="I17" s="55">
        <f t="shared" si="38"/>
        <v>9.125</v>
      </c>
      <c r="J17" s="55">
        <f t="shared" si="38"/>
        <v>8.25</v>
      </c>
      <c r="K17" s="55">
        <f t="shared" si="38"/>
        <v>9.25</v>
      </c>
      <c r="L17" s="55">
        <f t="shared" si="38"/>
        <v>1.2831250000000001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L16" sqref="L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189</v>
      </c>
      <c r="D6" s="29"/>
      <c r="E6" s="35"/>
      <c r="F6" s="33">
        <v>8</v>
      </c>
      <c r="G6" s="29">
        <v>43</v>
      </c>
      <c r="H6" s="57">
        <v>0</v>
      </c>
      <c r="I6" s="33">
        <v>60</v>
      </c>
      <c r="J6" s="29">
        <v>43</v>
      </c>
      <c r="K6" s="35">
        <v>67</v>
      </c>
      <c r="L6" s="36">
        <f t="shared" ref="L6:L16" si="0">SUM(C6:K6)/40</f>
        <v>10.25</v>
      </c>
      <c r="M6" s="86">
        <f t="shared" ref="M6:M15" si="1">SUMPRODUCT($C$4:$K$4,$C6:$K6)</f>
        <v>22438.857500000002</v>
      </c>
      <c r="N6" s="57">
        <f t="shared" ref="N6:N15" si="2">SUMPRODUCT($C$3:$K$3,$C6:$K6)/1000</f>
        <v>35.31</v>
      </c>
      <c r="O6" s="42">
        <f t="shared" ref="O6:O12" si="3">SUM(F6:H6)/20</f>
        <v>2.5499999999999998</v>
      </c>
      <c r="P6" s="41">
        <f t="shared" ref="P6:P12" si="4">SUM(I6:K6)/20</f>
        <v>8.5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6.6150000000000002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6.6150000000000002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4.7249999999999996</v>
      </c>
      <c r="AG6" s="94">
        <f t="shared" ref="AG6:AG16" si="13">SUM(F6:H6)/40</f>
        <v>1.2749999999999999</v>
      </c>
      <c r="AH6" s="97">
        <f t="shared" ref="AH6:AH16" si="14">SUM(E6:G6)/40</f>
        <v>1.2749999999999999</v>
      </c>
      <c r="AJ6" s="154">
        <f t="shared" ref="AJ6:AJ15" si="15">AF6/SUM(AF6:AH6)</f>
        <v>0.64948453608247414</v>
      </c>
      <c r="AK6" s="154">
        <f t="shared" ref="AK6:AK16" si="16">AG6/SUM(AF6:AH6)</f>
        <v>0.17525773195876287</v>
      </c>
      <c r="AL6" s="154">
        <f t="shared" ref="AL6:AL16" si="17">AH6/SUM(AF6:AH6)</f>
        <v>0.17525773195876287</v>
      </c>
    </row>
    <row r="7" spans="1:38" x14ac:dyDescent="0.3">
      <c r="A7" s="30">
        <v>2</v>
      </c>
      <c r="B7" s="111" t="s">
        <v>88</v>
      </c>
      <c r="C7" s="107">
        <v>92</v>
      </c>
      <c r="D7" s="29"/>
      <c r="E7" s="35"/>
      <c r="F7" s="33">
        <v>82</v>
      </c>
      <c r="G7" s="29">
        <v>70</v>
      </c>
      <c r="H7" s="57">
        <v>62</v>
      </c>
      <c r="I7" s="33">
        <v>42</v>
      </c>
      <c r="J7" s="29">
        <v>32</v>
      </c>
      <c r="K7" s="35">
        <v>48</v>
      </c>
      <c r="L7" s="36">
        <f t="shared" si="0"/>
        <v>10.7</v>
      </c>
      <c r="M7" s="86">
        <f t="shared" si="1"/>
        <v>23698.215</v>
      </c>
      <c r="N7" s="57">
        <f t="shared" si="2"/>
        <v>35.14</v>
      </c>
      <c r="O7" s="42">
        <f t="shared" si="3"/>
        <v>10.7</v>
      </c>
      <c r="P7" s="41">
        <f t="shared" si="4"/>
        <v>6.1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2.2999999999999998</v>
      </c>
      <c r="AG7" s="94">
        <f t="shared" si="13"/>
        <v>5.35</v>
      </c>
      <c r="AH7" s="97">
        <f t="shared" si="14"/>
        <v>3.8</v>
      </c>
      <c r="AJ7" s="154">
        <f t="shared" si="15"/>
        <v>0.20087336244541484</v>
      </c>
      <c r="AK7" s="154">
        <f t="shared" si="16"/>
        <v>0.46724890829694321</v>
      </c>
      <c r="AL7" s="154">
        <f t="shared" si="17"/>
        <v>0.33187772925764192</v>
      </c>
    </row>
    <row r="8" spans="1:38" x14ac:dyDescent="0.3">
      <c r="A8" s="30">
        <v>3</v>
      </c>
      <c r="B8" s="111" t="s">
        <v>95</v>
      </c>
      <c r="C8" s="107">
        <v>110</v>
      </c>
      <c r="D8" s="29"/>
      <c r="E8" s="35"/>
      <c r="F8" s="33">
        <v>20</v>
      </c>
      <c r="G8" s="29">
        <v>20</v>
      </c>
      <c r="H8" s="57">
        <v>0</v>
      </c>
      <c r="I8" s="33">
        <v>107</v>
      </c>
      <c r="J8" s="29">
        <v>110</v>
      </c>
      <c r="K8" s="35">
        <v>119</v>
      </c>
      <c r="L8" s="36">
        <f t="shared" si="0"/>
        <v>12.15</v>
      </c>
      <c r="M8" s="86">
        <f t="shared" si="1"/>
        <v>30820.84</v>
      </c>
      <c r="N8" s="57">
        <f t="shared" si="2"/>
        <v>49.72</v>
      </c>
      <c r="O8" s="42">
        <f t="shared" si="3"/>
        <v>2</v>
      </c>
      <c r="P8" s="41">
        <f t="shared" si="4"/>
        <v>16.8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3.8500000000000005</v>
      </c>
      <c r="V8" s="70">
        <f t="shared" si="7"/>
        <v>0</v>
      </c>
      <c r="W8" s="70">
        <f t="shared" si="8"/>
        <v>0</v>
      </c>
      <c r="X8" s="71">
        <f t="shared" si="9"/>
        <v>3.8500000000000005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2.75</v>
      </c>
      <c r="AG8" s="94">
        <f t="shared" si="13"/>
        <v>1</v>
      </c>
      <c r="AH8" s="97">
        <f t="shared" si="14"/>
        <v>1</v>
      </c>
      <c r="AJ8" s="154">
        <f t="shared" si="15"/>
        <v>0.57894736842105265</v>
      </c>
      <c r="AK8" s="154">
        <f t="shared" si="16"/>
        <v>0.21052631578947367</v>
      </c>
      <c r="AL8" s="154">
        <f t="shared" si="17"/>
        <v>0.21052631578947367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280</v>
      </c>
      <c r="G11" s="29">
        <v>288</v>
      </c>
      <c r="H11" s="57">
        <v>680</v>
      </c>
      <c r="I11" s="33">
        <v>440</v>
      </c>
      <c r="J11" s="29">
        <f>599+10</f>
        <v>609</v>
      </c>
      <c r="K11" s="35">
        <v>600</v>
      </c>
      <c r="L11" s="36">
        <f t="shared" si="0"/>
        <v>72.424999999999997</v>
      </c>
      <c r="M11" s="86">
        <f t="shared" si="1"/>
        <v>185256.56</v>
      </c>
      <c r="N11" s="57">
        <f t="shared" si="2"/>
        <v>285.24</v>
      </c>
      <c r="O11" s="42">
        <f t="shared" si="3"/>
        <v>62.4</v>
      </c>
      <c r="P11" s="41">
        <f t="shared" si="4"/>
        <v>82.45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31.2</v>
      </c>
      <c r="AH11" s="97">
        <f t="shared" si="14"/>
        <v>14.2</v>
      </c>
      <c r="AJ11" s="154">
        <f t="shared" si="15"/>
        <v>0</v>
      </c>
      <c r="AK11" s="154">
        <f t="shared" si="16"/>
        <v>0.68722466960352424</v>
      </c>
      <c r="AL11" s="154">
        <f t="shared" si="17"/>
        <v>0.31277533039647576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391</v>
      </c>
      <c r="D16" s="51">
        <f t="shared" si="34"/>
        <v>0</v>
      </c>
      <c r="E16" s="53">
        <f t="shared" si="34"/>
        <v>0</v>
      </c>
      <c r="F16" s="113">
        <f t="shared" si="34"/>
        <v>390</v>
      </c>
      <c r="G16" s="51">
        <f t="shared" si="34"/>
        <v>421</v>
      </c>
      <c r="H16" s="53">
        <f t="shared" si="34"/>
        <v>742</v>
      </c>
      <c r="I16" s="113">
        <f t="shared" si="34"/>
        <v>649</v>
      </c>
      <c r="J16" s="51">
        <f t="shared" si="34"/>
        <v>794</v>
      </c>
      <c r="K16" s="53">
        <f t="shared" si="34"/>
        <v>834</v>
      </c>
      <c r="L16" s="50">
        <f t="shared" si="0"/>
        <v>105.52500000000001</v>
      </c>
      <c r="M16" s="88">
        <f t="shared" ref="M16:AA16" si="35">SUM(M6:M15)</f>
        <v>262214.47250000003</v>
      </c>
      <c r="N16" s="53">
        <f t="shared" si="35"/>
        <v>405.41</v>
      </c>
      <c r="O16" s="113">
        <f t="shared" si="35"/>
        <v>77.650000000000006</v>
      </c>
      <c r="P16" s="52">
        <f t="shared" si="35"/>
        <v>113.85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13.685000000000002</v>
      </c>
      <c r="V16" s="67">
        <f t="shared" si="35"/>
        <v>0</v>
      </c>
      <c r="W16" s="67">
        <f t="shared" si="35"/>
        <v>0</v>
      </c>
      <c r="X16" s="68">
        <f t="shared" si="35"/>
        <v>13.685000000000002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9.7750000000000004</v>
      </c>
      <c r="AG16" s="103">
        <f t="shared" si="13"/>
        <v>38.825000000000003</v>
      </c>
      <c r="AH16" s="104">
        <f t="shared" si="14"/>
        <v>20.274999999999999</v>
      </c>
      <c r="AJ16" s="155">
        <f t="shared" ref="AJ16" si="37">AF16/SUM(AF16:AH16)</f>
        <v>0.14192377495462796</v>
      </c>
      <c r="AK16" s="155">
        <f t="shared" si="16"/>
        <v>0.56370235934664248</v>
      </c>
      <c r="AL16" s="155">
        <f t="shared" si="17"/>
        <v>0.29437386569872959</v>
      </c>
    </row>
    <row r="17" spans="1:27" x14ac:dyDescent="0.3">
      <c r="A17" s="55"/>
      <c r="B17" s="55"/>
      <c r="C17" s="55">
        <f>C16/40</f>
        <v>9.7750000000000004</v>
      </c>
      <c r="D17" s="55">
        <f t="shared" ref="D17:K17" si="38">D16/40</f>
        <v>0</v>
      </c>
      <c r="E17" s="55">
        <f t="shared" si="38"/>
        <v>0</v>
      </c>
      <c r="F17" s="55">
        <f t="shared" si="38"/>
        <v>9.75</v>
      </c>
      <c r="G17" s="55">
        <f t="shared" si="38"/>
        <v>10.525</v>
      </c>
      <c r="H17" s="55">
        <f t="shared" si="38"/>
        <v>18.55</v>
      </c>
      <c r="I17" s="55">
        <f t="shared" si="38"/>
        <v>16.225000000000001</v>
      </c>
      <c r="J17" s="55">
        <f t="shared" si="38"/>
        <v>19.850000000000001</v>
      </c>
      <c r="K17" s="55">
        <f t="shared" si="38"/>
        <v>20.85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R7" sqref="R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254</v>
      </c>
      <c r="D6" s="29"/>
      <c r="E6" s="35"/>
      <c r="F6" s="33">
        <v>0</v>
      </c>
      <c r="G6" s="29">
        <v>20</v>
      </c>
      <c r="H6" s="57">
        <v>0</v>
      </c>
      <c r="I6" s="33">
        <v>59</v>
      </c>
      <c r="J6" s="29">
        <v>24</v>
      </c>
      <c r="K6" s="35">
        <v>79</v>
      </c>
      <c r="L6" s="36">
        <f t="shared" ref="L6:L16" si="0">SUM(C6:K6)/40</f>
        <v>10.9</v>
      </c>
      <c r="M6" s="86">
        <f t="shared" ref="M6:M15" si="1">SUMPRODUCT($C$4:$K$4,$C6:$K6)</f>
        <v>22781.350000000002</v>
      </c>
      <c r="N6" s="57">
        <f t="shared" ref="N6:N15" si="2">SUMPRODUCT($C$3:$K$3,$C6:$K6)/1000</f>
        <v>36.08</v>
      </c>
      <c r="O6" s="42">
        <f t="shared" ref="O6:O12" si="3">SUM(F6:H6)/20</f>
        <v>1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8.89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8.89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6.35</v>
      </c>
      <c r="AG6" s="94">
        <f t="shared" ref="AG6:AG16" si="13">SUM(F6:H6)/40</f>
        <v>0.5</v>
      </c>
      <c r="AH6" s="97">
        <f t="shared" ref="AH6:AH16" si="14">SUM(E6:G6)/40</f>
        <v>0.5</v>
      </c>
      <c r="AJ6" s="154">
        <f t="shared" ref="AJ6:AJ15" si="15">AF6/SUM(AF6:AH6)</f>
        <v>0.86394557823129248</v>
      </c>
      <c r="AK6" s="154">
        <f t="shared" ref="AK6:AK16" si="16">AG6/SUM(AF6:AH6)</f>
        <v>6.8027210884353748E-2</v>
      </c>
      <c r="AL6" s="154">
        <f t="shared" ref="AL6:AL16" si="17">AH6/SUM(AF6:AH6)</f>
        <v>6.8027210884353748E-2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0</v>
      </c>
      <c r="G7" s="29">
        <v>40</v>
      </c>
      <c r="H7" s="57">
        <v>40</v>
      </c>
      <c r="I7" s="33">
        <v>133</v>
      </c>
      <c r="J7" s="29">
        <v>132</v>
      </c>
      <c r="K7" s="35">
        <v>135</v>
      </c>
      <c r="L7" s="36">
        <f t="shared" si="0"/>
        <v>14</v>
      </c>
      <c r="M7" s="86">
        <f t="shared" si="1"/>
        <v>36391.4</v>
      </c>
      <c r="N7" s="57">
        <f t="shared" si="2"/>
        <v>58.4</v>
      </c>
      <c r="O7" s="42">
        <f t="shared" si="3"/>
        <v>4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</v>
      </c>
      <c r="AJ7" s="154">
        <f t="shared" si="15"/>
        <v>0.4</v>
      </c>
      <c r="AK7" s="154">
        <f t="shared" si="16"/>
        <v>0.4</v>
      </c>
      <c r="AL7" s="154">
        <f t="shared" si="17"/>
        <v>0.2</v>
      </c>
    </row>
    <row r="8" spans="1:38" x14ac:dyDescent="0.3">
      <c r="A8" s="30">
        <v>3</v>
      </c>
      <c r="B8" s="111" t="s">
        <v>95</v>
      </c>
      <c r="C8" s="107">
        <v>220</v>
      </c>
      <c r="D8" s="29"/>
      <c r="E8" s="35"/>
      <c r="F8" s="33">
        <v>0</v>
      </c>
      <c r="G8" s="29">
        <v>0</v>
      </c>
      <c r="H8" s="57">
        <v>0</v>
      </c>
      <c r="I8" s="33">
        <v>73</v>
      </c>
      <c r="J8" s="29">
        <v>67</v>
      </c>
      <c r="K8" s="35">
        <v>66</v>
      </c>
      <c r="L8" s="36">
        <f t="shared" si="0"/>
        <v>10.65</v>
      </c>
      <c r="M8" s="86">
        <f t="shared" si="1"/>
        <v>23594.440000000002</v>
      </c>
      <c r="N8" s="57">
        <f t="shared" si="2"/>
        <v>37.92</v>
      </c>
      <c r="O8" s="42">
        <f t="shared" si="3"/>
        <v>0</v>
      </c>
      <c r="P8" s="41">
        <f t="shared" si="4"/>
        <v>10.3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7.7000000000000011</v>
      </c>
      <c r="V8" s="70">
        <f t="shared" si="7"/>
        <v>0</v>
      </c>
      <c r="W8" s="70">
        <f t="shared" si="8"/>
        <v>0</v>
      </c>
      <c r="X8" s="71">
        <f t="shared" si="9"/>
        <v>7.7000000000000011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33</v>
      </c>
      <c r="D9" s="29"/>
      <c r="E9" s="35"/>
      <c r="F9" s="33">
        <v>42</v>
      </c>
      <c r="G9" s="29">
        <v>42</v>
      </c>
      <c r="H9" s="57">
        <v>42</v>
      </c>
      <c r="I9" s="33">
        <v>40</v>
      </c>
      <c r="J9" s="29">
        <v>37</v>
      </c>
      <c r="K9" s="35">
        <v>32</v>
      </c>
      <c r="L9" s="36">
        <f t="shared" si="0"/>
        <v>6.7</v>
      </c>
      <c r="M9" s="86">
        <f t="shared" si="1"/>
        <v>15822.625</v>
      </c>
      <c r="N9" s="57">
        <f t="shared" si="2"/>
        <v>23.88</v>
      </c>
      <c r="O9" s="42">
        <f t="shared" si="3"/>
        <v>6.3</v>
      </c>
      <c r="P9" s="41">
        <f t="shared" si="4"/>
        <v>5.45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1.155</v>
      </c>
      <c r="V9" s="70">
        <f t="shared" si="7"/>
        <v>0</v>
      </c>
      <c r="W9" s="70">
        <f t="shared" si="8"/>
        <v>0</v>
      </c>
      <c r="X9" s="71">
        <f t="shared" si="9"/>
        <v>1.155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0.82499999999999996</v>
      </c>
      <c r="AG9" s="94">
        <f t="shared" si="13"/>
        <v>3.15</v>
      </c>
      <c r="AH9" s="97">
        <f t="shared" si="14"/>
        <v>2.1</v>
      </c>
      <c r="AJ9" s="154">
        <f t="shared" si="15"/>
        <v>0.13580246913580249</v>
      </c>
      <c r="AK9" s="154">
        <f t="shared" si="16"/>
        <v>0.5185185185185186</v>
      </c>
      <c r="AL9" s="154">
        <f t="shared" si="17"/>
        <v>0.34567901234567905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999</v>
      </c>
      <c r="G11" s="29">
        <v>1000</v>
      </c>
      <c r="H11" s="57">
        <v>1800</v>
      </c>
      <c r="I11" s="33">
        <v>999</v>
      </c>
      <c r="J11" s="29">
        <v>1192</v>
      </c>
      <c r="K11" s="35">
        <v>2596</v>
      </c>
      <c r="L11" s="36">
        <f t="shared" si="0"/>
        <v>214.65</v>
      </c>
      <c r="M11" s="86">
        <f t="shared" si="1"/>
        <v>547032.71750000003</v>
      </c>
      <c r="N11" s="57">
        <f t="shared" si="2"/>
        <v>840.37</v>
      </c>
      <c r="O11" s="42">
        <f t="shared" si="3"/>
        <v>189.95</v>
      </c>
      <c r="P11" s="41">
        <f t="shared" si="4"/>
        <v>239.35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94.974999999999994</v>
      </c>
      <c r="AH11" s="97">
        <f t="shared" si="14"/>
        <v>49.975000000000001</v>
      </c>
      <c r="AJ11" s="154">
        <f t="shared" si="15"/>
        <v>0</v>
      </c>
      <c r="AK11" s="154">
        <f t="shared" si="16"/>
        <v>0.65522593997930323</v>
      </c>
      <c r="AL11" s="154">
        <f t="shared" si="17"/>
        <v>0.34477406002069683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587</v>
      </c>
      <c r="D16" s="51">
        <f t="shared" si="34"/>
        <v>0</v>
      </c>
      <c r="E16" s="53">
        <f t="shared" si="34"/>
        <v>0</v>
      </c>
      <c r="F16" s="113">
        <f t="shared" si="34"/>
        <v>1041</v>
      </c>
      <c r="G16" s="51">
        <f t="shared" si="34"/>
        <v>1102</v>
      </c>
      <c r="H16" s="53">
        <f t="shared" si="34"/>
        <v>1882</v>
      </c>
      <c r="I16" s="113">
        <f t="shared" si="34"/>
        <v>1304</v>
      </c>
      <c r="J16" s="51">
        <f t="shared" si="34"/>
        <v>1452</v>
      </c>
      <c r="K16" s="53">
        <f t="shared" si="34"/>
        <v>2908</v>
      </c>
      <c r="L16" s="50">
        <f t="shared" si="0"/>
        <v>256.89999999999998</v>
      </c>
      <c r="M16" s="88">
        <f t="shared" ref="M16:AA16" si="35">SUM(M6:M15)</f>
        <v>645622.53249999997</v>
      </c>
      <c r="N16" s="53">
        <f t="shared" si="35"/>
        <v>996.65</v>
      </c>
      <c r="O16" s="113">
        <f t="shared" si="35"/>
        <v>201.25</v>
      </c>
      <c r="P16" s="52">
        <f t="shared" si="35"/>
        <v>283.2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20.545000000000002</v>
      </c>
      <c r="V16" s="67">
        <f t="shared" si="35"/>
        <v>0</v>
      </c>
      <c r="W16" s="67">
        <f t="shared" si="35"/>
        <v>0</v>
      </c>
      <c r="X16" s="68">
        <f t="shared" si="35"/>
        <v>20.545000000000002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14.675000000000001</v>
      </c>
      <c r="AG16" s="103">
        <f t="shared" si="13"/>
        <v>100.625</v>
      </c>
      <c r="AH16" s="104">
        <f t="shared" si="14"/>
        <v>53.575000000000003</v>
      </c>
      <c r="AJ16" s="155">
        <f t="shared" ref="AJ16" si="37">AF16/SUM(AF16:AH16)</f>
        <v>8.6898593634344934E-2</v>
      </c>
      <c r="AK16" s="155">
        <f t="shared" si="16"/>
        <v>0.59585492227979275</v>
      </c>
      <c r="AL16" s="155">
        <f t="shared" si="17"/>
        <v>0.31724648408586237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Q17" sqref="Q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98</v>
      </c>
      <c r="D6" s="29"/>
      <c r="E6" s="35"/>
      <c r="F6" s="33">
        <v>20</v>
      </c>
      <c r="G6" s="29">
        <v>20</v>
      </c>
      <c r="H6" s="57">
        <v>0</v>
      </c>
      <c r="I6" s="33">
        <v>89</v>
      </c>
      <c r="J6" s="29">
        <v>32</v>
      </c>
      <c r="K6" s="35">
        <v>59</v>
      </c>
      <c r="L6" s="36">
        <f t="shared" ref="L6:L16" si="0">SUM(C6:K6)/40</f>
        <v>7.95</v>
      </c>
      <c r="M6" s="86">
        <f t="shared" ref="M6:M15" si="1">SUMPRODUCT($C$4:$K$4,$C6:$K6)</f>
        <v>19018.239999999998</v>
      </c>
      <c r="N6" s="57">
        <f t="shared" ref="N6:N15" si="2">SUMPRODUCT($C$3:$K$3,$C6:$K6)/1000</f>
        <v>30.28</v>
      </c>
      <c r="O6" s="42">
        <f t="shared" ref="O6:O12" si="3">SUM(F6:H6)/20</f>
        <v>2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3.43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3.43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2.4500000000000002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0.550561797752809</v>
      </c>
      <c r="AK6" s="154">
        <f t="shared" ref="AK6:AK16" si="16">AG6/SUM(AF6:AH6)</f>
        <v>0.2247191011235955</v>
      </c>
      <c r="AL6" s="154">
        <f t="shared" ref="AL6:AL16" si="17">AH6/SUM(AF6:AH6)</f>
        <v>0.2247191011235955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42</v>
      </c>
      <c r="G7" s="29">
        <v>62</v>
      </c>
      <c r="H7" s="57">
        <v>32</v>
      </c>
      <c r="I7" s="33">
        <v>52</v>
      </c>
      <c r="J7" s="29">
        <v>36</v>
      </c>
      <c r="K7" s="35">
        <v>16</v>
      </c>
      <c r="L7" s="36">
        <f t="shared" si="0"/>
        <v>7.8</v>
      </c>
      <c r="M7" s="86">
        <f t="shared" si="1"/>
        <v>17514.02</v>
      </c>
      <c r="N7" s="57">
        <f t="shared" si="2"/>
        <v>26.32</v>
      </c>
      <c r="O7" s="42">
        <f t="shared" si="3"/>
        <v>6.8</v>
      </c>
      <c r="P7" s="41">
        <f t="shared" si="4"/>
        <v>5.2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3.4</v>
      </c>
      <c r="AH7" s="97">
        <f t="shared" si="14"/>
        <v>2.6</v>
      </c>
      <c r="AJ7" s="154">
        <f t="shared" si="15"/>
        <v>0.23076923076923075</v>
      </c>
      <c r="AK7" s="154">
        <f t="shared" si="16"/>
        <v>0.43589743589743585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192</v>
      </c>
      <c r="D8" s="29"/>
      <c r="E8" s="35"/>
      <c r="F8" s="33">
        <v>0</v>
      </c>
      <c r="G8" s="29">
        <v>0</v>
      </c>
      <c r="H8" s="57">
        <v>0</v>
      </c>
      <c r="I8" s="33">
        <v>100</v>
      </c>
      <c r="J8" s="29">
        <v>0</v>
      </c>
      <c r="K8" s="35">
        <v>60</v>
      </c>
      <c r="L8" s="36">
        <f t="shared" si="0"/>
        <v>8.8000000000000007</v>
      </c>
      <c r="M8" s="86">
        <f t="shared" si="1"/>
        <v>19154.559999999998</v>
      </c>
      <c r="N8" s="57">
        <f t="shared" si="2"/>
        <v>30.72</v>
      </c>
      <c r="O8" s="42">
        <f t="shared" si="3"/>
        <v>0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6.7200000000000006</v>
      </c>
      <c r="V8" s="70">
        <f t="shared" si="7"/>
        <v>0</v>
      </c>
      <c r="W8" s="70">
        <f t="shared" si="8"/>
        <v>0</v>
      </c>
      <c r="X8" s="71">
        <f t="shared" si="9"/>
        <v>6.7200000000000006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f>24+40</f>
        <v>64</v>
      </c>
      <c r="D9" s="29"/>
      <c r="E9" s="35"/>
      <c r="F9" s="33"/>
      <c r="G9" s="29"/>
      <c r="H9" s="57"/>
      <c r="I9" s="33">
        <v>1</v>
      </c>
      <c r="J9" s="29">
        <v>1</v>
      </c>
      <c r="K9" s="35">
        <v>1</v>
      </c>
      <c r="L9" s="36">
        <f t="shared" si="0"/>
        <v>1.675</v>
      </c>
      <c r="M9" s="86">
        <f t="shared" si="1"/>
        <v>2728.64</v>
      </c>
      <c r="N9" s="57">
        <f t="shared" si="2"/>
        <v>4.2</v>
      </c>
      <c r="O9" s="42">
        <f t="shared" si="3"/>
        <v>0</v>
      </c>
      <c r="P9" s="41">
        <f t="shared" si="4"/>
        <v>0.15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2.2400000000000002</v>
      </c>
      <c r="V9" s="70">
        <f t="shared" si="7"/>
        <v>0</v>
      </c>
      <c r="W9" s="70">
        <f t="shared" si="8"/>
        <v>0</v>
      </c>
      <c r="X9" s="71">
        <f t="shared" si="9"/>
        <v>2.2400000000000002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1.6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360</v>
      </c>
      <c r="G11" s="29">
        <v>120</v>
      </c>
      <c r="H11" s="57">
        <v>1034</v>
      </c>
      <c r="I11" s="33">
        <v>919</v>
      </c>
      <c r="J11" s="29">
        <v>560</v>
      </c>
      <c r="K11" s="35">
        <v>1260</v>
      </c>
      <c r="L11" s="36">
        <f t="shared" si="0"/>
        <v>106.325</v>
      </c>
      <c r="M11" s="86">
        <f t="shared" si="1"/>
        <v>278389.185</v>
      </c>
      <c r="N11" s="57">
        <f t="shared" si="2"/>
        <v>434.66</v>
      </c>
      <c r="O11" s="42">
        <f t="shared" si="3"/>
        <v>75.7</v>
      </c>
      <c r="P11" s="41">
        <f t="shared" si="4"/>
        <v>136.94999999999999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37.85</v>
      </c>
      <c r="AH11" s="97">
        <f t="shared" si="14"/>
        <v>12</v>
      </c>
      <c r="AJ11" s="154">
        <f t="shared" si="15"/>
        <v>0</v>
      </c>
      <c r="AK11" s="154">
        <f t="shared" si="16"/>
        <v>0.75927783350050149</v>
      </c>
      <c r="AL11" s="154">
        <f t="shared" si="17"/>
        <v>0.24072216649949849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>
        <v>69</v>
      </c>
      <c r="D15" s="29"/>
      <c r="E15" s="35"/>
      <c r="F15" s="33">
        <v>0</v>
      </c>
      <c r="G15" s="29">
        <v>22</v>
      </c>
      <c r="H15" s="57">
        <v>0</v>
      </c>
      <c r="I15" s="33">
        <v>23</v>
      </c>
      <c r="J15" s="29">
        <v>10</v>
      </c>
      <c r="K15" s="35">
        <v>20</v>
      </c>
      <c r="L15" s="36">
        <f t="shared" si="28"/>
        <v>3.6</v>
      </c>
      <c r="M15" s="86">
        <f t="shared" si="1"/>
        <v>7710.9650000000001</v>
      </c>
      <c r="N15" s="57">
        <f t="shared" si="2"/>
        <v>12.04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2.415</v>
      </c>
      <c r="V15" s="70">
        <f t="shared" si="31"/>
        <v>0</v>
      </c>
      <c r="W15" s="70">
        <f t="shared" si="32"/>
        <v>0</v>
      </c>
      <c r="X15" s="71">
        <f t="shared" si="33"/>
        <v>2.415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1.7250000000000001</v>
      </c>
      <c r="AG15" s="99">
        <f t="shared" si="13"/>
        <v>0.55000000000000004</v>
      </c>
      <c r="AH15" s="100">
        <f t="shared" si="14"/>
        <v>0.55000000000000004</v>
      </c>
      <c r="AJ15" s="154">
        <f t="shared" si="15"/>
        <v>0.61061946902654862</v>
      </c>
      <c r="AK15" s="154">
        <f t="shared" si="16"/>
        <v>0.19469026548672566</v>
      </c>
      <c r="AL15" s="154">
        <f t="shared" si="17"/>
        <v>0.19469026548672566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495</v>
      </c>
      <c r="D16" s="51">
        <f t="shared" si="34"/>
        <v>0</v>
      </c>
      <c r="E16" s="53">
        <f t="shared" si="34"/>
        <v>0</v>
      </c>
      <c r="F16" s="113">
        <f t="shared" si="34"/>
        <v>422</v>
      </c>
      <c r="G16" s="51">
        <f t="shared" si="34"/>
        <v>224</v>
      </c>
      <c r="H16" s="53">
        <f t="shared" si="34"/>
        <v>1066</v>
      </c>
      <c r="I16" s="113">
        <f t="shared" si="34"/>
        <v>1184</v>
      </c>
      <c r="J16" s="51">
        <f t="shared" si="34"/>
        <v>639</v>
      </c>
      <c r="K16" s="53">
        <f t="shared" si="34"/>
        <v>1416</v>
      </c>
      <c r="L16" s="50">
        <f t="shared" si="0"/>
        <v>136.15</v>
      </c>
      <c r="M16" s="88">
        <f t="shared" ref="M16:AA16" si="35">SUM(M6:M15)</f>
        <v>344515.61000000004</v>
      </c>
      <c r="N16" s="53">
        <f t="shared" si="35"/>
        <v>538.22</v>
      </c>
      <c r="O16" s="113">
        <f t="shared" si="35"/>
        <v>84.5</v>
      </c>
      <c r="P16" s="52">
        <f t="shared" si="35"/>
        <v>159.29999999999998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17.325000000000003</v>
      </c>
      <c r="V16" s="67">
        <f t="shared" si="35"/>
        <v>0</v>
      </c>
      <c r="W16" s="67">
        <f t="shared" si="35"/>
        <v>0</v>
      </c>
      <c r="X16" s="68">
        <f t="shared" si="35"/>
        <v>17.325000000000003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12.375</v>
      </c>
      <c r="AG16" s="103">
        <f t="shared" si="13"/>
        <v>42.8</v>
      </c>
      <c r="AH16" s="104">
        <f t="shared" si="14"/>
        <v>16.149999999999999</v>
      </c>
      <c r="AJ16" s="155">
        <f t="shared" ref="AJ16" si="37">AF16/SUM(AF16:AH16)</f>
        <v>0.17350157728706628</v>
      </c>
      <c r="AK16" s="155">
        <f t="shared" si="16"/>
        <v>0.60007010164738872</v>
      </c>
      <c r="AL16" s="155">
        <f t="shared" si="17"/>
        <v>0.22642832106554506</v>
      </c>
    </row>
    <row r="17" spans="1:27" x14ac:dyDescent="0.3">
      <c r="A17" s="55"/>
      <c r="B17" s="55"/>
      <c r="C17" s="55">
        <f>C16/40</f>
        <v>12.375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10.55</v>
      </c>
      <c r="G17" s="55">
        <f t="shared" si="38"/>
        <v>5.6</v>
      </c>
      <c r="H17" s="55">
        <f t="shared" si="38"/>
        <v>26.65</v>
      </c>
      <c r="I17" s="55">
        <f t="shared" si="38"/>
        <v>29.6</v>
      </c>
      <c r="J17" s="55">
        <f t="shared" si="38"/>
        <v>15.975</v>
      </c>
      <c r="K17" s="55">
        <f t="shared" si="38"/>
        <v>35.4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L6" sqref="L6:L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80</v>
      </c>
      <c r="G6" s="29">
        <v>60</v>
      </c>
      <c r="H6" s="57">
        <v>0</v>
      </c>
      <c r="I6" s="33">
        <v>95</v>
      </c>
      <c r="J6" s="29">
        <v>50</v>
      </c>
      <c r="K6" s="35">
        <v>75</v>
      </c>
      <c r="L6" s="36">
        <f t="shared" ref="L6:L16" si="0">SUM(C6:K6)/40</f>
        <v>13</v>
      </c>
      <c r="M6" s="86">
        <f t="shared" ref="M6:M15" si="1">SUMPRODUCT($C$4:$K$4,$C6:$K6)</f>
        <v>29602.350000000002</v>
      </c>
      <c r="N6" s="57">
        <f t="shared" ref="N6:N15" si="2">SUMPRODUCT($C$3:$K$3,$C6:$K6)/1000</f>
        <v>45.8</v>
      </c>
      <c r="O6" s="42">
        <f t="shared" ref="O6:O12" si="3">SUM(F6:H6)/20</f>
        <v>7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3.5</v>
      </c>
      <c r="AH6" s="97">
        <f t="shared" ref="AH6:AH16" si="14">SUM(E6:G6)/40</f>
        <v>3.5</v>
      </c>
      <c r="AJ6" s="154">
        <f t="shared" ref="AJ6:AJ15" si="15">AF6/SUM(AF6:AH6)</f>
        <v>0.36363636363636365</v>
      </c>
      <c r="AK6" s="154">
        <f t="shared" ref="AK6:AK16" si="16">AG6/SUM(AF6:AH6)</f>
        <v>0.31818181818181818</v>
      </c>
      <c r="AL6" s="154">
        <f t="shared" ref="AL6:AL16" si="17">AH6/SUM(AF6:AH6)</f>
        <v>0.31818181818181818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40</v>
      </c>
      <c r="G7" s="29">
        <v>40</v>
      </c>
      <c r="H7" s="57">
        <v>40</v>
      </c>
      <c r="I7" s="33">
        <v>70</v>
      </c>
      <c r="J7" s="29">
        <v>50</v>
      </c>
      <c r="K7" s="35">
        <v>80</v>
      </c>
      <c r="L7" s="36">
        <f t="shared" si="0"/>
        <v>9</v>
      </c>
      <c r="M7" s="86">
        <f t="shared" si="1"/>
        <v>22392.7</v>
      </c>
      <c r="N7" s="57">
        <f t="shared" si="2"/>
        <v>34.799999999999997</v>
      </c>
      <c r="O7" s="42">
        <f t="shared" si="3"/>
        <v>6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3</v>
      </c>
      <c r="AH7" s="97">
        <f t="shared" si="14"/>
        <v>2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200</v>
      </c>
      <c r="D8" s="29"/>
      <c r="E8" s="35"/>
      <c r="F8" s="33"/>
      <c r="G8" s="29"/>
      <c r="H8" s="57"/>
      <c r="I8" s="33">
        <v>15</v>
      </c>
      <c r="J8" s="29">
        <v>15</v>
      </c>
      <c r="K8" s="35">
        <v>10</v>
      </c>
      <c r="L8" s="36">
        <f t="shared" si="0"/>
        <v>6</v>
      </c>
      <c r="M8" s="86">
        <f t="shared" si="1"/>
        <v>10751.6</v>
      </c>
      <c r="N8" s="57">
        <f t="shared" si="2"/>
        <v>16.8</v>
      </c>
      <c r="O8" s="42">
        <f t="shared" si="3"/>
        <v>0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120</v>
      </c>
      <c r="D9" s="29"/>
      <c r="E9" s="35"/>
      <c r="F9" s="33">
        <v>132</v>
      </c>
      <c r="G9" s="29">
        <v>122</v>
      </c>
      <c r="H9" s="57">
        <v>62</v>
      </c>
      <c r="I9" s="33">
        <v>101</v>
      </c>
      <c r="J9" s="29">
        <v>30</v>
      </c>
      <c r="K9" s="35">
        <v>41</v>
      </c>
      <c r="L9" s="36">
        <f t="shared" si="0"/>
        <v>15.2</v>
      </c>
      <c r="M9" s="86">
        <f t="shared" si="1"/>
        <v>33779.83</v>
      </c>
      <c r="N9" s="57">
        <f t="shared" si="2"/>
        <v>49.96</v>
      </c>
      <c r="O9" s="42">
        <f t="shared" si="3"/>
        <v>15.8</v>
      </c>
      <c r="P9" s="41">
        <f t="shared" si="4"/>
        <v>8.6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7.9</v>
      </c>
      <c r="AH9" s="97">
        <f t="shared" si="14"/>
        <v>6.35</v>
      </c>
      <c r="AJ9" s="154">
        <f t="shared" si="15"/>
        <v>0.17391304347826086</v>
      </c>
      <c r="AK9" s="154">
        <f t="shared" si="16"/>
        <v>0.45797101449275363</v>
      </c>
      <c r="AL9" s="154">
        <f t="shared" si="17"/>
        <v>0.36811594202898551</v>
      </c>
    </row>
    <row r="10" spans="1:38" x14ac:dyDescent="0.3">
      <c r="A10" s="30">
        <v>5</v>
      </c>
      <c r="B10" s="111" t="s">
        <v>104</v>
      </c>
      <c r="C10" s="107">
        <v>107</v>
      </c>
      <c r="D10" s="29"/>
      <c r="E10" s="35"/>
      <c r="F10" s="33">
        <v>10</v>
      </c>
      <c r="G10" s="29">
        <v>106</v>
      </c>
      <c r="H10" s="57">
        <v>15</v>
      </c>
      <c r="I10" s="33">
        <v>51</v>
      </c>
      <c r="J10" s="29">
        <v>40</v>
      </c>
      <c r="K10" s="35">
        <v>40</v>
      </c>
      <c r="L10" s="36">
        <f t="shared" ref="L10" si="18">SUM(C10:K10)/40</f>
        <v>9.2249999999999996</v>
      </c>
      <c r="M10" s="86">
        <f t="shared" si="1"/>
        <v>20586.037499999999</v>
      </c>
      <c r="N10" s="57">
        <f t="shared" si="2"/>
        <v>31.31</v>
      </c>
      <c r="O10" s="42">
        <f t="shared" ref="O10" si="19">SUM(F10:H10)/20</f>
        <v>6.55</v>
      </c>
      <c r="P10" s="41">
        <f t="shared" ref="P10" si="20">SUM(I10:K10)/20</f>
        <v>6.55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3.7450000000000006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3.7450000000000006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160</v>
      </c>
      <c r="D11" s="29"/>
      <c r="E11" s="35"/>
      <c r="F11" s="33">
        <v>360</v>
      </c>
      <c r="G11" s="29">
        <v>320</v>
      </c>
      <c r="H11" s="57">
        <v>402</v>
      </c>
      <c r="I11" s="33">
        <v>720</v>
      </c>
      <c r="J11" s="29">
        <v>560</v>
      </c>
      <c r="K11" s="35">
        <v>1000</v>
      </c>
      <c r="L11" s="36">
        <f t="shared" si="0"/>
        <v>88.05</v>
      </c>
      <c r="M11" s="86">
        <f t="shared" si="1"/>
        <v>228660.42500000002</v>
      </c>
      <c r="N11" s="57">
        <f t="shared" si="2"/>
        <v>358.94</v>
      </c>
      <c r="O11" s="42">
        <f t="shared" si="3"/>
        <v>54.1</v>
      </c>
      <c r="P11" s="41">
        <f t="shared" si="4"/>
        <v>114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5.6000000000000005</v>
      </c>
      <c r="V11" s="70">
        <f t="shared" si="7"/>
        <v>0</v>
      </c>
      <c r="W11" s="70">
        <f t="shared" si="8"/>
        <v>0</v>
      </c>
      <c r="X11" s="71">
        <f t="shared" si="9"/>
        <v>5.6000000000000005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4</v>
      </c>
      <c r="AG11" s="94">
        <f t="shared" si="13"/>
        <v>27.05</v>
      </c>
      <c r="AH11" s="97">
        <f t="shared" si="14"/>
        <v>17</v>
      </c>
      <c r="AJ11" s="154">
        <f t="shared" si="15"/>
        <v>8.3246618106139439E-2</v>
      </c>
      <c r="AK11" s="154">
        <f t="shared" si="16"/>
        <v>0.56295525494276799</v>
      </c>
      <c r="AL11" s="154">
        <f t="shared" si="17"/>
        <v>0.35379812695109264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787</v>
      </c>
      <c r="D16" s="51">
        <f t="shared" si="34"/>
        <v>0</v>
      </c>
      <c r="E16" s="53">
        <f t="shared" si="34"/>
        <v>0</v>
      </c>
      <c r="F16" s="113">
        <f t="shared" si="34"/>
        <v>622</v>
      </c>
      <c r="G16" s="51">
        <f t="shared" si="34"/>
        <v>648</v>
      </c>
      <c r="H16" s="53">
        <f t="shared" si="34"/>
        <v>519</v>
      </c>
      <c r="I16" s="113">
        <f t="shared" si="34"/>
        <v>1052</v>
      </c>
      <c r="J16" s="51">
        <f t="shared" si="34"/>
        <v>745</v>
      </c>
      <c r="K16" s="53">
        <f t="shared" si="34"/>
        <v>1246</v>
      </c>
      <c r="L16" s="50">
        <f t="shared" si="0"/>
        <v>140.47499999999999</v>
      </c>
      <c r="M16" s="88">
        <f t="shared" ref="M16:AA16" si="35">SUM(M6:M15)</f>
        <v>345772.9425</v>
      </c>
      <c r="N16" s="53">
        <f t="shared" si="35"/>
        <v>537.61</v>
      </c>
      <c r="O16" s="113">
        <f t="shared" si="35"/>
        <v>89.45</v>
      </c>
      <c r="P16" s="52">
        <f t="shared" si="35"/>
        <v>152.15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27.545000000000005</v>
      </c>
      <c r="V16" s="67">
        <f t="shared" si="35"/>
        <v>0</v>
      </c>
      <c r="W16" s="67">
        <f t="shared" si="35"/>
        <v>0</v>
      </c>
      <c r="X16" s="68">
        <f t="shared" si="35"/>
        <v>27.545000000000005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19.675000000000001</v>
      </c>
      <c r="AG16" s="103">
        <f t="shared" si="13"/>
        <v>44.725000000000001</v>
      </c>
      <c r="AH16" s="104">
        <f t="shared" si="14"/>
        <v>31.75</v>
      </c>
      <c r="AJ16" s="155">
        <f t="shared" ref="AJ16" si="37">AF16/SUM(AF16:AH16)</f>
        <v>0.2046281851274051</v>
      </c>
      <c r="AK16" s="155">
        <f t="shared" si="16"/>
        <v>0.46515860634425377</v>
      </c>
      <c r="AL16" s="155">
        <f t="shared" si="17"/>
        <v>0.33021320852834113</v>
      </c>
    </row>
    <row r="17" spans="1:27" x14ac:dyDescent="0.3">
      <c r="A17" s="55"/>
      <c r="B17" s="55"/>
      <c r="C17" s="55">
        <f>C16/40</f>
        <v>19.675000000000001</v>
      </c>
      <c r="D17" s="55">
        <f t="shared" ref="D17:K17" si="38">D16/40</f>
        <v>0</v>
      </c>
      <c r="E17" s="55">
        <f t="shared" si="38"/>
        <v>0</v>
      </c>
      <c r="F17" s="55">
        <f t="shared" si="38"/>
        <v>15.55</v>
      </c>
      <c r="G17" s="55">
        <f t="shared" si="38"/>
        <v>16.2</v>
      </c>
      <c r="H17" s="55">
        <f t="shared" si="38"/>
        <v>12.975</v>
      </c>
      <c r="I17" s="55">
        <f t="shared" si="38"/>
        <v>26.3</v>
      </c>
      <c r="J17" s="55">
        <f t="shared" si="38"/>
        <v>18.625</v>
      </c>
      <c r="K17" s="55">
        <f t="shared" si="38"/>
        <v>31.15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F13" sqref="F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0</v>
      </c>
      <c r="D6" s="29"/>
      <c r="E6" s="35"/>
      <c r="F6" s="33">
        <v>30</v>
      </c>
      <c r="G6" s="29">
        <v>20</v>
      </c>
      <c r="H6" s="57">
        <v>10</v>
      </c>
      <c r="I6" s="33">
        <v>95</v>
      </c>
      <c r="J6" s="29">
        <v>55</v>
      </c>
      <c r="K6" s="35">
        <v>105</v>
      </c>
      <c r="L6" s="36">
        <f t="shared" ref="L6:L16" si="0">SUM(C6:K6)/40</f>
        <v>7.875</v>
      </c>
      <c r="M6" s="86">
        <f t="shared" ref="M6:M15" si="1">SUMPRODUCT($C$4:$K$4,$C6:$K6)</f>
        <v>21670.95</v>
      </c>
      <c r="N6" s="57">
        <f t="shared" ref="N6:N15" si="2">SUMPRODUCT($C$3:$K$3,$C6:$K6)/1000</f>
        <v>34.799999999999997</v>
      </c>
      <c r="O6" s="42">
        <f t="shared" ref="O6:O12" si="3">SUM(F6:H6)/20</f>
        <v>3</v>
      </c>
      <c r="P6" s="41">
        <f t="shared" ref="P6:P12" si="4">SUM(I6:K6)/20</f>
        <v>12.75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1.5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0.54545454545454541</v>
      </c>
      <c r="AL6" s="154">
        <f t="shared" ref="AL6:AL16" si="17">AH6/SUM(AF6:AH6)</f>
        <v>0.45454545454545453</v>
      </c>
    </row>
    <row r="7" spans="1:38" x14ac:dyDescent="0.3">
      <c r="A7" s="30">
        <v>2</v>
      </c>
      <c r="B7" s="111" t="s">
        <v>88</v>
      </c>
      <c r="C7" s="107">
        <v>60</v>
      </c>
      <c r="D7" s="29"/>
      <c r="E7" s="35"/>
      <c r="F7" s="33">
        <v>45</v>
      </c>
      <c r="G7" s="29">
        <v>35</v>
      </c>
      <c r="H7" s="57">
        <v>0</v>
      </c>
      <c r="I7" s="33">
        <v>80</v>
      </c>
      <c r="J7" s="29">
        <v>60</v>
      </c>
      <c r="K7" s="35">
        <v>60</v>
      </c>
      <c r="L7" s="36">
        <f t="shared" si="0"/>
        <v>8.5</v>
      </c>
      <c r="M7" s="86">
        <f t="shared" si="1"/>
        <v>21078.800000000003</v>
      </c>
      <c r="N7" s="57">
        <f t="shared" si="2"/>
        <v>33.200000000000003</v>
      </c>
      <c r="O7" s="42">
        <f t="shared" si="3"/>
        <v>4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2</v>
      </c>
      <c r="AH7" s="97">
        <f t="shared" si="14"/>
        <v>2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152</v>
      </c>
      <c r="D8" s="29"/>
      <c r="E8" s="35"/>
      <c r="F8" s="33">
        <v>11</v>
      </c>
      <c r="G8" s="29">
        <v>11</v>
      </c>
      <c r="H8" s="57">
        <v>5</v>
      </c>
      <c r="I8" s="33">
        <v>6</v>
      </c>
      <c r="J8" s="29">
        <v>6</v>
      </c>
      <c r="K8" s="35">
        <v>6</v>
      </c>
      <c r="L8" s="36">
        <f t="shared" si="0"/>
        <v>4.9249999999999998</v>
      </c>
      <c r="M8" s="86">
        <f t="shared" si="1"/>
        <v>8686.9675000000007</v>
      </c>
      <c r="N8" s="57">
        <f t="shared" si="2"/>
        <v>13.17</v>
      </c>
      <c r="O8" s="42">
        <f t="shared" si="3"/>
        <v>1.35</v>
      </c>
      <c r="P8" s="41">
        <f t="shared" si="4"/>
        <v>0.9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5.32</v>
      </c>
      <c r="V8" s="70">
        <f t="shared" si="7"/>
        <v>0</v>
      </c>
      <c r="W8" s="70">
        <f t="shared" si="8"/>
        <v>0</v>
      </c>
      <c r="X8" s="71">
        <f t="shared" si="9"/>
        <v>5.32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</v>
      </c>
      <c r="AG8" s="94">
        <f t="shared" si="13"/>
        <v>0.67500000000000004</v>
      </c>
      <c r="AH8" s="97">
        <f t="shared" si="14"/>
        <v>0.55000000000000004</v>
      </c>
      <c r="AJ8" s="154">
        <f t="shared" si="15"/>
        <v>0.75621890547263682</v>
      </c>
      <c r="AK8" s="154">
        <f t="shared" si="16"/>
        <v>0.13432835820895525</v>
      </c>
      <c r="AL8" s="154">
        <f t="shared" si="17"/>
        <v>0.10945273631840798</v>
      </c>
    </row>
    <row r="9" spans="1:38" x14ac:dyDescent="0.3">
      <c r="A9" s="30">
        <v>4</v>
      </c>
      <c r="B9" s="111" t="s">
        <v>101</v>
      </c>
      <c r="C9" s="107">
        <v>18</v>
      </c>
      <c r="D9" s="29"/>
      <c r="E9" s="35"/>
      <c r="F9" s="33">
        <v>12</v>
      </c>
      <c r="G9" s="29">
        <v>24</v>
      </c>
      <c r="H9" s="57">
        <v>12</v>
      </c>
      <c r="I9" s="33">
        <v>39</v>
      </c>
      <c r="J9" s="29">
        <v>28</v>
      </c>
      <c r="K9" s="35">
        <v>39</v>
      </c>
      <c r="L9" s="36">
        <f t="shared" si="0"/>
        <v>4.3</v>
      </c>
      <c r="M9" s="86">
        <f t="shared" si="1"/>
        <v>10924.18</v>
      </c>
      <c r="N9" s="57">
        <f t="shared" si="2"/>
        <v>17.16</v>
      </c>
      <c r="O9" s="42">
        <f t="shared" si="3"/>
        <v>2.4</v>
      </c>
      <c r="P9" s="41">
        <f t="shared" si="4"/>
        <v>5.3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0.63000000000000012</v>
      </c>
      <c r="V9" s="70">
        <f t="shared" si="7"/>
        <v>0</v>
      </c>
      <c r="W9" s="70">
        <f t="shared" si="8"/>
        <v>0</v>
      </c>
      <c r="X9" s="71">
        <f t="shared" si="9"/>
        <v>0.63000000000000012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0.45</v>
      </c>
      <c r="AG9" s="94">
        <f t="shared" si="13"/>
        <v>1.2</v>
      </c>
      <c r="AH9" s="97">
        <f t="shared" si="14"/>
        <v>0.9</v>
      </c>
      <c r="AJ9" s="154">
        <f t="shared" si="15"/>
        <v>0.17647058823529413</v>
      </c>
      <c r="AK9" s="154">
        <f t="shared" si="16"/>
        <v>0.47058823529411764</v>
      </c>
      <c r="AL9" s="154">
        <f t="shared" si="17"/>
        <v>0.35294117647058826</v>
      </c>
    </row>
    <row r="10" spans="1:38" x14ac:dyDescent="0.3">
      <c r="A10" s="30">
        <v>5</v>
      </c>
      <c r="B10" s="111" t="s">
        <v>103</v>
      </c>
      <c r="C10" s="107">
        <v>26</v>
      </c>
      <c r="D10" s="29"/>
      <c r="E10" s="35"/>
      <c r="F10" s="33">
        <v>12</v>
      </c>
      <c r="G10" s="29">
        <v>20</v>
      </c>
      <c r="H10" s="57">
        <v>12</v>
      </c>
      <c r="I10" s="33">
        <v>20</v>
      </c>
      <c r="J10" s="29">
        <v>6</v>
      </c>
      <c r="K10" s="35">
        <v>12</v>
      </c>
      <c r="L10" s="36">
        <f t="shared" ref="L10" si="18">SUM(C10:K10)/40</f>
        <v>2.7</v>
      </c>
      <c r="M10" s="86">
        <f t="shared" si="1"/>
        <v>6088.6500000000005</v>
      </c>
      <c r="N10" s="57">
        <f t="shared" si="2"/>
        <v>9.1999999999999993</v>
      </c>
      <c r="O10" s="42">
        <f t="shared" ref="O10" si="19">SUM(F10:H10)/20</f>
        <v>2.2000000000000002</v>
      </c>
      <c r="P10" s="41">
        <f t="shared" ref="P10" si="20">SUM(I10:K10)/20</f>
        <v>1.9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0.91000000000000014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0.91000000000000014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280</v>
      </c>
      <c r="H11" s="57">
        <v>120</v>
      </c>
      <c r="I11" s="33">
        <v>280</v>
      </c>
      <c r="J11" s="29">
        <v>240</v>
      </c>
      <c r="K11" s="35">
        <v>480</v>
      </c>
      <c r="L11" s="36">
        <f t="shared" si="0"/>
        <v>39</v>
      </c>
      <c r="M11" s="86">
        <f t="shared" si="1"/>
        <v>102018.99999999999</v>
      </c>
      <c r="N11" s="57">
        <f t="shared" si="2"/>
        <v>159.19999999999999</v>
      </c>
      <c r="O11" s="42">
        <f t="shared" si="3"/>
        <v>28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11</v>
      </c>
      <c r="AJ11" s="154">
        <f t="shared" si="15"/>
        <v>0</v>
      </c>
      <c r="AK11" s="154">
        <f t="shared" si="16"/>
        <v>0.56000000000000005</v>
      </c>
      <c r="AL11" s="154">
        <f t="shared" si="17"/>
        <v>0.44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256</v>
      </c>
      <c r="D16" s="51">
        <f t="shared" si="34"/>
        <v>0</v>
      </c>
      <c r="E16" s="53">
        <f t="shared" si="34"/>
        <v>0</v>
      </c>
      <c r="F16" s="113">
        <f t="shared" si="34"/>
        <v>270</v>
      </c>
      <c r="G16" s="51">
        <f t="shared" si="34"/>
        <v>390</v>
      </c>
      <c r="H16" s="53">
        <f t="shared" si="34"/>
        <v>159</v>
      </c>
      <c r="I16" s="113">
        <f t="shared" si="34"/>
        <v>520</v>
      </c>
      <c r="J16" s="51">
        <f t="shared" si="34"/>
        <v>395</v>
      </c>
      <c r="K16" s="53">
        <f t="shared" si="34"/>
        <v>702</v>
      </c>
      <c r="L16" s="50">
        <f t="shared" si="0"/>
        <v>67.3</v>
      </c>
      <c r="M16" s="88">
        <f t="shared" ref="M16:AA16" si="35">SUM(M6:M15)</f>
        <v>170468.54749999999</v>
      </c>
      <c r="N16" s="53">
        <f t="shared" si="35"/>
        <v>266.73</v>
      </c>
      <c r="O16" s="113">
        <f t="shared" si="35"/>
        <v>40.950000000000003</v>
      </c>
      <c r="P16" s="52">
        <f t="shared" si="35"/>
        <v>80.849999999999994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8.9600000000000009</v>
      </c>
      <c r="V16" s="67">
        <f t="shared" si="35"/>
        <v>0</v>
      </c>
      <c r="W16" s="67">
        <f t="shared" si="35"/>
        <v>0</v>
      </c>
      <c r="X16" s="68">
        <f t="shared" si="35"/>
        <v>8.9600000000000009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6.4</v>
      </c>
      <c r="AG16" s="103">
        <f t="shared" si="13"/>
        <v>20.475000000000001</v>
      </c>
      <c r="AH16" s="104">
        <f t="shared" si="14"/>
        <v>16.5</v>
      </c>
      <c r="AJ16" s="155">
        <f t="shared" ref="AJ16" si="37">AF16/SUM(AF16:AH16)</f>
        <v>0.14755043227665707</v>
      </c>
      <c r="AK16" s="155">
        <f t="shared" si="16"/>
        <v>0.47204610951008646</v>
      </c>
      <c r="AL16" s="155">
        <f t="shared" si="17"/>
        <v>0.3804034582132565</v>
      </c>
    </row>
    <row r="17" spans="1:27" x14ac:dyDescent="0.3">
      <c r="A17" s="55"/>
      <c r="B17" s="55"/>
      <c r="C17" s="55">
        <f>C16/40</f>
        <v>6.4</v>
      </c>
      <c r="D17" s="55">
        <f t="shared" ref="D17:K17" si="38">D16/40</f>
        <v>0</v>
      </c>
      <c r="E17" s="55">
        <f t="shared" si="38"/>
        <v>0</v>
      </c>
      <c r="F17" s="55">
        <f t="shared" si="38"/>
        <v>6.75</v>
      </c>
      <c r="G17" s="55">
        <f t="shared" si="38"/>
        <v>9.75</v>
      </c>
      <c r="H17" s="55">
        <f t="shared" si="38"/>
        <v>3.9750000000000001</v>
      </c>
      <c r="I17" s="55">
        <f t="shared" si="38"/>
        <v>13</v>
      </c>
      <c r="J17" s="55">
        <f t="shared" si="38"/>
        <v>9.875</v>
      </c>
      <c r="K17" s="55">
        <f t="shared" si="38"/>
        <v>17.55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4"/>
      <c r="D6" s="245"/>
      <c r="E6" s="246"/>
      <c r="F6" s="247"/>
      <c r="G6" s="245"/>
      <c r="H6" s="71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71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4"/>
      <c r="D8" s="245"/>
      <c r="E8" s="246"/>
      <c r="F8" s="247"/>
      <c r="G8" s="245"/>
      <c r="H8" s="71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4"/>
      <c r="D9" s="245"/>
      <c r="E9" s="246"/>
      <c r="F9" s="247"/>
      <c r="G9" s="245"/>
      <c r="H9" s="71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4"/>
      <c r="D10" s="245"/>
      <c r="E10" s="246"/>
      <c r="F10" s="247"/>
      <c r="G10" s="245"/>
      <c r="H10" s="71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4"/>
      <c r="D11" s="245"/>
      <c r="E11" s="246"/>
      <c r="F11" s="247"/>
      <c r="G11" s="245"/>
      <c r="H11" s="71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4"/>
      <c r="D12" s="245"/>
      <c r="E12" s="246"/>
      <c r="F12" s="247"/>
      <c r="G12" s="245"/>
      <c r="H12" s="71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4"/>
      <c r="D13" s="245"/>
      <c r="E13" s="246"/>
      <c r="F13" s="247"/>
      <c r="G13" s="245"/>
      <c r="H13" s="71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4"/>
      <c r="D14" s="245"/>
      <c r="E14" s="246"/>
      <c r="F14" s="247"/>
      <c r="G14" s="245"/>
      <c r="H14" s="71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4"/>
      <c r="D15" s="245"/>
      <c r="E15" s="246"/>
      <c r="F15" s="247"/>
      <c r="G15" s="245"/>
      <c r="H15" s="71"/>
      <c r="I15" s="247"/>
      <c r="J15" s="245"/>
      <c r="K15" s="246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80</v>
      </c>
      <c r="D6" s="29"/>
      <c r="E6" s="35"/>
      <c r="F6" s="33">
        <v>39</v>
      </c>
      <c r="G6" s="29">
        <v>0</v>
      </c>
      <c r="H6" s="57">
        <v>0</v>
      </c>
      <c r="I6" s="33">
        <v>115</v>
      </c>
      <c r="J6" s="29">
        <v>80</v>
      </c>
      <c r="K6" s="35">
        <v>190</v>
      </c>
      <c r="L6" s="36">
        <f t="shared" ref="L6:L16" si="0">SUM(C6:K6)/40</f>
        <v>12.6</v>
      </c>
      <c r="M6" s="86">
        <f t="shared" ref="M6:M15" si="1">SUMPRODUCT($C$4:$K$4,$C6:$K6)</f>
        <v>33150.837500000001</v>
      </c>
      <c r="N6" s="57">
        <f t="shared" ref="N6:N15" si="2">SUMPRODUCT($C$3:$K$3,$C6:$K6)/1000</f>
        <v>53.73</v>
      </c>
      <c r="O6" s="42">
        <f t="shared" ref="O6:O12" si="3">SUM(F6:H6)/20</f>
        <v>1.95</v>
      </c>
      <c r="P6" s="41">
        <f t="shared" ref="P6:P12" si="4">SUM(I6:K6)/20</f>
        <v>19.25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0.97499999999999998</v>
      </c>
      <c r="AH6" s="97">
        <f t="shared" ref="AH6:AH16" si="14">SUM(E6:G6)/40</f>
        <v>0.97499999999999998</v>
      </c>
      <c r="AJ6" s="154">
        <f t="shared" ref="AJ6:AJ15" si="15">AF6/SUM(AF6:AH6)</f>
        <v>0.50632911392405056</v>
      </c>
      <c r="AK6" s="154">
        <f t="shared" ref="AK6:AK16" si="16">AG6/SUM(AF6:AH6)</f>
        <v>0.24683544303797467</v>
      </c>
      <c r="AL6" s="154">
        <f t="shared" ref="AL6:AL16" si="17">AH6/SUM(AF6:AH6)</f>
        <v>0.24683544303797467</v>
      </c>
    </row>
    <row r="7" spans="1:38" x14ac:dyDescent="0.3">
      <c r="A7" s="30">
        <v>2</v>
      </c>
      <c r="B7" s="111" t="s">
        <v>88</v>
      </c>
      <c r="C7" s="107">
        <v>160</v>
      </c>
      <c r="D7" s="29"/>
      <c r="E7" s="35"/>
      <c r="F7" s="33">
        <v>40</v>
      </c>
      <c r="G7" s="29">
        <v>40</v>
      </c>
      <c r="H7" s="57">
        <v>40</v>
      </c>
      <c r="I7" s="33">
        <v>70</v>
      </c>
      <c r="J7" s="29">
        <v>58</v>
      </c>
      <c r="K7" s="35">
        <v>110</v>
      </c>
      <c r="L7" s="36">
        <f t="shared" si="0"/>
        <v>12.95</v>
      </c>
      <c r="M7" s="86">
        <f t="shared" si="1"/>
        <v>29860.620000000003</v>
      </c>
      <c r="N7" s="57">
        <f t="shared" si="2"/>
        <v>46.56</v>
      </c>
      <c r="O7" s="42">
        <f t="shared" si="3"/>
        <v>6</v>
      </c>
      <c r="P7" s="41">
        <f t="shared" si="4"/>
        <v>11.9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5.6000000000000005</v>
      </c>
      <c r="V7" s="70">
        <f t="shared" si="7"/>
        <v>0</v>
      </c>
      <c r="W7" s="70">
        <f t="shared" si="8"/>
        <v>0</v>
      </c>
      <c r="X7" s="71">
        <f t="shared" si="9"/>
        <v>5.6000000000000005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4</v>
      </c>
      <c r="AG7" s="94">
        <f t="shared" si="13"/>
        <v>3</v>
      </c>
      <c r="AH7" s="97">
        <f t="shared" si="14"/>
        <v>2</v>
      </c>
      <c r="AJ7" s="154">
        <f t="shared" si="15"/>
        <v>0.44444444444444442</v>
      </c>
      <c r="AK7" s="154">
        <f t="shared" si="16"/>
        <v>0.33333333333333331</v>
      </c>
      <c r="AL7" s="154">
        <f t="shared" si="17"/>
        <v>0.22222222222222221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12</v>
      </c>
      <c r="G8" s="29">
        <v>0</v>
      </c>
      <c r="H8" s="57">
        <v>40</v>
      </c>
      <c r="I8" s="33">
        <v>100</v>
      </c>
      <c r="J8" s="29">
        <v>100</v>
      </c>
      <c r="K8" s="35">
        <v>60</v>
      </c>
      <c r="L8" s="36">
        <f t="shared" si="0"/>
        <v>9.8000000000000007</v>
      </c>
      <c r="M8" s="86">
        <f t="shared" si="1"/>
        <v>24752.85</v>
      </c>
      <c r="N8" s="57">
        <f t="shared" si="2"/>
        <v>39.64</v>
      </c>
      <c r="O8" s="42">
        <f t="shared" si="3"/>
        <v>2.6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1.3</v>
      </c>
      <c r="AH8" s="97">
        <f t="shared" si="14"/>
        <v>0.3</v>
      </c>
      <c r="AJ8" s="154">
        <f t="shared" si="15"/>
        <v>0.55555555555555558</v>
      </c>
      <c r="AK8" s="154">
        <f t="shared" si="16"/>
        <v>0.36111111111111116</v>
      </c>
      <c r="AL8" s="154">
        <f t="shared" si="17"/>
        <v>8.3333333333333343E-2</v>
      </c>
    </row>
    <row r="9" spans="1:38" x14ac:dyDescent="0.3">
      <c r="A9" s="30">
        <v>4</v>
      </c>
      <c r="B9" s="111" t="s">
        <v>101</v>
      </c>
      <c r="C9" s="107">
        <v>64</v>
      </c>
      <c r="D9" s="29"/>
      <c r="E9" s="35"/>
      <c r="F9" s="33">
        <v>37</v>
      </c>
      <c r="G9" s="29">
        <v>32</v>
      </c>
      <c r="H9" s="57">
        <v>47</v>
      </c>
      <c r="I9" s="33">
        <v>36</v>
      </c>
      <c r="J9" s="29">
        <v>37</v>
      </c>
      <c r="K9" s="35">
        <v>65</v>
      </c>
      <c r="L9" s="36">
        <f t="shared" si="0"/>
        <v>7.95</v>
      </c>
      <c r="M9" s="86">
        <f t="shared" si="1"/>
        <v>18620.690000000002</v>
      </c>
      <c r="N9" s="57">
        <f t="shared" si="2"/>
        <v>28.52</v>
      </c>
      <c r="O9" s="42">
        <f t="shared" si="3"/>
        <v>5.8</v>
      </c>
      <c r="P9" s="41">
        <f t="shared" si="4"/>
        <v>6.9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2.2400000000000002</v>
      </c>
      <c r="V9" s="70">
        <f t="shared" si="7"/>
        <v>0</v>
      </c>
      <c r="W9" s="70">
        <f t="shared" si="8"/>
        <v>0</v>
      </c>
      <c r="X9" s="71">
        <f t="shared" si="9"/>
        <v>2.2400000000000002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1.6</v>
      </c>
      <c r="AG9" s="94">
        <f t="shared" si="13"/>
        <v>2.9</v>
      </c>
      <c r="AH9" s="97">
        <f t="shared" si="14"/>
        <v>1.7250000000000001</v>
      </c>
      <c r="AJ9" s="154">
        <f t="shared" si="15"/>
        <v>0.25702811244979923</v>
      </c>
      <c r="AK9" s="154">
        <f t="shared" si="16"/>
        <v>0.46586345381526106</v>
      </c>
      <c r="AL9" s="154">
        <f t="shared" si="17"/>
        <v>0.27710843373493976</v>
      </c>
    </row>
    <row r="10" spans="1:38" x14ac:dyDescent="0.3">
      <c r="A10" s="30">
        <v>5</v>
      </c>
      <c r="B10" s="111" t="s">
        <v>104</v>
      </c>
      <c r="C10" s="107">
        <v>70</v>
      </c>
      <c r="D10" s="29"/>
      <c r="E10" s="35"/>
      <c r="F10" s="33">
        <v>10</v>
      </c>
      <c r="G10" s="29">
        <v>20</v>
      </c>
      <c r="H10" s="57">
        <v>0</v>
      </c>
      <c r="I10" s="33">
        <v>20</v>
      </c>
      <c r="J10" s="29">
        <v>10</v>
      </c>
      <c r="K10" s="35">
        <v>10</v>
      </c>
      <c r="L10" s="36">
        <f t="shared" ref="L10" si="18">SUM(C10:K10)/40</f>
        <v>3.5</v>
      </c>
      <c r="M10" s="86">
        <f t="shared" si="1"/>
        <v>7225.5749999999998</v>
      </c>
      <c r="N10" s="57">
        <f t="shared" si="2"/>
        <v>11.1</v>
      </c>
      <c r="O10" s="42">
        <f t="shared" ref="O10" si="19">SUM(F10:H10)/20</f>
        <v>1.5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2.4500000000000002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2.4500000000000002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199</v>
      </c>
      <c r="G11" s="29">
        <v>200</v>
      </c>
      <c r="H11" s="57">
        <v>320</v>
      </c>
      <c r="I11" s="33">
        <v>280</v>
      </c>
      <c r="J11" s="29">
        <v>280</v>
      </c>
      <c r="K11" s="35">
        <v>300</v>
      </c>
      <c r="L11" s="36">
        <f t="shared" si="0"/>
        <v>40.475000000000001</v>
      </c>
      <c r="M11" s="86">
        <f t="shared" si="1"/>
        <v>101760.1375</v>
      </c>
      <c r="N11" s="57">
        <f t="shared" si="2"/>
        <v>155.93</v>
      </c>
      <c r="O11" s="42">
        <f t="shared" si="3"/>
        <v>35.950000000000003</v>
      </c>
      <c r="P11" s="41">
        <f t="shared" si="4"/>
        <v>43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17.975000000000001</v>
      </c>
      <c r="AH11" s="97">
        <f t="shared" si="14"/>
        <v>9.9749999999999996</v>
      </c>
      <c r="AJ11" s="154">
        <f t="shared" si="15"/>
        <v>3.4542314335060442E-2</v>
      </c>
      <c r="AK11" s="154">
        <f t="shared" si="16"/>
        <v>0.62089810017271152</v>
      </c>
      <c r="AL11" s="154">
        <f t="shared" si="17"/>
        <v>0.34455958549222793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494</v>
      </c>
      <c r="D16" s="51">
        <f t="shared" si="34"/>
        <v>0</v>
      </c>
      <c r="E16" s="53">
        <f t="shared" si="34"/>
        <v>0</v>
      </c>
      <c r="F16" s="113">
        <f t="shared" si="34"/>
        <v>337</v>
      </c>
      <c r="G16" s="51">
        <f t="shared" si="34"/>
        <v>292</v>
      </c>
      <c r="H16" s="53">
        <f t="shared" si="34"/>
        <v>447</v>
      </c>
      <c r="I16" s="113">
        <f t="shared" si="34"/>
        <v>621</v>
      </c>
      <c r="J16" s="51">
        <f t="shared" si="34"/>
        <v>565</v>
      </c>
      <c r="K16" s="53">
        <f t="shared" si="34"/>
        <v>735</v>
      </c>
      <c r="L16" s="50">
        <f t="shared" si="0"/>
        <v>87.275000000000006</v>
      </c>
      <c r="M16" s="88">
        <f t="shared" ref="M16:AA16" si="35">SUM(M6:M15)</f>
        <v>215370.71</v>
      </c>
      <c r="N16" s="53">
        <f t="shared" si="35"/>
        <v>335.48</v>
      </c>
      <c r="O16" s="113">
        <f t="shared" si="35"/>
        <v>53.800000000000004</v>
      </c>
      <c r="P16" s="52">
        <f t="shared" si="35"/>
        <v>96.05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17.29</v>
      </c>
      <c r="V16" s="67">
        <f t="shared" si="35"/>
        <v>0</v>
      </c>
      <c r="W16" s="67">
        <f t="shared" si="35"/>
        <v>0</v>
      </c>
      <c r="X16" s="68">
        <f t="shared" si="35"/>
        <v>17.29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12.35</v>
      </c>
      <c r="AG16" s="103">
        <f t="shared" si="13"/>
        <v>26.9</v>
      </c>
      <c r="AH16" s="104">
        <f t="shared" si="14"/>
        <v>15.725</v>
      </c>
      <c r="AJ16" s="155">
        <f t="shared" ref="AJ16" si="37">AF16/SUM(AF16:AH16)</f>
        <v>0.2246475670759436</v>
      </c>
      <c r="AK16" s="155">
        <f t="shared" si="16"/>
        <v>0.4893133242382901</v>
      </c>
      <c r="AL16" s="155">
        <f t="shared" si="17"/>
        <v>0.28603910868576626</v>
      </c>
    </row>
    <row r="17" spans="1:27" x14ac:dyDescent="0.3">
      <c r="A17" s="55"/>
      <c r="B17" s="55"/>
      <c r="C17" s="55">
        <f>C16/40</f>
        <v>12.35</v>
      </c>
      <c r="D17" s="55">
        <f t="shared" ref="D17:K17" si="38">D16/40</f>
        <v>0</v>
      </c>
      <c r="E17" s="55">
        <f t="shared" si="38"/>
        <v>0</v>
      </c>
      <c r="F17" s="55">
        <f t="shared" si="38"/>
        <v>8.4250000000000007</v>
      </c>
      <c r="G17" s="55">
        <f t="shared" si="38"/>
        <v>7.3</v>
      </c>
      <c r="H17" s="55">
        <f t="shared" si="38"/>
        <v>11.175000000000001</v>
      </c>
      <c r="I17" s="55">
        <f t="shared" si="38"/>
        <v>15.525</v>
      </c>
      <c r="J17" s="55">
        <f t="shared" si="38"/>
        <v>14.125</v>
      </c>
      <c r="K17" s="55">
        <f t="shared" si="38"/>
        <v>18.375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J12" sqref="J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40</v>
      </c>
      <c r="G6" s="29">
        <v>0</v>
      </c>
      <c r="H6" s="57">
        <v>0</v>
      </c>
      <c r="I6" s="33">
        <v>40</v>
      </c>
      <c r="J6" s="29">
        <v>40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19997.7</v>
      </c>
      <c r="N6" s="57">
        <f t="shared" ref="N6:N15" si="2">SUMPRODUCT($C$3:$K$3,$C6:$K6)/1000</f>
        <v>31.6</v>
      </c>
      <c r="O6" s="42">
        <f t="shared" ref="O6:O12" si="3">SUM(F6:H6)/20</f>
        <v>2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0.66666666666666663</v>
      </c>
      <c r="AK6" s="154">
        <f t="shared" ref="AK6:AK16" si="16">AG6/SUM(AF6:AH6)</f>
        <v>0.16666666666666666</v>
      </c>
      <c r="AL6" s="154">
        <f t="shared" ref="AL6:AL16" si="17">AH6/SUM(AF6:AH6)</f>
        <v>0.16666666666666666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42</v>
      </c>
      <c r="G7" s="29">
        <v>42</v>
      </c>
      <c r="H7" s="57">
        <v>40</v>
      </c>
      <c r="I7" s="33">
        <v>131</v>
      </c>
      <c r="J7" s="29">
        <v>99</v>
      </c>
      <c r="K7" s="35">
        <v>160</v>
      </c>
      <c r="L7" s="36">
        <f t="shared" si="0"/>
        <v>13.15</v>
      </c>
      <c r="M7" s="86">
        <f t="shared" si="1"/>
        <v>35305.71</v>
      </c>
      <c r="N7" s="57">
        <f t="shared" si="2"/>
        <v>56.2</v>
      </c>
      <c r="O7" s="42">
        <f t="shared" si="3"/>
        <v>6.2</v>
      </c>
      <c r="P7" s="41">
        <f t="shared" si="4"/>
        <v>19.5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3.1</v>
      </c>
      <c r="AH7" s="97">
        <f t="shared" si="14"/>
        <v>2.1</v>
      </c>
      <c r="AJ7" s="154">
        <f t="shared" si="15"/>
        <v>5.4545454545454543E-2</v>
      </c>
      <c r="AK7" s="154">
        <f t="shared" si="16"/>
        <v>0.5636363636363636</v>
      </c>
      <c r="AL7" s="154">
        <f t="shared" si="17"/>
        <v>0.38181818181818183</v>
      </c>
    </row>
    <row r="8" spans="1:38" x14ac:dyDescent="0.3">
      <c r="A8" s="30">
        <v>3</v>
      </c>
      <c r="B8" s="111" t="s">
        <v>95</v>
      </c>
      <c r="C8" s="107">
        <v>92</v>
      </c>
      <c r="D8" s="29"/>
      <c r="E8" s="35"/>
      <c r="F8" s="33">
        <v>0</v>
      </c>
      <c r="G8" s="29">
        <v>0</v>
      </c>
      <c r="H8" s="57">
        <v>40</v>
      </c>
      <c r="I8" s="33">
        <v>73</v>
      </c>
      <c r="J8" s="29">
        <v>18</v>
      </c>
      <c r="K8" s="35">
        <v>25</v>
      </c>
      <c r="L8" s="36">
        <f t="shared" si="0"/>
        <v>6.2</v>
      </c>
      <c r="M8" s="86">
        <f t="shared" si="1"/>
        <v>14133.900000000001</v>
      </c>
      <c r="N8" s="57">
        <f t="shared" si="2"/>
        <v>22.24</v>
      </c>
      <c r="O8" s="42">
        <f t="shared" si="3"/>
        <v>2</v>
      </c>
      <c r="P8" s="41">
        <f t="shared" si="4"/>
        <v>5.8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1</v>
      </c>
      <c r="AH8" s="97">
        <f t="shared" si="14"/>
        <v>0</v>
      </c>
      <c r="AJ8" s="154">
        <f t="shared" si="15"/>
        <v>0.69696969696969691</v>
      </c>
      <c r="AK8" s="154">
        <f t="shared" si="16"/>
        <v>0.30303030303030304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53</v>
      </c>
      <c r="D9" s="29"/>
      <c r="E9" s="35"/>
      <c r="F9" s="33">
        <v>22</v>
      </c>
      <c r="G9" s="29">
        <v>21</v>
      </c>
      <c r="H9" s="57">
        <v>19</v>
      </c>
      <c r="I9" s="33">
        <v>15</v>
      </c>
      <c r="J9" s="29">
        <v>15</v>
      </c>
      <c r="K9" s="35">
        <v>15</v>
      </c>
      <c r="L9" s="36">
        <f t="shared" si="0"/>
        <v>4</v>
      </c>
      <c r="M9" s="86">
        <f t="shared" si="1"/>
        <v>8600.6650000000009</v>
      </c>
      <c r="N9" s="57">
        <f t="shared" si="2"/>
        <v>12.92</v>
      </c>
      <c r="O9" s="42">
        <f t="shared" si="3"/>
        <v>3.1</v>
      </c>
      <c r="P9" s="41">
        <f t="shared" si="4"/>
        <v>2.25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1.8550000000000002</v>
      </c>
      <c r="V9" s="70">
        <f t="shared" si="7"/>
        <v>0</v>
      </c>
      <c r="W9" s="70">
        <f t="shared" si="8"/>
        <v>0</v>
      </c>
      <c r="X9" s="71">
        <f t="shared" si="9"/>
        <v>1.8550000000000002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1.325</v>
      </c>
      <c r="AG9" s="94">
        <f t="shared" si="13"/>
        <v>1.55</v>
      </c>
      <c r="AH9" s="97">
        <f t="shared" si="14"/>
        <v>1.075</v>
      </c>
      <c r="AJ9" s="154">
        <f t="shared" si="15"/>
        <v>0.3354430379746835</v>
      </c>
      <c r="AK9" s="154">
        <f t="shared" si="16"/>
        <v>0.39240506329113922</v>
      </c>
      <c r="AL9" s="154">
        <f t="shared" si="17"/>
        <v>0.27215189873417717</v>
      </c>
    </row>
    <row r="10" spans="1:38" x14ac:dyDescent="0.3">
      <c r="A10" s="30">
        <v>5</v>
      </c>
      <c r="B10" s="111" t="s">
        <v>104</v>
      </c>
      <c r="C10" s="107">
        <v>3</v>
      </c>
      <c r="D10" s="29"/>
      <c r="E10" s="35"/>
      <c r="F10" s="33">
        <v>6</v>
      </c>
      <c r="G10" s="29">
        <v>12</v>
      </c>
      <c r="H10" s="57">
        <v>0</v>
      </c>
      <c r="I10" s="33">
        <v>22</v>
      </c>
      <c r="J10" s="29">
        <v>10</v>
      </c>
      <c r="K10" s="35">
        <v>0</v>
      </c>
      <c r="L10" s="36">
        <f t="shared" ref="L10" si="18">SUM(C10:K10)/40</f>
        <v>1.325</v>
      </c>
      <c r="M10" s="86">
        <f t="shared" si="1"/>
        <v>3386.4949999999999</v>
      </c>
      <c r="N10" s="57">
        <f t="shared" si="2"/>
        <v>5.28</v>
      </c>
      <c r="O10" s="42">
        <f t="shared" ref="O10" si="19">SUM(F10:H10)/20</f>
        <v>0.9</v>
      </c>
      <c r="P10" s="41">
        <f t="shared" ref="P10" si="20">SUM(I10:K10)/20</f>
        <v>1.6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0.10500000000000001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0.10500000000000001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f>160+41</f>
        <v>201</v>
      </c>
      <c r="D11" s="29"/>
      <c r="E11" s="35"/>
      <c r="F11" s="33">
        <v>200</v>
      </c>
      <c r="G11" s="29">
        <v>121</v>
      </c>
      <c r="H11" s="57">
        <v>440</v>
      </c>
      <c r="I11" s="33">
        <v>181</v>
      </c>
      <c r="J11" s="29">
        <v>140</v>
      </c>
      <c r="K11" s="35">
        <v>560</v>
      </c>
      <c r="L11" s="36">
        <f t="shared" si="0"/>
        <v>46.075000000000003</v>
      </c>
      <c r="M11" s="86">
        <f t="shared" si="1"/>
        <v>111805.0325</v>
      </c>
      <c r="N11" s="57">
        <f t="shared" si="2"/>
        <v>171.05</v>
      </c>
      <c r="O11" s="42">
        <f t="shared" si="3"/>
        <v>38.049999999999997</v>
      </c>
      <c r="P11" s="41">
        <f t="shared" si="4"/>
        <v>44.05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7.035000000000001</v>
      </c>
      <c r="V11" s="70">
        <f t="shared" si="7"/>
        <v>0</v>
      </c>
      <c r="W11" s="70">
        <f t="shared" si="8"/>
        <v>0</v>
      </c>
      <c r="X11" s="71">
        <f t="shared" si="9"/>
        <v>7.035000000000001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5.0250000000000004</v>
      </c>
      <c r="AG11" s="94">
        <f t="shared" si="13"/>
        <v>19.024999999999999</v>
      </c>
      <c r="AH11" s="97">
        <f t="shared" si="14"/>
        <v>8.0250000000000004</v>
      </c>
      <c r="AJ11" s="154">
        <f t="shared" si="15"/>
        <v>0.156664068589244</v>
      </c>
      <c r="AK11" s="154">
        <f t="shared" si="16"/>
        <v>0.59314107560405305</v>
      </c>
      <c r="AL11" s="154">
        <f t="shared" si="17"/>
        <v>0.25019485580670309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521</v>
      </c>
      <c r="D16" s="51">
        <f t="shared" si="34"/>
        <v>0</v>
      </c>
      <c r="E16" s="53">
        <f t="shared" si="34"/>
        <v>0</v>
      </c>
      <c r="F16" s="113">
        <f t="shared" si="34"/>
        <v>310</v>
      </c>
      <c r="G16" s="51">
        <f t="shared" si="34"/>
        <v>196</v>
      </c>
      <c r="H16" s="53">
        <f t="shared" si="34"/>
        <v>539</v>
      </c>
      <c r="I16" s="113">
        <f t="shared" si="34"/>
        <v>462</v>
      </c>
      <c r="J16" s="51">
        <f t="shared" si="34"/>
        <v>322</v>
      </c>
      <c r="K16" s="53">
        <f t="shared" si="34"/>
        <v>840</v>
      </c>
      <c r="L16" s="50">
        <f t="shared" si="0"/>
        <v>79.75</v>
      </c>
      <c r="M16" s="88">
        <f t="shared" ref="M16:AA16" si="35">SUM(M6:M15)</f>
        <v>193229.5025</v>
      </c>
      <c r="N16" s="53">
        <f t="shared" si="35"/>
        <v>299.29000000000002</v>
      </c>
      <c r="O16" s="113">
        <f t="shared" si="35"/>
        <v>52.25</v>
      </c>
      <c r="P16" s="52">
        <f t="shared" si="35"/>
        <v>81.199999999999989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18.235000000000003</v>
      </c>
      <c r="V16" s="67">
        <f t="shared" si="35"/>
        <v>0</v>
      </c>
      <c r="W16" s="67">
        <f t="shared" si="35"/>
        <v>0</v>
      </c>
      <c r="X16" s="68">
        <f t="shared" si="35"/>
        <v>18.235000000000003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13.025</v>
      </c>
      <c r="AG16" s="103">
        <f t="shared" si="13"/>
        <v>26.125</v>
      </c>
      <c r="AH16" s="104">
        <f t="shared" si="14"/>
        <v>12.65</v>
      </c>
      <c r="AJ16" s="155">
        <f t="shared" ref="AJ16" si="37">AF16/SUM(AF16:AH16)</f>
        <v>0.25144787644787647</v>
      </c>
      <c r="AK16" s="155">
        <f t="shared" si="16"/>
        <v>0.50434362934362942</v>
      </c>
      <c r="AL16" s="155">
        <f t="shared" si="17"/>
        <v>0.24420849420849422</v>
      </c>
    </row>
    <row r="17" spans="1:27" x14ac:dyDescent="0.3">
      <c r="A17" s="55"/>
      <c r="B17" s="55"/>
      <c r="C17" s="55">
        <f>C16/40</f>
        <v>13.025</v>
      </c>
      <c r="D17" s="55">
        <f t="shared" ref="D17:K17" si="38">D16/40</f>
        <v>0</v>
      </c>
      <c r="E17" s="55">
        <f t="shared" si="38"/>
        <v>0</v>
      </c>
      <c r="F17" s="55">
        <f t="shared" si="38"/>
        <v>7.75</v>
      </c>
      <c r="G17" s="55">
        <f t="shared" si="38"/>
        <v>4.9000000000000004</v>
      </c>
      <c r="H17" s="55">
        <f t="shared" si="38"/>
        <v>13.475</v>
      </c>
      <c r="I17" s="55">
        <f t="shared" si="38"/>
        <v>11.55</v>
      </c>
      <c r="J17" s="55">
        <f t="shared" si="38"/>
        <v>8.0500000000000007</v>
      </c>
      <c r="K17" s="55">
        <f t="shared" si="38"/>
        <v>21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H1" sqref="H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46166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tabSelected="1" workbookViewId="0">
      <selection activeCell="I13" sqref="I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100</v>
      </c>
      <c r="D6" s="29"/>
      <c r="E6" s="35"/>
      <c r="F6" s="33">
        <v>20</v>
      </c>
      <c r="G6" s="29">
        <v>20</v>
      </c>
      <c r="H6" s="57">
        <v>40</v>
      </c>
      <c r="I6" s="33">
        <v>55</v>
      </c>
      <c r="J6" s="29">
        <v>10</v>
      </c>
      <c r="K6" s="35">
        <v>15</v>
      </c>
      <c r="L6" s="36">
        <f t="shared" ref="L6:L16" si="0">SUM(C6:K6)/40</f>
        <v>6.5</v>
      </c>
      <c r="M6" s="86">
        <f t="shared" ref="M6:M15" si="1">SUMPRODUCT($C$4:$K$4,$C6:$K6)</f>
        <v>13931.2</v>
      </c>
      <c r="N6" s="57">
        <f t="shared" ref="N6:N15" si="2">SUMPRODUCT($C$3:$K$3,$C6:$K6)/1000</f>
        <v>21.2</v>
      </c>
      <c r="O6" s="42">
        <f t="shared" ref="O6:O12" si="3">SUM(F6:H6)/20</f>
        <v>4</v>
      </c>
      <c r="P6" s="41">
        <f t="shared" ref="P6:P12" si="4">SUM(I6:K6)/20</f>
        <v>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1</v>
      </c>
      <c r="AJ6" s="154">
        <f t="shared" ref="AJ6:AJ15" si="15">AF6/SUM(AF6:AH6)</f>
        <v>0.45454545454545453</v>
      </c>
      <c r="AK6" s="154">
        <f t="shared" ref="AK6:AK16" si="16">AG6/SUM(AF6:AH6)</f>
        <v>0.36363636363636365</v>
      </c>
      <c r="AL6" s="154">
        <f t="shared" ref="AL6:AL16" si="17">AH6/SUM(AF6:AH6)</f>
        <v>0.18181818181818182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0</v>
      </c>
      <c r="G7" s="29">
        <v>40</v>
      </c>
      <c r="H7" s="57">
        <v>40</v>
      </c>
      <c r="I7" s="33">
        <v>15</v>
      </c>
      <c r="J7" s="29">
        <v>15</v>
      </c>
      <c r="K7" s="35">
        <v>58</v>
      </c>
      <c r="L7" s="36">
        <f t="shared" si="0"/>
        <v>5.2</v>
      </c>
      <c r="M7" s="86">
        <f t="shared" si="1"/>
        <v>12158.52</v>
      </c>
      <c r="N7" s="57">
        <f t="shared" si="2"/>
        <v>18.559999999999999</v>
      </c>
      <c r="O7" s="42">
        <f t="shared" si="3"/>
        <v>4</v>
      </c>
      <c r="P7" s="41">
        <f t="shared" si="4"/>
        <v>4.4000000000000004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2</v>
      </c>
      <c r="AH7" s="97">
        <f t="shared" si="14"/>
        <v>1</v>
      </c>
      <c r="AJ7" s="154">
        <f t="shared" si="15"/>
        <v>0.25</v>
      </c>
      <c r="AK7" s="154">
        <f t="shared" si="16"/>
        <v>0.5</v>
      </c>
      <c r="AL7" s="154">
        <f t="shared" si="17"/>
        <v>0.25</v>
      </c>
    </row>
    <row r="8" spans="1:38" x14ac:dyDescent="0.3">
      <c r="A8" s="30">
        <v>3</v>
      </c>
      <c r="B8" s="111" t="s">
        <v>95</v>
      </c>
      <c r="C8" s="107">
        <v>160</v>
      </c>
      <c r="D8" s="29"/>
      <c r="E8" s="35"/>
      <c r="F8" s="33">
        <v>0</v>
      </c>
      <c r="G8" s="29">
        <v>0</v>
      </c>
      <c r="H8" s="57">
        <v>0</v>
      </c>
      <c r="I8" s="33">
        <v>65</v>
      </c>
      <c r="J8" s="29">
        <v>63</v>
      </c>
      <c r="K8" s="35">
        <v>33</v>
      </c>
      <c r="L8" s="36">
        <f t="shared" si="0"/>
        <v>8.0250000000000004</v>
      </c>
      <c r="M8" s="86">
        <f t="shared" si="1"/>
        <v>17971.84</v>
      </c>
      <c r="N8" s="57">
        <f t="shared" si="2"/>
        <v>28.92</v>
      </c>
      <c r="O8" s="42">
        <f t="shared" si="3"/>
        <v>0</v>
      </c>
      <c r="P8" s="41">
        <f t="shared" si="4"/>
        <v>8.0500000000000007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5.6000000000000005</v>
      </c>
      <c r="V8" s="70">
        <f t="shared" si="7"/>
        <v>0</v>
      </c>
      <c r="W8" s="70">
        <f t="shared" si="8"/>
        <v>0</v>
      </c>
      <c r="X8" s="71">
        <f t="shared" si="9"/>
        <v>5.6000000000000005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58</v>
      </c>
      <c r="D9" s="29"/>
      <c r="E9" s="35"/>
      <c r="F9" s="33">
        <v>19</v>
      </c>
      <c r="G9" s="29">
        <v>10</v>
      </c>
      <c r="H9" s="57">
        <v>25</v>
      </c>
      <c r="I9" s="33">
        <v>21</v>
      </c>
      <c r="J9" s="29">
        <v>10</v>
      </c>
      <c r="K9" s="35">
        <v>21</v>
      </c>
      <c r="L9" s="36">
        <f t="shared" si="0"/>
        <v>4.0999999999999996</v>
      </c>
      <c r="M9" s="86">
        <f t="shared" si="1"/>
        <v>8885.5950000000012</v>
      </c>
      <c r="N9" s="57">
        <f t="shared" si="2"/>
        <v>13.5</v>
      </c>
      <c r="O9" s="42">
        <f t="shared" si="3"/>
        <v>2.7</v>
      </c>
      <c r="P9" s="41">
        <f t="shared" si="4"/>
        <v>2.6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2.0300000000000002</v>
      </c>
      <c r="V9" s="70">
        <f t="shared" si="7"/>
        <v>0</v>
      </c>
      <c r="W9" s="70">
        <f t="shared" si="8"/>
        <v>0</v>
      </c>
      <c r="X9" s="71">
        <f t="shared" si="9"/>
        <v>2.0300000000000002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1.45</v>
      </c>
      <c r="AG9" s="94">
        <f t="shared" si="13"/>
        <v>1.35</v>
      </c>
      <c r="AH9" s="97">
        <f t="shared" si="14"/>
        <v>0.72499999999999998</v>
      </c>
      <c r="AJ9" s="154">
        <f t="shared" si="15"/>
        <v>0.41134751773049644</v>
      </c>
      <c r="AK9" s="154">
        <f t="shared" si="16"/>
        <v>0.38297872340425537</v>
      </c>
      <c r="AL9" s="154">
        <f t="shared" si="17"/>
        <v>0.20567375886524822</v>
      </c>
    </row>
    <row r="10" spans="1:38" x14ac:dyDescent="0.3">
      <c r="A10" s="30">
        <v>5</v>
      </c>
      <c r="B10" s="111" t="s">
        <v>104</v>
      </c>
      <c r="C10" s="107">
        <v>140</v>
      </c>
      <c r="D10" s="29"/>
      <c r="E10" s="35"/>
      <c r="F10" s="33">
        <v>12</v>
      </c>
      <c r="G10" s="29">
        <v>48</v>
      </c>
      <c r="H10" s="57">
        <v>0</v>
      </c>
      <c r="I10" s="33">
        <v>27</v>
      </c>
      <c r="J10" s="29">
        <v>27</v>
      </c>
      <c r="K10" s="35">
        <v>22</v>
      </c>
      <c r="L10" s="36">
        <f t="shared" ref="L10" si="18">SUM(C10:K10)/40</f>
        <v>6.9</v>
      </c>
      <c r="M10" s="86">
        <f t="shared" si="1"/>
        <v>14160.590000000002</v>
      </c>
      <c r="N10" s="57">
        <f t="shared" si="2"/>
        <v>21.72</v>
      </c>
      <c r="O10" s="42">
        <f t="shared" ref="O10" si="19">SUM(F10:H10)/20</f>
        <v>3</v>
      </c>
      <c r="P10" s="41">
        <f t="shared" ref="P10" si="20">SUM(I10:K10)/20</f>
        <v>3.8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720</v>
      </c>
      <c r="G11" s="29">
        <v>1080</v>
      </c>
      <c r="H11" s="57">
        <v>1279</v>
      </c>
      <c r="I11" s="33">
        <v>1200</v>
      </c>
      <c r="J11" s="29">
        <v>1357</v>
      </c>
      <c r="K11" s="35">
        <v>2680</v>
      </c>
      <c r="L11" s="36">
        <f t="shared" si="0"/>
        <v>214.9</v>
      </c>
      <c r="M11" s="86">
        <f t="shared" si="1"/>
        <v>552932.11749999993</v>
      </c>
      <c r="N11" s="57">
        <f t="shared" si="2"/>
        <v>860.77</v>
      </c>
      <c r="O11" s="42">
        <f t="shared" si="3"/>
        <v>153.94999999999999</v>
      </c>
      <c r="P11" s="41">
        <f t="shared" si="4"/>
        <v>261.85000000000002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76.974999999999994</v>
      </c>
      <c r="AH11" s="97">
        <f t="shared" si="14"/>
        <v>45</v>
      </c>
      <c r="AJ11" s="154">
        <f t="shared" si="15"/>
        <v>5.4274084124830396E-2</v>
      </c>
      <c r="AK11" s="154">
        <f t="shared" si="16"/>
        <v>0.59682108935840272</v>
      </c>
      <c r="AL11" s="154">
        <f t="shared" si="17"/>
        <v>0.34890482651676685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778</v>
      </c>
      <c r="D16" s="51">
        <f t="shared" si="34"/>
        <v>0</v>
      </c>
      <c r="E16" s="53">
        <f t="shared" si="34"/>
        <v>0</v>
      </c>
      <c r="F16" s="113">
        <f t="shared" si="34"/>
        <v>771</v>
      </c>
      <c r="G16" s="51">
        <f t="shared" si="34"/>
        <v>1198</v>
      </c>
      <c r="H16" s="53">
        <f t="shared" si="34"/>
        <v>1384</v>
      </c>
      <c r="I16" s="113">
        <f t="shared" si="34"/>
        <v>1383</v>
      </c>
      <c r="J16" s="51">
        <f t="shared" si="34"/>
        <v>1482</v>
      </c>
      <c r="K16" s="53">
        <f t="shared" si="34"/>
        <v>2829</v>
      </c>
      <c r="L16" s="50">
        <f t="shared" si="0"/>
        <v>245.625</v>
      </c>
      <c r="M16" s="88">
        <f t="shared" ref="M16:AA16" si="35">SUM(M6:M15)</f>
        <v>620039.86249999993</v>
      </c>
      <c r="N16" s="53">
        <f t="shared" si="35"/>
        <v>964.67</v>
      </c>
      <c r="O16" s="113">
        <f t="shared" si="35"/>
        <v>167.64999999999998</v>
      </c>
      <c r="P16" s="52">
        <f t="shared" si="35"/>
        <v>284.70000000000005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27.23</v>
      </c>
      <c r="V16" s="67">
        <f t="shared" si="35"/>
        <v>0</v>
      </c>
      <c r="W16" s="67">
        <f t="shared" si="35"/>
        <v>0</v>
      </c>
      <c r="X16" s="68">
        <f t="shared" si="35"/>
        <v>27.23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19.45</v>
      </c>
      <c r="AG16" s="103">
        <f t="shared" si="13"/>
        <v>83.825000000000003</v>
      </c>
      <c r="AH16" s="104">
        <f t="shared" si="14"/>
        <v>49.225000000000001</v>
      </c>
      <c r="AJ16" s="155">
        <f t="shared" ref="AJ16" si="37">AF16/SUM(AF16:AH16)</f>
        <v>0.12754098360655738</v>
      </c>
      <c r="AK16" s="155">
        <f t="shared" si="16"/>
        <v>0.54967213114754099</v>
      </c>
      <c r="AL16" s="155">
        <f t="shared" si="17"/>
        <v>0.32278688524590166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100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103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104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2026-08-28T05:00:05Z</dcterms:modified>
</cp:coreProperties>
</file>