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ESTADÍSTICO" sheetId="1" r:id="rId4"/>
    <sheet state="visible" name="FOLIN" sheetId="2" r:id="rId5"/>
    <sheet state="visible" name="DPPH" sheetId="3" r:id="rId6"/>
    <sheet state="visible" name="ABTS" sheetId="4" r:id="rId7"/>
    <sheet state="visible" name="FRAP" sheetId="5" r:id="rId8"/>
    <sheet state="visible" name="FLAVONOIDES" sheetId="6" r:id="rId9"/>
  </sheets>
  <definedNames/>
  <calcPr/>
</workbook>
</file>

<file path=xl/sharedStrings.xml><?xml version="1.0" encoding="utf-8"?>
<sst xmlns="http://schemas.openxmlformats.org/spreadsheetml/2006/main" count="138" uniqueCount="35">
  <si>
    <t>TX</t>
  </si>
  <si>
    <t>ANO</t>
  </si>
  <si>
    <t>METODO_EXTRACCION</t>
  </si>
  <si>
    <t>REPLICA</t>
  </si>
  <si>
    <t>FOLIN_MG_EAG</t>
  </si>
  <si>
    <t>DPPH_PORC</t>
  </si>
  <si>
    <t>DPPH_MG_TROLOX</t>
  </si>
  <si>
    <t>ABTS_PORC</t>
  </si>
  <si>
    <t>ABTS_MG_TROLOX</t>
  </si>
  <si>
    <t>FRAP_MG_TROLOX</t>
  </si>
  <si>
    <t>FLAVONOIDES_MG_RUTINA</t>
  </si>
  <si>
    <t>VA2</t>
  </si>
  <si>
    <t>VU2</t>
  </si>
  <si>
    <t>VA3</t>
  </si>
  <si>
    <t>VU3</t>
  </si>
  <si>
    <t>VA4</t>
  </si>
  <si>
    <t>VU4</t>
  </si>
  <si>
    <t>MUESTRA</t>
  </si>
  <si>
    <t>Replica</t>
  </si>
  <si>
    <t>DILUCIÓN</t>
  </si>
  <si>
    <t>ABSORBANCIA</t>
  </si>
  <si>
    <t>Valor Ecuación</t>
  </si>
  <si>
    <t>Cantidad para extracto original, gramos</t>
  </si>
  <si>
    <t>volumen de extracto, mL</t>
  </si>
  <si>
    <t>Factor de dilución</t>
  </si>
  <si>
    <t>microgramos EAG/g Propoleo</t>
  </si>
  <si>
    <t>miligramosEAG/g Propoleo</t>
  </si>
  <si>
    <t>Ac</t>
  </si>
  <si>
    <t>% Inhibición</t>
  </si>
  <si>
    <t>Valor Ecuacuón, microgramos por mL</t>
  </si>
  <si>
    <t>microgramosTrolox/g Propoleo</t>
  </si>
  <si>
    <t>miligramosTrolox/g Propoleo</t>
  </si>
  <si>
    <t>Valor ecuación</t>
  </si>
  <si>
    <t>miligramosRutina/g Propoleo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</si>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</sst>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5.43"/>
    <col customWidth="1" min="3" max="3" width="20.43"/>
    <col customWidth="1" min="4" max="4" width="8.14"/>
    <col customWidth="1" min="5" max="5" width="23.71"/>
    <col customWidth="1" min="6" max="6" width="13.29"/>
    <col customWidth="1" min="7" max="7" width="26.71"/>
    <col customWidth="1" min="8" max="8" width="13.86"/>
    <col customWidth="1" min="9" max="9" width="17.43"/>
    <col customWidth="1" min="10" max="10" width="26.57"/>
    <col customWidth="1" min="11" max="11" width="25.0"/>
    <col customWidth="1" min="12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>
        <v>2022.0</v>
      </c>
      <c r="C2" s="2">
        <v>1.0</v>
      </c>
      <c r="D2" s="2">
        <v>1.0</v>
      </c>
      <c r="E2" s="2">
        <v>110.06250000000003</v>
      </c>
      <c r="F2" s="2">
        <v>79.48717948717949</v>
      </c>
      <c r="G2" s="2">
        <v>10.006542056074766</v>
      </c>
      <c r="H2" s="2">
        <v>34.188034188034194</v>
      </c>
      <c r="I2" s="2">
        <v>48.190909090909095</v>
      </c>
      <c r="J2" s="2">
        <v>16.53488372093024</v>
      </c>
      <c r="K2" s="2">
        <v>30.824999999999992</v>
      </c>
    </row>
    <row r="3" ht="14.25" customHeight="1">
      <c r="A3" s="2" t="s">
        <v>11</v>
      </c>
      <c r="B3" s="2">
        <v>2022.0</v>
      </c>
      <c r="C3" s="2">
        <v>1.0</v>
      </c>
      <c r="D3" s="2">
        <v>2.0</v>
      </c>
      <c r="E3" s="2">
        <v>109.68750000000003</v>
      </c>
      <c r="F3" s="2">
        <v>73.50427350427351</v>
      </c>
      <c r="G3" s="2">
        <v>9.221495327102804</v>
      </c>
      <c r="H3" s="2">
        <v>38.67521367521368</v>
      </c>
      <c r="I3" s="2">
        <v>53.91818181818182</v>
      </c>
      <c r="J3" s="2">
        <v>16.11627906976745</v>
      </c>
      <c r="K3" s="2">
        <v>28.575</v>
      </c>
    </row>
    <row r="4" ht="14.25" customHeight="1">
      <c r="A4" s="2" t="s">
        <v>12</v>
      </c>
      <c r="B4" s="2">
        <v>2022.0</v>
      </c>
      <c r="C4" s="2">
        <v>2.0</v>
      </c>
      <c r="D4" s="2">
        <v>1.0</v>
      </c>
      <c r="E4" s="2">
        <v>53.15625</v>
      </c>
      <c r="F4" s="2">
        <v>29.700854700854702</v>
      </c>
      <c r="G4" s="2">
        <v>3.4738317757009343</v>
      </c>
      <c r="H4" s="2">
        <v>35.897435897435905</v>
      </c>
      <c r="I4" s="2">
        <v>50.37272727272729</v>
      </c>
      <c r="J4" s="2">
        <v>22.953488372093023</v>
      </c>
      <c r="K4" s="2">
        <v>23.737499999999997</v>
      </c>
    </row>
    <row r="5" ht="14.25" customHeight="1">
      <c r="A5" s="2" t="s">
        <v>12</v>
      </c>
      <c r="B5" s="2">
        <v>2022.0</v>
      </c>
      <c r="C5" s="2">
        <v>2.0</v>
      </c>
      <c r="D5" s="2">
        <v>2.0</v>
      </c>
      <c r="E5" s="2">
        <v>52.3125</v>
      </c>
      <c r="F5" s="2">
        <v>36.111111111111114</v>
      </c>
      <c r="G5" s="2">
        <v>4.314953271028038</v>
      </c>
      <c r="H5" s="2">
        <v>34.61538461538462</v>
      </c>
      <c r="I5" s="2">
        <v>48.73636363636365</v>
      </c>
      <c r="J5" s="2">
        <v>18.488372093023266</v>
      </c>
      <c r="K5" s="2">
        <v>16.9875</v>
      </c>
    </row>
    <row r="6" ht="14.25" customHeight="1">
      <c r="A6" s="2" t="s">
        <v>13</v>
      </c>
      <c r="B6" s="2">
        <v>2023.0</v>
      </c>
      <c r="C6" s="2">
        <v>1.0</v>
      </c>
      <c r="D6" s="2">
        <v>1.0</v>
      </c>
      <c r="E6" s="2">
        <v>100.875</v>
      </c>
      <c r="F6" s="2">
        <v>84.4017094017094</v>
      </c>
      <c r="G6" s="2">
        <v>10.651401869158878</v>
      </c>
      <c r="H6" s="2">
        <v>24.786324786324794</v>
      </c>
      <c r="I6" s="2">
        <v>36.1909090909091</v>
      </c>
      <c r="J6" s="2">
        <v>16.255813953488378</v>
      </c>
      <c r="K6" s="2">
        <v>28.575</v>
      </c>
    </row>
    <row r="7" ht="14.25" customHeight="1">
      <c r="A7" s="2" t="s">
        <v>13</v>
      </c>
      <c r="B7" s="2">
        <v>2023.0</v>
      </c>
      <c r="C7" s="2">
        <v>1.0</v>
      </c>
      <c r="D7" s="2">
        <v>2.0</v>
      </c>
      <c r="E7" s="2">
        <v>102.75</v>
      </c>
      <c r="F7" s="2">
        <v>79.48717948717949</v>
      </c>
      <c r="G7" s="2">
        <v>10.006542056074766</v>
      </c>
      <c r="H7" s="2">
        <v>22.43589743589744</v>
      </c>
      <c r="I7" s="2">
        <v>33.190909090909095</v>
      </c>
      <c r="J7" s="2">
        <v>14.441860465116285</v>
      </c>
      <c r="K7" s="2">
        <v>27.075</v>
      </c>
    </row>
    <row r="8" ht="14.25" customHeight="1">
      <c r="A8" s="2" t="s">
        <v>14</v>
      </c>
      <c r="B8" s="2">
        <v>2023.0</v>
      </c>
      <c r="C8" s="2">
        <v>2.0</v>
      </c>
      <c r="D8" s="2">
        <v>1.0</v>
      </c>
      <c r="E8" s="2">
        <v>36.08490566037735</v>
      </c>
      <c r="F8" s="2">
        <v>50.641025641025635</v>
      </c>
      <c r="G8" s="2">
        <v>5.86933521424793</v>
      </c>
      <c r="H8" s="2">
        <v>13.675213675213675</v>
      </c>
      <c r="I8" s="2">
        <v>20.763293310463123</v>
      </c>
      <c r="J8" s="2">
        <v>4.521720052654674</v>
      </c>
      <c r="K8" s="2">
        <v>11.391509433962264</v>
      </c>
    </row>
    <row r="9" ht="14.25" customHeight="1">
      <c r="A9" s="2" t="s">
        <v>14</v>
      </c>
      <c r="B9" s="2">
        <v>2023.0</v>
      </c>
      <c r="C9" s="2">
        <v>2.0</v>
      </c>
      <c r="D9" s="2">
        <v>2.0</v>
      </c>
      <c r="E9" s="2">
        <v>37.85377358490565</v>
      </c>
      <c r="F9" s="2">
        <v>48.71794871794872</v>
      </c>
      <c r="G9" s="2">
        <v>5.6312819608534666</v>
      </c>
      <c r="H9" s="2">
        <v>8.547008547008554</v>
      </c>
      <c r="I9" s="2">
        <v>14.588336192109784</v>
      </c>
      <c r="J9" s="2">
        <v>4.956121105748137</v>
      </c>
      <c r="K9" s="2">
        <v>9.976415094339623</v>
      </c>
    </row>
    <row r="10" ht="14.25" customHeight="1">
      <c r="A10" s="2" t="s">
        <v>15</v>
      </c>
      <c r="B10" s="2">
        <v>2024.0</v>
      </c>
      <c r="C10" s="2">
        <v>1.0</v>
      </c>
      <c r="D10" s="2">
        <v>1.0</v>
      </c>
      <c r="E10" s="2">
        <v>97.5</v>
      </c>
      <c r="F10" s="2">
        <v>32.26495726495727</v>
      </c>
      <c r="G10" s="2">
        <v>3.8102803738317763</v>
      </c>
      <c r="H10" s="2">
        <v>9.615384615384622</v>
      </c>
      <c r="I10" s="2">
        <v>16.827272727272735</v>
      </c>
      <c r="J10" s="2">
        <v>3.7325581395348837</v>
      </c>
      <c r="K10" s="2">
        <v>9.074999999999998</v>
      </c>
    </row>
    <row r="11" ht="14.25" customHeight="1">
      <c r="A11" s="2" t="s">
        <v>15</v>
      </c>
      <c r="B11" s="2">
        <v>2024.0</v>
      </c>
      <c r="C11" s="2">
        <v>1.0</v>
      </c>
      <c r="D11" s="2">
        <v>2.0</v>
      </c>
      <c r="E11" s="2">
        <v>94.875</v>
      </c>
      <c r="F11" s="2">
        <v>44.44444444444445</v>
      </c>
      <c r="G11" s="2">
        <v>5.408411214953272</v>
      </c>
      <c r="H11" s="2">
        <v>5.55555555555556</v>
      </c>
      <c r="I11" s="2">
        <v>11.645454545454552</v>
      </c>
      <c r="J11" s="2">
        <v>3.941860465116279</v>
      </c>
      <c r="K11" s="2">
        <v>7.574999999999998</v>
      </c>
    </row>
    <row r="12" ht="14.25" customHeight="1">
      <c r="A12" s="2" t="s">
        <v>16</v>
      </c>
      <c r="B12" s="2">
        <v>2024.0</v>
      </c>
      <c r="C12" s="2">
        <v>2.0</v>
      </c>
      <c r="D12" s="2">
        <v>1.0</v>
      </c>
      <c r="E12" s="2">
        <v>33.93749999999999</v>
      </c>
      <c r="F12" s="2">
        <v>31.62393162393163</v>
      </c>
      <c r="G12" s="2">
        <v>3.653106102253987</v>
      </c>
      <c r="H12" s="2">
        <v>12.17948717948719</v>
      </c>
      <c r="I12" s="2">
        <v>20.100000000000016</v>
      </c>
      <c r="J12" s="2">
        <v>5.451436388508893</v>
      </c>
      <c r="K12" s="2">
        <v>122.13235294117648</v>
      </c>
    </row>
    <row r="13" ht="14.25" customHeight="1">
      <c r="A13" s="2" t="s">
        <v>16</v>
      </c>
      <c r="B13" s="2">
        <v>2024.0</v>
      </c>
      <c r="C13" s="2">
        <v>2.0</v>
      </c>
      <c r="D13" s="2">
        <v>2.0</v>
      </c>
      <c r="E13" s="2">
        <v>27.1875</v>
      </c>
      <c r="F13" s="2">
        <v>35.042735042735046</v>
      </c>
      <c r="G13" s="2">
        <v>4.09290819131391</v>
      </c>
      <c r="H13" s="2">
        <v>6.196581196581201</v>
      </c>
      <c r="I13" s="2">
        <v>12.463636363636368</v>
      </c>
      <c r="J13" s="2">
        <v>5.656634746922024</v>
      </c>
      <c r="K13" s="2">
        <v>127.27941176470588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.29"/>
    <col customWidth="1" min="3" max="3" width="9.57"/>
    <col customWidth="1" min="4" max="5" width="13.57"/>
    <col customWidth="1" min="6" max="6" width="34.57"/>
    <col customWidth="1" min="7" max="7" width="22.14"/>
    <col customWidth="1" min="8" max="8" width="16.29"/>
    <col customWidth="1" min="9" max="9" width="26.14"/>
    <col customWidth="1" min="10" max="10" width="24.0"/>
    <col customWidth="1" min="11" max="26" width="10.71"/>
  </cols>
  <sheetData>
    <row r="1" ht="14.2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4.25" customHeight="1">
      <c r="A2" s="2" t="s">
        <v>11</v>
      </c>
      <c r="B2" s="2">
        <v>1.0</v>
      </c>
      <c r="C2" s="2">
        <v>100.0</v>
      </c>
      <c r="D2" s="2">
        <v>0.669</v>
      </c>
      <c r="E2" s="2">
        <f t="shared" ref="E2:E13" si="1">(D2-0.082)/0.0016</f>
        <v>366.875</v>
      </c>
      <c r="F2" s="2">
        <v>5.0</v>
      </c>
      <c r="G2" s="2">
        <v>15.0</v>
      </c>
      <c r="H2" s="2">
        <f t="shared" ref="H2:H13" si="2">G2/F2</f>
        <v>3</v>
      </c>
      <c r="I2" s="2">
        <f t="shared" ref="I2:I13" si="3">E2*C2*H2</f>
        <v>110062.5</v>
      </c>
      <c r="J2" s="2">
        <f t="shared" ref="J2:J13" si="4">I2/1000</f>
        <v>110.0625</v>
      </c>
    </row>
    <row r="3" ht="14.25" customHeight="1">
      <c r="A3" s="2" t="s">
        <v>11</v>
      </c>
      <c r="B3" s="2">
        <v>2.0</v>
      </c>
      <c r="C3" s="2">
        <v>100.0</v>
      </c>
      <c r="D3" s="2">
        <v>0.667</v>
      </c>
      <c r="E3" s="2">
        <f t="shared" si="1"/>
        <v>365.625</v>
      </c>
      <c r="F3" s="2">
        <v>5.0</v>
      </c>
      <c r="G3" s="2">
        <v>15.0</v>
      </c>
      <c r="H3" s="2">
        <f t="shared" si="2"/>
        <v>3</v>
      </c>
      <c r="I3" s="2">
        <f t="shared" si="3"/>
        <v>109687.5</v>
      </c>
      <c r="J3" s="2">
        <f t="shared" si="4"/>
        <v>109.6875</v>
      </c>
    </row>
    <row r="4" ht="14.25" customHeight="1">
      <c r="A4" s="2" t="s">
        <v>13</v>
      </c>
      <c r="B4" s="2">
        <v>1.0</v>
      </c>
      <c r="C4" s="2">
        <v>150.0</v>
      </c>
      <c r="D4" s="2">
        <v>0.271</v>
      </c>
      <c r="E4" s="2">
        <f t="shared" si="1"/>
        <v>118.125</v>
      </c>
      <c r="F4" s="2">
        <v>5.0</v>
      </c>
      <c r="G4" s="2">
        <v>15.0</v>
      </c>
      <c r="H4" s="2">
        <f t="shared" si="2"/>
        <v>3</v>
      </c>
      <c r="I4" s="2">
        <f t="shared" si="3"/>
        <v>53156.25</v>
      </c>
      <c r="J4" s="2">
        <f t="shared" si="4"/>
        <v>53.15625</v>
      </c>
    </row>
    <row r="5" ht="14.25" customHeight="1">
      <c r="A5" s="2" t="s">
        <v>13</v>
      </c>
      <c r="B5" s="2">
        <v>2.0</v>
      </c>
      <c r="C5" s="2">
        <v>150.0</v>
      </c>
      <c r="D5" s="2">
        <v>0.268</v>
      </c>
      <c r="E5" s="2">
        <f t="shared" si="1"/>
        <v>116.25</v>
      </c>
      <c r="F5" s="2">
        <v>5.0</v>
      </c>
      <c r="G5" s="2">
        <v>15.0</v>
      </c>
      <c r="H5" s="2">
        <f t="shared" si="2"/>
        <v>3</v>
      </c>
      <c r="I5" s="2">
        <f t="shared" si="3"/>
        <v>52312.5</v>
      </c>
      <c r="J5" s="2">
        <f t="shared" si="4"/>
        <v>52.3125</v>
      </c>
    </row>
    <row r="6" ht="14.25" customHeight="1">
      <c r="A6" s="2" t="s">
        <v>15</v>
      </c>
      <c r="B6" s="2">
        <v>1.0</v>
      </c>
      <c r="C6" s="2">
        <v>100.0</v>
      </c>
      <c r="D6" s="2">
        <v>0.62</v>
      </c>
      <c r="E6" s="2">
        <f t="shared" si="1"/>
        <v>336.25</v>
      </c>
      <c r="F6" s="2">
        <v>5.0</v>
      </c>
      <c r="G6" s="2">
        <v>15.0</v>
      </c>
      <c r="H6" s="2">
        <f t="shared" si="2"/>
        <v>3</v>
      </c>
      <c r="I6" s="2">
        <f t="shared" si="3"/>
        <v>100875</v>
      </c>
      <c r="J6" s="2">
        <f t="shared" si="4"/>
        <v>100.875</v>
      </c>
    </row>
    <row r="7" ht="14.25" customHeight="1">
      <c r="A7" s="2" t="s">
        <v>15</v>
      </c>
      <c r="B7" s="2">
        <v>2.0</v>
      </c>
      <c r="C7" s="2">
        <v>100.0</v>
      </c>
      <c r="D7" s="2">
        <v>0.63</v>
      </c>
      <c r="E7" s="2">
        <f t="shared" si="1"/>
        <v>342.5</v>
      </c>
      <c r="F7" s="2">
        <v>5.0</v>
      </c>
      <c r="G7" s="2">
        <v>15.0</v>
      </c>
      <c r="H7" s="2">
        <f t="shared" si="2"/>
        <v>3</v>
      </c>
      <c r="I7" s="2">
        <f t="shared" si="3"/>
        <v>102750</v>
      </c>
      <c r="J7" s="2">
        <f t="shared" si="4"/>
        <v>102.75</v>
      </c>
    </row>
    <row r="8" ht="14.25" customHeight="1">
      <c r="A8" s="2" t="s">
        <v>12</v>
      </c>
      <c r="B8" s="2">
        <v>1.0</v>
      </c>
      <c r="C8" s="2">
        <v>100.0</v>
      </c>
      <c r="D8" s="2">
        <v>0.286</v>
      </c>
      <c r="E8" s="2">
        <f t="shared" si="1"/>
        <v>127.5</v>
      </c>
      <c r="F8" s="2">
        <v>5.3</v>
      </c>
      <c r="G8" s="2">
        <v>15.0</v>
      </c>
      <c r="H8" s="2">
        <f t="shared" si="2"/>
        <v>2.830188679</v>
      </c>
      <c r="I8" s="2">
        <f t="shared" si="3"/>
        <v>36084.90566</v>
      </c>
      <c r="J8" s="2">
        <f t="shared" si="4"/>
        <v>36.08490566</v>
      </c>
    </row>
    <row r="9" ht="14.25" customHeight="1">
      <c r="A9" s="2" t="s">
        <v>12</v>
      </c>
      <c r="B9" s="2">
        <v>2.0</v>
      </c>
      <c r="C9" s="2">
        <v>100.0</v>
      </c>
      <c r="D9" s="2">
        <v>0.296</v>
      </c>
      <c r="E9" s="2">
        <f t="shared" si="1"/>
        <v>133.75</v>
      </c>
      <c r="F9" s="2">
        <v>5.3</v>
      </c>
      <c r="G9" s="2">
        <v>15.0</v>
      </c>
      <c r="H9" s="2">
        <f t="shared" si="2"/>
        <v>2.830188679</v>
      </c>
      <c r="I9" s="2">
        <f t="shared" si="3"/>
        <v>37853.77358</v>
      </c>
      <c r="J9" s="2">
        <f t="shared" si="4"/>
        <v>37.85377358</v>
      </c>
    </row>
    <row r="10" ht="14.25" customHeight="1">
      <c r="A10" s="2" t="s">
        <v>14</v>
      </c>
      <c r="B10" s="2">
        <v>1.0</v>
      </c>
      <c r="C10" s="2">
        <v>100.0</v>
      </c>
      <c r="D10" s="2">
        <v>0.602</v>
      </c>
      <c r="E10" s="2">
        <f t="shared" si="1"/>
        <v>325</v>
      </c>
      <c r="F10" s="2">
        <v>5.0</v>
      </c>
      <c r="G10" s="2">
        <v>15.0</v>
      </c>
      <c r="H10" s="2">
        <f t="shared" si="2"/>
        <v>3</v>
      </c>
      <c r="I10" s="2">
        <f t="shared" si="3"/>
        <v>97500</v>
      </c>
      <c r="J10" s="2">
        <f t="shared" si="4"/>
        <v>97.5</v>
      </c>
    </row>
    <row r="11" ht="14.25" customHeight="1">
      <c r="A11" s="2" t="s">
        <v>14</v>
      </c>
      <c r="B11" s="2">
        <v>2.0</v>
      </c>
      <c r="C11" s="2">
        <v>100.0</v>
      </c>
      <c r="D11" s="2">
        <v>0.588</v>
      </c>
      <c r="E11" s="2">
        <f t="shared" si="1"/>
        <v>316.25</v>
      </c>
      <c r="F11" s="2">
        <v>5.0</v>
      </c>
      <c r="G11" s="2">
        <v>15.0</v>
      </c>
      <c r="H11" s="2">
        <f t="shared" si="2"/>
        <v>3</v>
      </c>
      <c r="I11" s="2">
        <f t="shared" si="3"/>
        <v>94875</v>
      </c>
      <c r="J11" s="2">
        <f t="shared" si="4"/>
        <v>94.875</v>
      </c>
    </row>
    <row r="12" ht="14.25" customHeight="1">
      <c r="A12" s="2" t="s">
        <v>16</v>
      </c>
      <c r="B12" s="2">
        <v>1.0</v>
      </c>
      <c r="C12" s="2">
        <v>100.0</v>
      </c>
      <c r="D12" s="2">
        <v>0.263</v>
      </c>
      <c r="E12" s="2">
        <f t="shared" si="1"/>
        <v>113.125</v>
      </c>
      <c r="F12" s="2">
        <v>5.0</v>
      </c>
      <c r="G12" s="2">
        <v>15.0</v>
      </c>
      <c r="H12" s="2">
        <f t="shared" si="2"/>
        <v>3</v>
      </c>
      <c r="I12" s="2">
        <f t="shared" si="3"/>
        <v>33937.5</v>
      </c>
      <c r="J12" s="2">
        <f t="shared" si="4"/>
        <v>33.9375</v>
      </c>
    </row>
    <row r="13" ht="14.25" customHeight="1">
      <c r="A13" s="2" t="s">
        <v>16</v>
      </c>
      <c r="B13" s="2">
        <v>2.0</v>
      </c>
      <c r="C13" s="2">
        <v>100.0</v>
      </c>
      <c r="D13" s="2">
        <v>0.227</v>
      </c>
      <c r="E13" s="2">
        <f t="shared" si="1"/>
        <v>90.625</v>
      </c>
      <c r="F13" s="2">
        <v>5.0</v>
      </c>
      <c r="G13" s="2">
        <v>15.0</v>
      </c>
      <c r="H13" s="2">
        <f t="shared" si="2"/>
        <v>3</v>
      </c>
      <c r="I13" s="2">
        <f t="shared" si="3"/>
        <v>27187.5</v>
      </c>
      <c r="J13" s="2">
        <f t="shared" si="4"/>
        <v>27.1875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9.57"/>
    <col customWidth="1" min="3" max="3" width="7.29"/>
    <col customWidth="1" min="4" max="4" width="9.57"/>
    <col customWidth="1" min="5" max="5" width="13.57"/>
    <col customWidth="1" min="6" max="6" width="11.43"/>
    <col customWidth="1" min="7" max="7" width="32.71"/>
    <col customWidth="1" min="8" max="8" width="34.57"/>
    <col customWidth="1" min="9" max="9" width="22.14"/>
    <col customWidth="1" min="10" max="10" width="16.29"/>
    <col customWidth="1" min="11" max="11" width="27.29"/>
    <col customWidth="1" min="12" max="12" width="25.57"/>
    <col customWidth="1" min="13" max="26" width="9.14"/>
  </cols>
  <sheetData>
    <row r="1" ht="14.25" customHeight="1">
      <c r="A1" s="2" t="s">
        <v>27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28</v>
      </c>
      <c r="G1" s="2" t="s">
        <v>29</v>
      </c>
      <c r="H1" s="2" t="s">
        <v>22</v>
      </c>
      <c r="I1" s="2" t="s">
        <v>23</v>
      </c>
      <c r="J1" s="2" t="s">
        <v>24</v>
      </c>
      <c r="K1" s="2" t="s">
        <v>30</v>
      </c>
      <c r="L1" s="2" t="s">
        <v>31</v>
      </c>
    </row>
    <row r="2" ht="14.25" customHeight="1">
      <c r="A2" s="2">
        <v>0.468</v>
      </c>
      <c r="B2" s="2" t="s">
        <v>11</v>
      </c>
      <c r="C2" s="2">
        <v>1.0</v>
      </c>
      <c r="D2" s="2">
        <v>100.0</v>
      </c>
      <c r="E2" s="2">
        <v>0.096</v>
      </c>
      <c r="F2" s="2">
        <f t="shared" ref="F2:F13" si="1">((A2-E2)/A2)*100</f>
        <v>79.48717949</v>
      </c>
      <c r="G2" s="2">
        <f t="shared" ref="G2:G13" si="2">(E2-0.4529)/-0.0107</f>
        <v>33.35514019</v>
      </c>
      <c r="H2" s="2">
        <v>5.0</v>
      </c>
      <c r="I2" s="2">
        <v>15.0</v>
      </c>
      <c r="J2" s="2">
        <f t="shared" ref="J2:J13" si="3">I2/H2</f>
        <v>3</v>
      </c>
      <c r="K2" s="2">
        <f t="shared" ref="K2:K13" si="4">G2*D2*J2</f>
        <v>10006.54206</v>
      </c>
      <c r="L2" s="2">
        <f t="shared" ref="L2:L13" si="5">K2/1000</f>
        <v>10.00654206</v>
      </c>
    </row>
    <row r="3" ht="14.25" customHeight="1">
      <c r="A3" s="2">
        <v>0.468</v>
      </c>
      <c r="B3" s="2" t="s">
        <v>11</v>
      </c>
      <c r="C3" s="2">
        <v>2.0</v>
      </c>
      <c r="D3" s="2">
        <v>100.0</v>
      </c>
      <c r="E3" s="2">
        <v>0.124</v>
      </c>
      <c r="F3" s="2">
        <f t="shared" si="1"/>
        <v>73.5042735</v>
      </c>
      <c r="G3" s="2">
        <f t="shared" si="2"/>
        <v>30.73831776</v>
      </c>
      <c r="H3" s="2">
        <v>5.0</v>
      </c>
      <c r="I3" s="2">
        <v>15.0</v>
      </c>
      <c r="J3" s="2">
        <f t="shared" si="3"/>
        <v>3</v>
      </c>
      <c r="K3" s="2">
        <f t="shared" si="4"/>
        <v>9221.495327</v>
      </c>
      <c r="L3" s="2">
        <f t="shared" si="5"/>
        <v>9.221495327</v>
      </c>
    </row>
    <row r="4" ht="14.25" customHeight="1">
      <c r="A4" s="2">
        <v>0.468</v>
      </c>
      <c r="B4" s="2" t="s">
        <v>13</v>
      </c>
      <c r="C4" s="2">
        <v>1.0</v>
      </c>
      <c r="D4" s="2">
        <v>100.0</v>
      </c>
      <c r="E4" s="2">
        <v>0.329</v>
      </c>
      <c r="F4" s="2">
        <f t="shared" si="1"/>
        <v>29.7008547</v>
      </c>
      <c r="G4" s="2">
        <f t="shared" si="2"/>
        <v>11.57943925</v>
      </c>
      <c r="H4" s="2">
        <v>5.0</v>
      </c>
      <c r="I4" s="2">
        <v>15.0</v>
      </c>
      <c r="J4" s="2">
        <f t="shared" si="3"/>
        <v>3</v>
      </c>
      <c r="K4" s="2">
        <f t="shared" si="4"/>
        <v>3473.831776</v>
      </c>
      <c r="L4" s="2">
        <f t="shared" si="5"/>
        <v>3.473831776</v>
      </c>
    </row>
    <row r="5" ht="14.25" customHeight="1">
      <c r="A5" s="2">
        <v>0.468</v>
      </c>
      <c r="B5" s="2" t="s">
        <v>13</v>
      </c>
      <c r="C5" s="2">
        <v>2.0</v>
      </c>
      <c r="D5" s="2">
        <v>100.0</v>
      </c>
      <c r="E5" s="2">
        <v>0.299</v>
      </c>
      <c r="F5" s="2">
        <f t="shared" si="1"/>
        <v>36.11111111</v>
      </c>
      <c r="G5" s="2">
        <f t="shared" si="2"/>
        <v>14.38317757</v>
      </c>
      <c r="H5" s="2">
        <v>5.0</v>
      </c>
      <c r="I5" s="2">
        <v>15.0</v>
      </c>
      <c r="J5" s="2">
        <f t="shared" si="3"/>
        <v>3</v>
      </c>
      <c r="K5" s="2">
        <f t="shared" si="4"/>
        <v>4314.953271</v>
      </c>
      <c r="L5" s="2">
        <f t="shared" si="5"/>
        <v>4.314953271</v>
      </c>
    </row>
    <row r="6" ht="14.25" customHeight="1">
      <c r="A6" s="2">
        <v>0.468</v>
      </c>
      <c r="B6" s="2" t="s">
        <v>15</v>
      </c>
      <c r="C6" s="2">
        <v>1.0</v>
      </c>
      <c r="D6" s="2">
        <v>100.0</v>
      </c>
      <c r="E6" s="2">
        <v>0.073</v>
      </c>
      <c r="F6" s="2">
        <f t="shared" si="1"/>
        <v>84.4017094</v>
      </c>
      <c r="G6" s="2">
        <f t="shared" si="2"/>
        <v>35.5046729</v>
      </c>
      <c r="H6" s="2">
        <v>5.0</v>
      </c>
      <c r="I6" s="2">
        <v>15.0</v>
      </c>
      <c r="J6" s="2">
        <f t="shared" si="3"/>
        <v>3</v>
      </c>
      <c r="K6" s="2">
        <f t="shared" si="4"/>
        <v>10651.40187</v>
      </c>
      <c r="L6" s="2">
        <f t="shared" si="5"/>
        <v>10.65140187</v>
      </c>
    </row>
    <row r="7" ht="14.25" customHeight="1">
      <c r="A7" s="2">
        <v>0.468</v>
      </c>
      <c r="B7" s="2" t="s">
        <v>15</v>
      </c>
      <c r="C7" s="2">
        <v>2.0</v>
      </c>
      <c r="D7" s="2">
        <v>100.0</v>
      </c>
      <c r="E7" s="2">
        <v>0.096</v>
      </c>
      <c r="F7" s="2">
        <f t="shared" si="1"/>
        <v>79.48717949</v>
      </c>
      <c r="G7" s="2">
        <f t="shared" si="2"/>
        <v>33.35514019</v>
      </c>
      <c r="H7" s="2">
        <v>5.0</v>
      </c>
      <c r="I7" s="2">
        <v>15.0</v>
      </c>
      <c r="J7" s="2">
        <f t="shared" si="3"/>
        <v>3</v>
      </c>
      <c r="K7" s="2">
        <f t="shared" si="4"/>
        <v>10006.54206</v>
      </c>
      <c r="L7" s="2">
        <f t="shared" si="5"/>
        <v>10.00654206</v>
      </c>
    </row>
    <row r="8" ht="14.25" customHeight="1">
      <c r="A8" s="2">
        <v>0.468</v>
      </c>
      <c r="B8" s="2" t="s">
        <v>12</v>
      </c>
      <c r="C8" s="2">
        <v>1.0</v>
      </c>
      <c r="D8" s="2">
        <v>100.0</v>
      </c>
      <c r="E8" s="2">
        <v>0.231</v>
      </c>
      <c r="F8" s="2">
        <f t="shared" si="1"/>
        <v>50.64102564</v>
      </c>
      <c r="G8" s="2">
        <f t="shared" si="2"/>
        <v>20.73831776</v>
      </c>
      <c r="H8" s="2">
        <v>5.3</v>
      </c>
      <c r="I8" s="2">
        <v>15.0</v>
      </c>
      <c r="J8" s="2">
        <f t="shared" si="3"/>
        <v>2.830188679</v>
      </c>
      <c r="K8" s="2">
        <f t="shared" si="4"/>
        <v>5869.335214</v>
      </c>
      <c r="L8" s="2">
        <f t="shared" si="5"/>
        <v>5.869335214</v>
      </c>
    </row>
    <row r="9" ht="14.25" customHeight="1">
      <c r="A9" s="2">
        <v>0.468</v>
      </c>
      <c r="B9" s="2" t="s">
        <v>12</v>
      </c>
      <c r="C9" s="2">
        <v>2.0</v>
      </c>
      <c r="D9" s="2">
        <v>100.0</v>
      </c>
      <c r="E9" s="2">
        <v>0.24</v>
      </c>
      <c r="F9" s="2">
        <f t="shared" si="1"/>
        <v>48.71794872</v>
      </c>
      <c r="G9" s="2">
        <f t="shared" si="2"/>
        <v>19.89719626</v>
      </c>
      <c r="H9" s="2">
        <v>5.3</v>
      </c>
      <c r="I9" s="2">
        <v>15.0</v>
      </c>
      <c r="J9" s="2">
        <f t="shared" si="3"/>
        <v>2.830188679</v>
      </c>
      <c r="K9" s="2">
        <f t="shared" si="4"/>
        <v>5631.281961</v>
      </c>
      <c r="L9" s="2">
        <f t="shared" si="5"/>
        <v>5.631281961</v>
      </c>
    </row>
    <row r="10" ht="14.25" customHeight="1">
      <c r="A10" s="2">
        <v>0.468</v>
      </c>
      <c r="B10" s="2" t="s">
        <v>14</v>
      </c>
      <c r="C10" s="2">
        <v>1.0</v>
      </c>
      <c r="D10" s="2">
        <v>100.0</v>
      </c>
      <c r="E10" s="2">
        <v>0.317</v>
      </c>
      <c r="F10" s="2">
        <f t="shared" si="1"/>
        <v>32.26495726</v>
      </c>
      <c r="G10" s="2">
        <f t="shared" si="2"/>
        <v>12.70093458</v>
      </c>
      <c r="H10" s="2">
        <v>5.0</v>
      </c>
      <c r="I10" s="2">
        <v>15.0</v>
      </c>
      <c r="J10" s="2">
        <f t="shared" si="3"/>
        <v>3</v>
      </c>
      <c r="K10" s="2">
        <f t="shared" si="4"/>
        <v>3810.280374</v>
      </c>
      <c r="L10" s="2">
        <f t="shared" si="5"/>
        <v>3.810280374</v>
      </c>
    </row>
    <row r="11" ht="14.25" customHeight="1">
      <c r="A11" s="2">
        <v>0.468</v>
      </c>
      <c r="B11" s="2" t="s">
        <v>14</v>
      </c>
      <c r="C11" s="2">
        <v>2.0</v>
      </c>
      <c r="D11" s="2">
        <v>100.0</v>
      </c>
      <c r="E11" s="2">
        <v>0.26</v>
      </c>
      <c r="F11" s="2">
        <f t="shared" si="1"/>
        <v>44.44444444</v>
      </c>
      <c r="G11" s="2">
        <f t="shared" si="2"/>
        <v>18.02803738</v>
      </c>
      <c r="H11" s="2">
        <v>5.0</v>
      </c>
      <c r="I11" s="2">
        <v>15.0</v>
      </c>
      <c r="J11" s="2">
        <f t="shared" si="3"/>
        <v>3</v>
      </c>
      <c r="K11" s="2">
        <f t="shared" si="4"/>
        <v>5408.411215</v>
      </c>
      <c r="L11" s="2">
        <f t="shared" si="5"/>
        <v>5.408411215</v>
      </c>
    </row>
    <row r="12" ht="14.25" customHeight="1">
      <c r="A12" s="2">
        <v>0.468</v>
      </c>
      <c r="B12" s="2" t="s">
        <v>16</v>
      </c>
      <c r="C12" s="2">
        <v>1.0</v>
      </c>
      <c r="D12" s="2">
        <v>100.0</v>
      </c>
      <c r="E12" s="2">
        <v>0.32</v>
      </c>
      <c r="F12" s="2">
        <f t="shared" si="1"/>
        <v>31.62393162</v>
      </c>
      <c r="G12" s="2">
        <f t="shared" si="2"/>
        <v>12.42056075</v>
      </c>
      <c r="H12" s="2">
        <v>5.1</v>
      </c>
      <c r="I12" s="2">
        <v>15.0</v>
      </c>
      <c r="J12" s="2">
        <f t="shared" si="3"/>
        <v>2.941176471</v>
      </c>
      <c r="K12" s="2">
        <f t="shared" si="4"/>
        <v>3653.106102</v>
      </c>
      <c r="L12" s="2">
        <f t="shared" si="5"/>
        <v>3.653106102</v>
      </c>
    </row>
    <row r="13" ht="14.25" customHeight="1">
      <c r="A13" s="2">
        <v>0.468</v>
      </c>
      <c r="B13" s="2" t="s">
        <v>16</v>
      </c>
      <c r="C13" s="2">
        <v>2.0</v>
      </c>
      <c r="D13" s="2">
        <v>100.0</v>
      </c>
      <c r="E13" s="2">
        <v>0.304</v>
      </c>
      <c r="F13" s="2">
        <f t="shared" si="1"/>
        <v>35.04273504</v>
      </c>
      <c r="G13" s="2">
        <f t="shared" si="2"/>
        <v>13.91588785</v>
      </c>
      <c r="H13" s="2">
        <v>5.1</v>
      </c>
      <c r="I13" s="2">
        <v>15.0</v>
      </c>
      <c r="J13" s="2">
        <f t="shared" si="3"/>
        <v>2.941176471</v>
      </c>
      <c r="K13" s="2">
        <f t="shared" si="4"/>
        <v>4092.908191</v>
      </c>
      <c r="L13" s="2">
        <f t="shared" si="5"/>
        <v>4.092908191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9.57"/>
    <col customWidth="1" min="3" max="3" width="7.29"/>
    <col customWidth="1" min="4" max="4" width="9.57"/>
    <col customWidth="1" min="5" max="5" width="13.57"/>
    <col customWidth="1" min="6" max="6" width="12.29"/>
    <col customWidth="1" min="7" max="7" width="32.71"/>
    <col customWidth="1" min="8" max="8" width="34.57"/>
    <col customWidth="1" min="9" max="9" width="22.14"/>
    <col customWidth="1" min="10" max="10" width="16.29"/>
    <col customWidth="1" min="11" max="11" width="27.29"/>
    <col customWidth="1" min="12" max="12" width="25.57"/>
    <col customWidth="1" min="13" max="26" width="9.14"/>
  </cols>
  <sheetData>
    <row r="1" ht="14.25" customHeight="1">
      <c r="A1" s="2" t="s">
        <v>27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28</v>
      </c>
      <c r="G1" s="2" t="s">
        <v>29</v>
      </c>
      <c r="H1" s="2" t="s">
        <v>22</v>
      </c>
      <c r="I1" s="2" t="s">
        <v>23</v>
      </c>
      <c r="J1" s="2" t="s">
        <v>24</v>
      </c>
      <c r="K1" s="2" t="s">
        <v>30</v>
      </c>
      <c r="L1" s="2" t="s">
        <v>31</v>
      </c>
    </row>
    <row r="2" ht="14.25" customHeight="1">
      <c r="A2" s="2">
        <v>0.468</v>
      </c>
      <c r="B2" s="2" t="s">
        <v>11</v>
      </c>
      <c r="C2" s="2">
        <v>1.0</v>
      </c>
      <c r="D2" s="2">
        <v>1000.0</v>
      </c>
      <c r="E2" s="2">
        <v>0.308</v>
      </c>
      <c r="F2" s="2">
        <f t="shared" ref="F2:F13" si="1">((A2-E2)/$A$2)*100</f>
        <v>34.18803419</v>
      </c>
      <c r="G2" s="2">
        <f t="shared" ref="G2:G13" si="2">(E2-0.4847)/-0.011</f>
        <v>16.06363636</v>
      </c>
      <c r="H2" s="2">
        <v>5.0</v>
      </c>
      <c r="I2" s="2">
        <v>15.0</v>
      </c>
      <c r="J2" s="2">
        <f t="shared" ref="J2:J13" si="3">I2/H2</f>
        <v>3</v>
      </c>
      <c r="K2" s="2">
        <f t="shared" ref="K2:K13" si="4">G2*D2*J2</f>
        <v>48190.90909</v>
      </c>
      <c r="L2" s="2">
        <f t="shared" ref="L2:L13" si="5">K2/1000</f>
        <v>48.19090909</v>
      </c>
    </row>
    <row r="3" ht="14.25" customHeight="1">
      <c r="A3" s="2">
        <v>0.468</v>
      </c>
      <c r="B3" s="2" t="s">
        <v>11</v>
      </c>
      <c r="C3" s="2">
        <v>2.0</v>
      </c>
      <c r="D3" s="2">
        <v>1000.0</v>
      </c>
      <c r="E3" s="2">
        <v>0.287</v>
      </c>
      <c r="F3" s="2">
        <f t="shared" si="1"/>
        <v>38.67521368</v>
      </c>
      <c r="G3" s="2">
        <f t="shared" si="2"/>
        <v>17.97272727</v>
      </c>
      <c r="H3" s="2">
        <v>5.0</v>
      </c>
      <c r="I3" s="2">
        <v>15.0</v>
      </c>
      <c r="J3" s="2">
        <f t="shared" si="3"/>
        <v>3</v>
      </c>
      <c r="K3" s="2">
        <f t="shared" si="4"/>
        <v>53918.18182</v>
      </c>
      <c r="L3" s="2">
        <f t="shared" si="5"/>
        <v>53.91818182</v>
      </c>
    </row>
    <row r="4" ht="14.25" customHeight="1">
      <c r="A4" s="2">
        <v>0.468</v>
      </c>
      <c r="B4" s="2" t="s">
        <v>13</v>
      </c>
      <c r="C4" s="2">
        <v>1.0</v>
      </c>
      <c r="D4" s="2">
        <v>1000.0</v>
      </c>
      <c r="E4" s="2">
        <v>0.3</v>
      </c>
      <c r="F4" s="2">
        <f t="shared" si="1"/>
        <v>35.8974359</v>
      </c>
      <c r="G4" s="2">
        <f t="shared" si="2"/>
        <v>16.79090909</v>
      </c>
      <c r="H4" s="2">
        <v>5.0</v>
      </c>
      <c r="I4" s="2">
        <v>15.0</v>
      </c>
      <c r="J4" s="2">
        <f t="shared" si="3"/>
        <v>3</v>
      </c>
      <c r="K4" s="2">
        <f t="shared" si="4"/>
        <v>50372.72727</v>
      </c>
      <c r="L4" s="2">
        <f t="shared" si="5"/>
        <v>50.37272727</v>
      </c>
    </row>
    <row r="5" ht="14.25" customHeight="1">
      <c r="A5" s="2">
        <v>0.468</v>
      </c>
      <c r="B5" s="2" t="s">
        <v>13</v>
      </c>
      <c r="C5" s="2">
        <v>2.0</v>
      </c>
      <c r="D5" s="2">
        <v>1000.0</v>
      </c>
      <c r="E5" s="2">
        <v>0.306</v>
      </c>
      <c r="F5" s="2">
        <f t="shared" si="1"/>
        <v>34.61538462</v>
      </c>
      <c r="G5" s="2">
        <f t="shared" si="2"/>
        <v>16.24545455</v>
      </c>
      <c r="H5" s="2">
        <v>5.0</v>
      </c>
      <c r="I5" s="2">
        <v>15.0</v>
      </c>
      <c r="J5" s="2">
        <f t="shared" si="3"/>
        <v>3</v>
      </c>
      <c r="K5" s="2">
        <f t="shared" si="4"/>
        <v>48736.36364</v>
      </c>
      <c r="L5" s="2">
        <f t="shared" si="5"/>
        <v>48.73636364</v>
      </c>
    </row>
    <row r="6" ht="14.25" customHeight="1">
      <c r="A6" s="2">
        <v>0.468</v>
      </c>
      <c r="B6" s="2" t="s">
        <v>15</v>
      </c>
      <c r="C6" s="2">
        <v>1.0</v>
      </c>
      <c r="D6" s="2">
        <v>1000.0</v>
      </c>
      <c r="E6" s="2">
        <v>0.352</v>
      </c>
      <c r="F6" s="2">
        <f t="shared" si="1"/>
        <v>24.78632479</v>
      </c>
      <c r="G6" s="2">
        <f t="shared" si="2"/>
        <v>12.06363636</v>
      </c>
      <c r="H6" s="2">
        <v>5.0</v>
      </c>
      <c r="I6" s="2">
        <v>15.0</v>
      </c>
      <c r="J6" s="2">
        <f t="shared" si="3"/>
        <v>3</v>
      </c>
      <c r="K6" s="2">
        <f t="shared" si="4"/>
        <v>36190.90909</v>
      </c>
      <c r="L6" s="2">
        <f t="shared" si="5"/>
        <v>36.19090909</v>
      </c>
    </row>
    <row r="7" ht="14.25" customHeight="1">
      <c r="A7" s="2">
        <v>0.468</v>
      </c>
      <c r="B7" s="2" t="s">
        <v>15</v>
      </c>
      <c r="C7" s="2">
        <v>2.0</v>
      </c>
      <c r="D7" s="2">
        <v>1000.0</v>
      </c>
      <c r="E7" s="2">
        <v>0.363</v>
      </c>
      <c r="F7" s="2">
        <f t="shared" si="1"/>
        <v>22.43589744</v>
      </c>
      <c r="G7" s="2">
        <f t="shared" si="2"/>
        <v>11.06363636</v>
      </c>
      <c r="H7" s="2">
        <v>5.0</v>
      </c>
      <c r="I7" s="2">
        <v>15.0</v>
      </c>
      <c r="J7" s="2">
        <f t="shared" si="3"/>
        <v>3</v>
      </c>
      <c r="K7" s="2">
        <f t="shared" si="4"/>
        <v>33190.90909</v>
      </c>
      <c r="L7" s="2">
        <f t="shared" si="5"/>
        <v>33.19090909</v>
      </c>
    </row>
    <row r="8" ht="14.25" customHeight="1">
      <c r="A8" s="2">
        <v>0.468</v>
      </c>
      <c r="B8" s="2" t="s">
        <v>12</v>
      </c>
      <c r="C8" s="2">
        <v>1.0</v>
      </c>
      <c r="D8" s="2">
        <v>1000.0</v>
      </c>
      <c r="E8" s="2">
        <v>0.404</v>
      </c>
      <c r="F8" s="2">
        <f t="shared" si="1"/>
        <v>13.67521368</v>
      </c>
      <c r="G8" s="2">
        <f t="shared" si="2"/>
        <v>7.336363636</v>
      </c>
      <c r="H8" s="2">
        <v>5.3</v>
      </c>
      <c r="I8" s="2">
        <v>15.0</v>
      </c>
      <c r="J8" s="2">
        <f t="shared" si="3"/>
        <v>2.830188679</v>
      </c>
      <c r="K8" s="2">
        <f t="shared" si="4"/>
        <v>20763.29331</v>
      </c>
      <c r="L8" s="2">
        <f t="shared" si="5"/>
        <v>20.76329331</v>
      </c>
    </row>
    <row r="9" ht="14.25" customHeight="1">
      <c r="A9" s="2">
        <v>0.468</v>
      </c>
      <c r="B9" s="2" t="s">
        <v>12</v>
      </c>
      <c r="C9" s="2">
        <v>2.0</v>
      </c>
      <c r="D9" s="2">
        <v>1000.0</v>
      </c>
      <c r="E9" s="2">
        <v>0.428</v>
      </c>
      <c r="F9" s="2">
        <f t="shared" si="1"/>
        <v>8.547008547</v>
      </c>
      <c r="G9" s="2">
        <f t="shared" si="2"/>
        <v>5.154545455</v>
      </c>
      <c r="H9" s="2">
        <v>5.3</v>
      </c>
      <c r="I9" s="2">
        <v>15.0</v>
      </c>
      <c r="J9" s="2">
        <f t="shared" si="3"/>
        <v>2.830188679</v>
      </c>
      <c r="K9" s="2">
        <f t="shared" si="4"/>
        <v>14588.33619</v>
      </c>
      <c r="L9" s="2">
        <f t="shared" si="5"/>
        <v>14.58833619</v>
      </c>
    </row>
    <row r="10" ht="14.25" customHeight="1">
      <c r="A10" s="2">
        <v>0.468</v>
      </c>
      <c r="B10" s="2" t="s">
        <v>14</v>
      </c>
      <c r="C10" s="2">
        <v>1.0</v>
      </c>
      <c r="D10" s="2">
        <v>1000.0</v>
      </c>
      <c r="E10" s="2">
        <v>0.423</v>
      </c>
      <c r="F10" s="2">
        <f t="shared" si="1"/>
        <v>9.615384615</v>
      </c>
      <c r="G10" s="2">
        <f t="shared" si="2"/>
        <v>5.609090909</v>
      </c>
      <c r="H10" s="2">
        <v>5.0</v>
      </c>
      <c r="I10" s="2">
        <v>15.0</v>
      </c>
      <c r="J10" s="2">
        <f t="shared" si="3"/>
        <v>3</v>
      </c>
      <c r="K10" s="2">
        <f t="shared" si="4"/>
        <v>16827.27273</v>
      </c>
      <c r="L10" s="2">
        <f t="shared" si="5"/>
        <v>16.82727273</v>
      </c>
    </row>
    <row r="11" ht="14.25" customHeight="1">
      <c r="A11" s="2">
        <v>0.468</v>
      </c>
      <c r="B11" s="2" t="s">
        <v>14</v>
      </c>
      <c r="C11" s="2">
        <v>2.0</v>
      </c>
      <c r="D11" s="2">
        <v>1000.0</v>
      </c>
      <c r="E11" s="2">
        <v>0.442</v>
      </c>
      <c r="F11" s="2">
        <f t="shared" si="1"/>
        <v>5.555555556</v>
      </c>
      <c r="G11" s="2">
        <f t="shared" si="2"/>
        <v>3.881818182</v>
      </c>
      <c r="H11" s="2">
        <v>5.0</v>
      </c>
      <c r="I11" s="2">
        <v>15.0</v>
      </c>
      <c r="J11" s="2">
        <f t="shared" si="3"/>
        <v>3</v>
      </c>
      <c r="K11" s="2">
        <f t="shared" si="4"/>
        <v>11645.45455</v>
      </c>
      <c r="L11" s="2">
        <f t="shared" si="5"/>
        <v>11.64545455</v>
      </c>
    </row>
    <row r="12" ht="14.25" customHeight="1">
      <c r="A12" s="2">
        <v>0.468</v>
      </c>
      <c r="B12" s="2" t="s">
        <v>16</v>
      </c>
      <c r="C12" s="2">
        <v>1.0</v>
      </c>
      <c r="D12" s="2">
        <v>1000.0</v>
      </c>
      <c r="E12" s="2">
        <v>0.411</v>
      </c>
      <c r="F12" s="2">
        <f t="shared" si="1"/>
        <v>12.17948718</v>
      </c>
      <c r="G12" s="2">
        <f t="shared" si="2"/>
        <v>6.7</v>
      </c>
      <c r="H12" s="2">
        <v>5.0</v>
      </c>
      <c r="I12" s="2">
        <v>15.0</v>
      </c>
      <c r="J12" s="2">
        <f t="shared" si="3"/>
        <v>3</v>
      </c>
      <c r="K12" s="2">
        <f t="shared" si="4"/>
        <v>20100</v>
      </c>
      <c r="L12" s="2">
        <f t="shared" si="5"/>
        <v>20.1</v>
      </c>
    </row>
    <row r="13" ht="14.25" customHeight="1">
      <c r="A13" s="2">
        <v>0.468</v>
      </c>
      <c r="B13" s="2" t="s">
        <v>16</v>
      </c>
      <c r="C13" s="2">
        <v>2.0</v>
      </c>
      <c r="D13" s="2">
        <v>1000.0</v>
      </c>
      <c r="E13" s="2">
        <v>0.439</v>
      </c>
      <c r="F13" s="2">
        <f t="shared" si="1"/>
        <v>6.196581197</v>
      </c>
      <c r="G13" s="2">
        <f t="shared" si="2"/>
        <v>4.154545455</v>
      </c>
      <c r="H13" s="2">
        <v>5.0</v>
      </c>
      <c r="I13" s="2">
        <v>15.0</v>
      </c>
      <c r="J13" s="2">
        <f t="shared" si="3"/>
        <v>3</v>
      </c>
      <c r="K13" s="2">
        <f t="shared" si="4"/>
        <v>12463.63636</v>
      </c>
      <c r="L13" s="2">
        <f t="shared" si="5"/>
        <v>12.46363636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.29"/>
    <col customWidth="1" min="3" max="3" width="9.57"/>
    <col customWidth="1" min="4" max="5" width="13.57"/>
    <col customWidth="1" min="6" max="6" width="34.57"/>
    <col customWidth="1" min="7" max="7" width="22.14"/>
    <col customWidth="1" min="8" max="8" width="16.29"/>
    <col customWidth="1" min="9" max="9" width="27.29"/>
    <col customWidth="1" min="10" max="10" width="25.57"/>
    <col customWidth="1" min="11" max="25" width="9.14"/>
  </cols>
  <sheetData>
    <row r="1" ht="14.2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32</v>
      </c>
      <c r="F1" s="2" t="s">
        <v>22</v>
      </c>
      <c r="G1" s="2" t="s">
        <v>23</v>
      </c>
      <c r="H1" s="2" t="s">
        <v>24</v>
      </c>
      <c r="I1" s="2" t="s">
        <v>30</v>
      </c>
      <c r="J1" s="2" t="s">
        <v>31</v>
      </c>
    </row>
    <row r="2" ht="14.25" customHeight="1">
      <c r="A2" s="2" t="s">
        <v>11</v>
      </c>
      <c r="B2" s="2">
        <v>1.0</v>
      </c>
      <c r="C2" s="2">
        <v>1000.0</v>
      </c>
      <c r="D2" s="2">
        <v>0.545</v>
      </c>
      <c r="E2" s="2">
        <f t="shared" ref="E2:E13" si="1">(D2-0.4265)/0.0215</f>
        <v>5.511627907</v>
      </c>
      <c r="F2" s="2">
        <v>5.0</v>
      </c>
      <c r="G2" s="2">
        <v>15.0</v>
      </c>
      <c r="H2" s="2">
        <f t="shared" ref="H2:H13" si="2">G2/F2</f>
        <v>3</v>
      </c>
      <c r="I2" s="2">
        <f t="shared" ref="I2:I13" si="3">E2*C2*H2</f>
        <v>16534.88372</v>
      </c>
      <c r="J2" s="2">
        <f t="shared" ref="J2:J13" si="4">I2/1000</f>
        <v>16.53488372</v>
      </c>
    </row>
    <row r="3" ht="14.25" customHeight="1">
      <c r="A3" s="2" t="s">
        <v>11</v>
      </c>
      <c r="B3" s="2">
        <v>2.0</v>
      </c>
      <c r="C3" s="2">
        <v>1000.0</v>
      </c>
      <c r="D3" s="2">
        <v>0.542</v>
      </c>
      <c r="E3" s="2">
        <f t="shared" si="1"/>
        <v>5.372093023</v>
      </c>
      <c r="F3" s="2">
        <v>5.0</v>
      </c>
      <c r="G3" s="2">
        <v>15.0</v>
      </c>
      <c r="H3" s="2">
        <f t="shared" si="2"/>
        <v>3</v>
      </c>
      <c r="I3" s="2">
        <f t="shared" si="3"/>
        <v>16116.27907</v>
      </c>
      <c r="J3" s="2">
        <f t="shared" si="4"/>
        <v>16.11627907</v>
      </c>
    </row>
    <row r="4" ht="14.25" customHeight="1">
      <c r="A4" s="2" t="s">
        <v>13</v>
      </c>
      <c r="B4" s="2">
        <v>1.0</v>
      </c>
      <c r="C4" s="2">
        <v>1000.0</v>
      </c>
      <c r="D4" s="2">
        <v>0.591</v>
      </c>
      <c r="E4" s="2">
        <f t="shared" si="1"/>
        <v>7.651162791</v>
      </c>
      <c r="F4" s="2">
        <v>5.0</v>
      </c>
      <c r="G4" s="2">
        <v>15.0</v>
      </c>
      <c r="H4" s="2">
        <f t="shared" si="2"/>
        <v>3</v>
      </c>
      <c r="I4" s="2">
        <f t="shared" si="3"/>
        <v>22953.48837</v>
      </c>
      <c r="J4" s="2">
        <f t="shared" si="4"/>
        <v>22.95348837</v>
      </c>
    </row>
    <row r="5" ht="14.25" customHeight="1">
      <c r="A5" s="2" t="s">
        <v>13</v>
      </c>
      <c r="B5" s="2">
        <v>2.0</v>
      </c>
      <c r="C5" s="2">
        <v>1000.0</v>
      </c>
      <c r="D5" s="2">
        <v>0.559</v>
      </c>
      <c r="E5" s="2">
        <f t="shared" si="1"/>
        <v>6.162790698</v>
      </c>
      <c r="F5" s="2">
        <v>5.0</v>
      </c>
      <c r="G5" s="2">
        <v>15.0</v>
      </c>
      <c r="H5" s="2">
        <f t="shared" si="2"/>
        <v>3</v>
      </c>
      <c r="I5" s="2">
        <f t="shared" si="3"/>
        <v>18488.37209</v>
      </c>
      <c r="J5" s="2">
        <f t="shared" si="4"/>
        <v>18.48837209</v>
      </c>
    </row>
    <row r="6" ht="14.25" customHeight="1">
      <c r="A6" s="2" t="s">
        <v>15</v>
      </c>
      <c r="B6" s="2">
        <v>1.0</v>
      </c>
      <c r="C6" s="2">
        <v>1000.0</v>
      </c>
      <c r="D6" s="2">
        <v>0.543</v>
      </c>
      <c r="E6" s="2">
        <f t="shared" si="1"/>
        <v>5.418604651</v>
      </c>
      <c r="F6" s="2">
        <v>5.0</v>
      </c>
      <c r="G6" s="2">
        <v>15.0</v>
      </c>
      <c r="H6" s="2">
        <f t="shared" si="2"/>
        <v>3</v>
      </c>
      <c r="I6" s="2">
        <f t="shared" si="3"/>
        <v>16255.81395</v>
      </c>
      <c r="J6" s="2">
        <f t="shared" si="4"/>
        <v>16.25581395</v>
      </c>
    </row>
    <row r="7" ht="14.25" customHeight="1">
      <c r="A7" s="2" t="s">
        <v>15</v>
      </c>
      <c r="B7" s="2">
        <v>2.0</v>
      </c>
      <c r="C7" s="2">
        <v>1000.0</v>
      </c>
      <c r="D7" s="2">
        <v>0.53</v>
      </c>
      <c r="E7" s="2">
        <f t="shared" si="1"/>
        <v>4.813953488</v>
      </c>
      <c r="F7" s="2">
        <v>5.0</v>
      </c>
      <c r="G7" s="2">
        <v>15.0</v>
      </c>
      <c r="H7" s="2">
        <f t="shared" si="2"/>
        <v>3</v>
      </c>
      <c r="I7" s="2">
        <f t="shared" si="3"/>
        <v>14441.86047</v>
      </c>
      <c r="J7" s="2">
        <f t="shared" si="4"/>
        <v>14.44186047</v>
      </c>
    </row>
    <row r="8" ht="14.25" customHeight="1">
      <c r="A8" s="2" t="s">
        <v>12</v>
      </c>
      <c r="B8" s="2">
        <v>1.0</v>
      </c>
      <c r="C8" s="2">
        <v>100.0</v>
      </c>
      <c r="D8" s="2">
        <v>0.77</v>
      </c>
      <c r="E8" s="2">
        <f t="shared" si="1"/>
        <v>15.97674419</v>
      </c>
      <c r="F8" s="2">
        <v>5.3</v>
      </c>
      <c r="G8" s="2">
        <v>15.0</v>
      </c>
      <c r="H8" s="2">
        <f t="shared" si="2"/>
        <v>2.830188679</v>
      </c>
      <c r="I8" s="2">
        <f t="shared" si="3"/>
        <v>4521.720053</v>
      </c>
      <c r="J8" s="2">
        <f t="shared" si="4"/>
        <v>4.521720053</v>
      </c>
    </row>
    <row r="9" ht="14.25" customHeight="1">
      <c r="A9" s="2" t="s">
        <v>12</v>
      </c>
      <c r="B9" s="2">
        <v>2.0</v>
      </c>
      <c r="C9" s="2">
        <v>100.0</v>
      </c>
      <c r="D9" s="2">
        <v>0.803</v>
      </c>
      <c r="E9" s="2">
        <f t="shared" si="1"/>
        <v>17.51162791</v>
      </c>
      <c r="F9" s="2">
        <v>5.3</v>
      </c>
      <c r="G9" s="2">
        <v>15.0</v>
      </c>
      <c r="H9" s="2">
        <f t="shared" si="2"/>
        <v>2.830188679</v>
      </c>
      <c r="I9" s="2">
        <f t="shared" si="3"/>
        <v>4956.121106</v>
      </c>
      <c r="J9" s="2">
        <f t="shared" si="4"/>
        <v>4.956121106</v>
      </c>
    </row>
    <row r="10" ht="14.25" customHeight="1">
      <c r="A10" s="2" t="s">
        <v>14</v>
      </c>
      <c r="B10" s="2">
        <v>1.0</v>
      </c>
      <c r="C10" s="2">
        <v>100.0</v>
      </c>
      <c r="D10" s="2">
        <v>0.694</v>
      </c>
      <c r="E10" s="2">
        <f t="shared" si="1"/>
        <v>12.44186047</v>
      </c>
      <c r="F10" s="2">
        <v>5.0</v>
      </c>
      <c r="G10" s="2">
        <v>15.0</v>
      </c>
      <c r="H10" s="2">
        <f t="shared" si="2"/>
        <v>3</v>
      </c>
      <c r="I10" s="2">
        <f t="shared" si="3"/>
        <v>3732.55814</v>
      </c>
      <c r="J10" s="2">
        <f t="shared" si="4"/>
        <v>3.73255814</v>
      </c>
    </row>
    <row r="11" ht="14.25" customHeight="1">
      <c r="A11" s="2" t="s">
        <v>14</v>
      </c>
      <c r="B11" s="2">
        <v>2.0</v>
      </c>
      <c r="C11" s="2">
        <v>100.0</v>
      </c>
      <c r="D11" s="2">
        <v>0.709</v>
      </c>
      <c r="E11" s="2">
        <f t="shared" si="1"/>
        <v>13.13953488</v>
      </c>
      <c r="F11" s="2">
        <v>5.0</v>
      </c>
      <c r="G11" s="2">
        <v>15.0</v>
      </c>
      <c r="H11" s="2">
        <f t="shared" si="2"/>
        <v>3</v>
      </c>
      <c r="I11" s="2">
        <f t="shared" si="3"/>
        <v>3941.860465</v>
      </c>
      <c r="J11" s="2">
        <f t="shared" si="4"/>
        <v>3.941860465</v>
      </c>
    </row>
    <row r="12" ht="14.25" customHeight="1">
      <c r="A12" s="2" t="s">
        <v>16</v>
      </c>
      <c r="B12" s="2">
        <v>1.0</v>
      </c>
      <c r="C12" s="2">
        <v>100.0</v>
      </c>
      <c r="D12" s="2">
        <v>0.825</v>
      </c>
      <c r="E12" s="2">
        <f t="shared" si="1"/>
        <v>18.53488372</v>
      </c>
      <c r="F12" s="2">
        <v>5.1</v>
      </c>
      <c r="G12" s="2">
        <v>15.0</v>
      </c>
      <c r="H12" s="2">
        <f t="shared" si="2"/>
        <v>2.941176471</v>
      </c>
      <c r="I12" s="2">
        <f t="shared" si="3"/>
        <v>5451.436389</v>
      </c>
      <c r="J12" s="2">
        <f t="shared" si="4"/>
        <v>5.451436389</v>
      </c>
    </row>
    <row r="13" ht="14.25" customHeight="1">
      <c r="A13" s="2" t="s">
        <v>16</v>
      </c>
      <c r="B13" s="2">
        <v>2.0</v>
      </c>
      <c r="C13" s="2">
        <v>100.0</v>
      </c>
      <c r="D13" s="2">
        <v>0.84</v>
      </c>
      <c r="E13" s="2">
        <f t="shared" si="1"/>
        <v>19.23255814</v>
      </c>
      <c r="F13" s="2">
        <v>5.1</v>
      </c>
      <c r="G13" s="2">
        <v>15.0</v>
      </c>
      <c r="H13" s="2">
        <f t="shared" si="2"/>
        <v>2.941176471</v>
      </c>
      <c r="I13" s="2">
        <f t="shared" si="3"/>
        <v>5656.634747</v>
      </c>
      <c r="J13" s="2">
        <f t="shared" si="4"/>
        <v>5.656634747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7.29"/>
    <col customWidth="1" min="3" max="3" width="9.57"/>
    <col customWidth="1" min="4" max="5" width="13.57"/>
    <col customWidth="1" min="6" max="6" width="34.57"/>
    <col customWidth="1" min="7" max="7" width="22.14"/>
    <col customWidth="1" min="8" max="8" width="16.29"/>
    <col customWidth="1" min="9" max="9" width="27.29"/>
    <col customWidth="1" min="10" max="10" width="26.0"/>
    <col customWidth="1" min="11" max="25" width="9.14"/>
  </cols>
  <sheetData>
    <row r="1" ht="14.2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32</v>
      </c>
      <c r="F1" s="2" t="s">
        <v>22</v>
      </c>
      <c r="G1" s="2" t="s">
        <v>23</v>
      </c>
      <c r="H1" s="2" t="s">
        <v>24</v>
      </c>
      <c r="I1" s="2" t="s">
        <v>30</v>
      </c>
      <c r="J1" s="2" t="s">
        <v>33</v>
      </c>
    </row>
    <row r="2" ht="14.25" customHeight="1">
      <c r="A2" s="2" t="s">
        <v>11</v>
      </c>
      <c r="B2" s="2">
        <v>1.0</v>
      </c>
      <c r="C2" s="2">
        <v>100.0</v>
      </c>
      <c r="D2" s="2">
        <v>0.038</v>
      </c>
      <c r="E2" s="2">
        <f t="shared" ref="E2:E13" si="1">(D2+0.0031)/0.0004</f>
        <v>102.75</v>
      </c>
      <c r="F2" s="2">
        <v>5.0</v>
      </c>
      <c r="G2" s="2">
        <v>15.0</v>
      </c>
      <c r="H2" s="2">
        <f t="shared" ref="H2:H13" si="2">G2/F2</f>
        <v>3</v>
      </c>
      <c r="I2" s="2">
        <f t="shared" ref="I2:I13" si="3">E2*C2*H2</f>
        <v>30825</v>
      </c>
      <c r="J2" s="2">
        <f t="shared" ref="J2:J13" si="4">I2/1000</f>
        <v>30.825</v>
      </c>
    </row>
    <row r="3" ht="14.25" customHeight="1">
      <c r="A3" s="2" t="s">
        <v>11</v>
      </c>
      <c r="B3" s="2">
        <v>2.0</v>
      </c>
      <c r="C3" s="2">
        <v>100.0</v>
      </c>
      <c r="D3" s="2">
        <v>0.035</v>
      </c>
      <c r="E3" s="2">
        <f t="shared" si="1"/>
        <v>95.25</v>
      </c>
      <c r="F3" s="2">
        <v>5.0</v>
      </c>
      <c r="G3" s="2">
        <v>15.0</v>
      </c>
      <c r="H3" s="2">
        <f t="shared" si="2"/>
        <v>3</v>
      </c>
      <c r="I3" s="2">
        <f t="shared" si="3"/>
        <v>28575</v>
      </c>
      <c r="J3" s="2">
        <f t="shared" si="4"/>
        <v>28.575</v>
      </c>
    </row>
    <row r="4" ht="14.25" customHeight="1">
      <c r="A4" s="2" t="s">
        <v>13</v>
      </c>
      <c r="B4" s="2">
        <v>1.0</v>
      </c>
      <c r="C4" s="2">
        <v>150.0</v>
      </c>
      <c r="D4" s="2">
        <v>0.018</v>
      </c>
      <c r="E4" s="2">
        <f t="shared" si="1"/>
        <v>52.75</v>
      </c>
      <c r="F4" s="2">
        <v>5.0</v>
      </c>
      <c r="G4" s="2">
        <v>15.0</v>
      </c>
      <c r="H4" s="2">
        <f t="shared" si="2"/>
        <v>3</v>
      </c>
      <c r="I4" s="2">
        <f t="shared" si="3"/>
        <v>23737.5</v>
      </c>
      <c r="J4" s="2">
        <f t="shared" si="4"/>
        <v>23.7375</v>
      </c>
    </row>
    <row r="5" ht="14.25" customHeight="1">
      <c r="A5" s="2" t="s">
        <v>13</v>
      </c>
      <c r="B5" s="2">
        <v>2.0</v>
      </c>
      <c r="C5" s="2">
        <v>150.0</v>
      </c>
      <c r="D5" s="2">
        <v>0.012</v>
      </c>
      <c r="E5" s="2">
        <f t="shared" si="1"/>
        <v>37.75</v>
      </c>
      <c r="F5" s="2">
        <v>5.0</v>
      </c>
      <c r="G5" s="2">
        <v>15.0</v>
      </c>
      <c r="H5" s="2">
        <f t="shared" si="2"/>
        <v>3</v>
      </c>
      <c r="I5" s="2">
        <f t="shared" si="3"/>
        <v>16987.5</v>
      </c>
      <c r="J5" s="2">
        <f t="shared" si="4"/>
        <v>16.9875</v>
      </c>
      <c r="K5" s="3" t="s">
        <v>34</v>
      </c>
    </row>
    <row r="6" ht="14.25" customHeight="1">
      <c r="A6" s="2" t="s">
        <v>15</v>
      </c>
      <c r="B6" s="2">
        <v>1.0</v>
      </c>
      <c r="C6" s="2">
        <v>100.0</v>
      </c>
      <c r="D6" s="2">
        <v>0.035</v>
      </c>
      <c r="E6" s="2">
        <f t="shared" si="1"/>
        <v>95.25</v>
      </c>
      <c r="F6" s="2">
        <v>5.0</v>
      </c>
      <c r="G6" s="2">
        <v>15.0</v>
      </c>
      <c r="H6" s="2">
        <f t="shared" si="2"/>
        <v>3</v>
      </c>
      <c r="I6" s="2">
        <f t="shared" si="3"/>
        <v>28575</v>
      </c>
      <c r="J6" s="2">
        <f t="shared" si="4"/>
        <v>28.575</v>
      </c>
      <c r="K6" s="3"/>
    </row>
    <row r="7" ht="14.25" customHeight="1">
      <c r="A7" s="2" t="s">
        <v>15</v>
      </c>
      <c r="B7" s="2">
        <v>2.0</v>
      </c>
      <c r="C7" s="2">
        <v>100.0</v>
      </c>
      <c r="D7" s="2">
        <v>0.033</v>
      </c>
      <c r="E7" s="2">
        <f t="shared" si="1"/>
        <v>90.25</v>
      </c>
      <c r="F7" s="2">
        <v>5.0</v>
      </c>
      <c r="G7" s="2">
        <v>15.0</v>
      </c>
      <c r="H7" s="2">
        <f t="shared" si="2"/>
        <v>3</v>
      </c>
      <c r="I7" s="2">
        <f t="shared" si="3"/>
        <v>27075</v>
      </c>
      <c r="J7" s="2">
        <f t="shared" si="4"/>
        <v>27.075</v>
      </c>
    </row>
    <row r="8" ht="14.25" customHeight="1">
      <c r="A8" s="2" t="s">
        <v>12</v>
      </c>
      <c r="B8" s="2">
        <v>1.0</v>
      </c>
      <c r="C8" s="2">
        <v>100.0</v>
      </c>
      <c r="D8" s="2">
        <v>0.013</v>
      </c>
      <c r="E8" s="2">
        <f t="shared" si="1"/>
        <v>40.25</v>
      </c>
      <c r="F8" s="2">
        <v>5.3</v>
      </c>
      <c r="G8" s="2">
        <v>15.0</v>
      </c>
      <c r="H8" s="2">
        <f t="shared" si="2"/>
        <v>2.830188679</v>
      </c>
      <c r="I8" s="2">
        <f t="shared" si="3"/>
        <v>11391.50943</v>
      </c>
      <c r="J8" s="2">
        <f t="shared" si="4"/>
        <v>11.39150943</v>
      </c>
    </row>
    <row r="9" ht="14.25" customHeight="1">
      <c r="A9" s="2" t="s">
        <v>12</v>
      </c>
      <c r="B9" s="2">
        <v>2.0</v>
      </c>
      <c r="C9" s="2">
        <v>100.0</v>
      </c>
      <c r="D9" s="2">
        <v>0.011</v>
      </c>
      <c r="E9" s="2">
        <f t="shared" si="1"/>
        <v>35.25</v>
      </c>
      <c r="F9" s="2">
        <v>5.3</v>
      </c>
      <c r="G9" s="2">
        <v>15.0</v>
      </c>
      <c r="H9" s="2">
        <f t="shared" si="2"/>
        <v>2.830188679</v>
      </c>
      <c r="I9" s="2">
        <f t="shared" si="3"/>
        <v>9976.415094</v>
      </c>
      <c r="J9" s="2">
        <f t="shared" si="4"/>
        <v>9.976415094</v>
      </c>
    </row>
    <row r="10" ht="14.25" customHeight="1">
      <c r="A10" s="2" t="s">
        <v>14</v>
      </c>
      <c r="B10" s="2">
        <v>1.0</v>
      </c>
      <c r="C10" s="2">
        <v>100.0</v>
      </c>
      <c r="D10" s="2">
        <v>0.009</v>
      </c>
      <c r="E10" s="2">
        <f t="shared" si="1"/>
        <v>30.25</v>
      </c>
      <c r="F10" s="2">
        <v>5.0</v>
      </c>
      <c r="G10" s="2">
        <v>15.0</v>
      </c>
      <c r="H10" s="2">
        <f t="shared" si="2"/>
        <v>3</v>
      </c>
      <c r="I10" s="2">
        <f t="shared" si="3"/>
        <v>9075</v>
      </c>
      <c r="J10" s="2">
        <f t="shared" si="4"/>
        <v>9.075</v>
      </c>
    </row>
    <row r="11" ht="14.25" customHeight="1">
      <c r="A11" s="2" t="s">
        <v>14</v>
      </c>
      <c r="B11" s="2">
        <v>2.0</v>
      </c>
      <c r="C11" s="2">
        <v>100.0</v>
      </c>
      <c r="D11" s="2">
        <v>0.007</v>
      </c>
      <c r="E11" s="2">
        <f t="shared" si="1"/>
        <v>25.25</v>
      </c>
      <c r="F11" s="2">
        <v>5.0</v>
      </c>
      <c r="G11" s="2">
        <v>15.0</v>
      </c>
      <c r="H11" s="2">
        <f t="shared" si="2"/>
        <v>3</v>
      </c>
      <c r="I11" s="2">
        <f t="shared" si="3"/>
        <v>7575</v>
      </c>
      <c r="J11" s="2">
        <f t="shared" si="4"/>
        <v>7.575</v>
      </c>
    </row>
    <row r="12" ht="14.25" customHeight="1">
      <c r="A12" s="2" t="s">
        <v>16</v>
      </c>
      <c r="B12" s="2">
        <v>1.0</v>
      </c>
      <c r="C12" s="2">
        <v>100.0</v>
      </c>
      <c r="D12" s="2">
        <v>0.163</v>
      </c>
      <c r="E12" s="2">
        <f t="shared" si="1"/>
        <v>415.25</v>
      </c>
      <c r="F12" s="2">
        <v>5.1</v>
      </c>
      <c r="G12" s="2">
        <v>15.0</v>
      </c>
      <c r="H12" s="2">
        <f t="shared" si="2"/>
        <v>2.941176471</v>
      </c>
      <c r="I12" s="2">
        <f t="shared" si="3"/>
        <v>122132.3529</v>
      </c>
      <c r="J12" s="2">
        <f t="shared" si="4"/>
        <v>122.1323529</v>
      </c>
    </row>
    <row r="13" ht="14.25" customHeight="1">
      <c r="A13" s="2" t="s">
        <v>16</v>
      </c>
      <c r="B13" s="2">
        <v>2.0</v>
      </c>
      <c r="C13" s="2">
        <v>100.0</v>
      </c>
      <c r="D13" s="2">
        <v>0.17</v>
      </c>
      <c r="E13" s="2">
        <f t="shared" si="1"/>
        <v>432.75</v>
      </c>
      <c r="F13" s="2">
        <v>5.1</v>
      </c>
      <c r="G13" s="2">
        <v>15.0</v>
      </c>
      <c r="H13" s="2">
        <f t="shared" si="2"/>
        <v>2.941176471</v>
      </c>
      <c r="I13" s="2">
        <f t="shared" si="3"/>
        <v>127279.4118</v>
      </c>
      <c r="J13" s="2">
        <f t="shared" si="4"/>
        <v>127.2794118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