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Nick\Desktop\CH354 Project\"/>
    </mc:Choice>
  </mc:AlternateContent>
  <xr:revisionPtr revIDLastSave="0" documentId="13_ncr:1_{CF24561B-F895-4998-B631-2B7024DFD31F}" xr6:coauthVersionLast="40" xr6:coauthVersionMax="40" xr10:uidLastSave="{00000000-0000-0000-0000-000000000000}"/>
  <bookViews>
    <workbookView minimized="1" xWindow="3024" yWindow="2568" windowWidth="17280" windowHeight="8964" xr2:uid="{A3110045-C5FA-45FB-85DB-EBDAC4A93F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7" i="1" l="1"/>
  <c r="E121" i="1"/>
  <c r="F121" i="1" l="1"/>
  <c r="F120" i="1"/>
  <c r="F119" i="1"/>
  <c r="F117" i="1"/>
  <c r="F116" i="1"/>
  <c r="F115" i="1"/>
  <c r="E116" i="1"/>
  <c r="E115" i="1"/>
  <c r="E119" i="1"/>
  <c r="E120" i="1"/>
  <c r="H45" i="1" l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7" i="1"/>
  <c r="H36" i="1"/>
  <c r="H35" i="1"/>
  <c r="H34" i="1"/>
  <c r="H33" i="1"/>
  <c r="H32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H25" i="1"/>
  <c r="H22" i="1"/>
  <c r="H21" i="1"/>
  <c r="H20" i="1"/>
  <c r="H19" i="1"/>
  <c r="H18" i="1"/>
  <c r="D26" i="1"/>
  <c r="H17" i="1"/>
  <c r="G25" i="1"/>
  <c r="F25" i="1"/>
  <c r="E25" i="1"/>
  <c r="D25" i="1"/>
  <c r="G15" i="1"/>
  <c r="F15" i="1"/>
  <c r="G14" i="1"/>
  <c r="F14" i="1"/>
  <c r="G13" i="1"/>
  <c r="F13" i="1"/>
  <c r="G12" i="1"/>
  <c r="F12" i="1"/>
  <c r="G11" i="1"/>
  <c r="F11" i="1"/>
  <c r="E15" i="1"/>
  <c r="D15" i="1"/>
  <c r="E14" i="1"/>
  <c r="D14" i="1"/>
  <c r="E13" i="1"/>
  <c r="D13" i="1"/>
  <c r="E12" i="1"/>
  <c r="D12" i="1"/>
  <c r="E11" i="1"/>
  <c r="H15" i="1"/>
  <c r="H14" i="1"/>
  <c r="H13" i="1"/>
  <c r="H12" i="1"/>
  <c r="H11" i="1"/>
  <c r="H10" i="1"/>
  <c r="H7" i="1"/>
  <c r="H6" i="1"/>
  <c r="H5" i="1"/>
  <c r="H4" i="1"/>
  <c r="H3" i="1"/>
  <c r="H2" i="1"/>
  <c r="G2" i="1"/>
  <c r="G10" i="1" s="1"/>
  <c r="F2" i="1"/>
  <c r="F10" i="1" s="1"/>
  <c r="E2" i="1"/>
  <c r="E10" i="1" s="1"/>
  <c r="D3" i="1"/>
  <c r="D11" i="1" s="1"/>
  <c r="D2" i="1"/>
  <c r="D10" i="1" s="1"/>
</calcChain>
</file>

<file path=xl/sharedStrings.xml><?xml version="1.0" encoding="utf-8"?>
<sst xmlns="http://schemas.openxmlformats.org/spreadsheetml/2006/main" count="69" uniqueCount="38">
  <si>
    <t>Box Width</t>
  </si>
  <si>
    <t>10A</t>
  </si>
  <si>
    <t>Divisions</t>
  </si>
  <si>
    <t>Probability</t>
  </si>
  <si>
    <t>Energy</t>
  </si>
  <si>
    <t>Type</t>
  </si>
  <si>
    <t>Hydrogen Atom</t>
  </si>
  <si>
    <t>Energy after normalization</t>
  </si>
  <si>
    <t>Probability after normalization</t>
  </si>
  <si>
    <t>Expected Energy</t>
  </si>
  <si>
    <t>Elements</t>
  </si>
  <si>
    <t>Log Scale</t>
  </si>
  <si>
    <t>5A</t>
  </si>
  <si>
    <t>2.5A</t>
  </si>
  <si>
    <t>1e</t>
  </si>
  <si>
    <t>2A</t>
  </si>
  <si>
    <t>e 0.218</t>
  </si>
  <si>
    <t>p 0.960</t>
  </si>
  <si>
    <t>Z P</t>
  </si>
  <si>
    <t>ZP</t>
  </si>
  <si>
    <t>WE -5.1</t>
  </si>
  <si>
    <t>e 0.09</t>
  </si>
  <si>
    <t>P 1.01</t>
  </si>
  <si>
    <t>WE -4.1</t>
  </si>
  <si>
    <t>Numerov</t>
  </si>
  <si>
    <t>Gaussians</t>
  </si>
  <si>
    <t>Hartree</t>
  </si>
  <si>
    <t>1st</t>
  </si>
  <si>
    <t>ybar = 0</t>
  </si>
  <si>
    <t>ydev = 7.03E-11</t>
  </si>
  <si>
    <t>rdev = 70.3E-11</t>
  </si>
  <si>
    <t>Sum - 2nd</t>
  </si>
  <si>
    <t>ydev = 25.9E-11</t>
  </si>
  <si>
    <t>rdev = 25.9E-11</t>
  </si>
  <si>
    <t>ydev = 5.00E-11</t>
  </si>
  <si>
    <t>rdev = 0.10E-11</t>
  </si>
  <si>
    <t>Sum - 3rd</t>
  </si>
  <si>
    <t>(Computed in atomic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</si>
</sst>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"/>
    <numFmt numFmtId="166" formatCode="0.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6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W=10Å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Sheet1!$H$10:$H$15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Sheet1!$D$10:$D$15</c:f>
              <c:numCache>
                <c:formatCode>0.00</c:formatCode>
                <c:ptCount val="6"/>
                <c:pt idx="0">
                  <c:v>-1.6061393403264499</c:v>
                </c:pt>
                <c:pt idx="1">
                  <c:v>-2.2187697724078546</c:v>
                </c:pt>
                <c:pt idx="2">
                  <c:v>-3.0197120711905359</c:v>
                </c:pt>
                <c:pt idx="3">
                  <c:v>-3.6228260998294863</c:v>
                </c:pt>
                <c:pt idx="4">
                  <c:v>-4.2252148300614394</c:v>
                </c:pt>
                <c:pt idx="5">
                  <c:v>-4.8273731953344221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D-45A2-81CA-275683583D7F}"/>
            </c:ext>
          </c:extLst>
        </c:ser>
        <c:ser>
          <c:idx val="1"/>
          <c:order val="1"/>
          <c:tx>
            <c:v>W=10Å, Renormalized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Sheet1!$E$10:$E$15</c:f>
              <c:numCache>
                <c:formatCode>0.00</c:formatCode>
                <c:ptCount val="6"/>
                <c:pt idx="0">
                  <c:v>-0.68217074307102243</c:v>
                </c:pt>
                <c:pt idx="1">
                  <c:v>-1.197305322688236</c:v>
                </c:pt>
                <c:pt idx="2">
                  <c:v>-1.9542956270975793</c:v>
                </c:pt>
                <c:pt idx="3">
                  <c:v>-2.5479976771960531</c:v>
                </c:pt>
                <c:pt idx="4">
                  <c:v>-3.1473548781045579</c:v>
                </c:pt>
                <c:pt idx="5">
                  <c:v>-3.7485810850184436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D-45A2-81CA-275683583D7F}"/>
            </c:ext>
          </c:extLst>
        </c:ser>
        <c:ser>
          <c:idx val="2"/>
          <c:order val="2"/>
          <c:tx>
            <c:v>W=5Å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Sheet1!$H$25:$H$30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Sheet1!$D$25:$D$30</c:f>
              <c:numCache>
                <c:formatCode>0.00</c:formatCode>
                <c:ptCount val="6"/>
                <c:pt idx="0">
                  <c:v>-2.2187521863169475</c:v>
                </c:pt>
                <c:pt idx="1">
                  <c:v>-2.8251195660620216</c:v>
                </c:pt>
                <c:pt idx="2">
                  <c:v>-3.6221431117403422</c:v>
                </c:pt>
                <c:pt idx="3">
                  <c:v>-4.2223396188133968</c:v>
                </c:pt>
                <c:pt idx="4">
                  <c:v>-4.8156816678938039</c:v>
                </c:pt>
                <c:pt idx="5">
                  <c:v>-5.3839035067434198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6D-45A2-81CA-275683583D7F}"/>
            </c:ext>
          </c:extLst>
        </c:ser>
        <c:ser>
          <c:idx val="3"/>
          <c:order val="3"/>
          <c:tx>
            <c:v>W=5Å, Renormalized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Sheet1!$H$25:$H$30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Sheet1!$E$25:$E$30</c:f>
              <c:numCache>
                <c:formatCode>0.00</c:formatCode>
                <c:ptCount val="6"/>
                <c:pt idx="0">
                  <c:v>-1.1973052174877257</c:v>
                </c:pt>
                <c:pt idx="1">
                  <c:v>-1.7657533585555869</c:v>
                </c:pt>
                <c:pt idx="2">
                  <c:v>-2.5479975166831519</c:v>
                </c:pt>
                <c:pt idx="3">
                  <c:v>-3.1473547089002132</c:v>
                </c:pt>
                <c:pt idx="4">
                  <c:v>-3.7485809113053761</c:v>
                </c:pt>
                <c:pt idx="5">
                  <c:v>-4.350392433066852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6D-45A2-81CA-275683583D7F}"/>
            </c:ext>
          </c:extLst>
        </c:ser>
        <c:ser>
          <c:idx val="4"/>
          <c:order val="4"/>
          <c:tx>
            <c:v>W=2.5Å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Sheet1!$D$40:$D$45</c:f>
              <c:numCache>
                <c:formatCode>0.00</c:formatCode>
                <c:ptCount val="6"/>
                <c:pt idx="0">
                  <c:v>-2.4966629025332598</c:v>
                </c:pt>
                <c:pt idx="1">
                  <c:v>-2.6406466009080112</c:v>
                </c:pt>
                <c:pt idx="2">
                  <c:v>-2.6732981647600806</c:v>
                </c:pt>
                <c:pt idx="3">
                  <c:v>-2.6719081244316798</c:v>
                </c:pt>
                <c:pt idx="4">
                  <c:v>-2.668854241169941</c:v>
                </c:pt>
                <c:pt idx="5">
                  <c:v>-2.6667492132436701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6D-45A2-81CA-275683583D7F}"/>
            </c:ext>
          </c:extLst>
        </c:ser>
        <c:ser>
          <c:idx val="5"/>
          <c:order val="5"/>
          <c:tx>
            <c:v>W=2.5Å, Renormalized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Sheet1!$E$40:$E$45</c:f>
              <c:numCache>
                <c:formatCode>0.00</c:formatCode>
                <c:ptCount val="6"/>
                <c:pt idx="0">
                  <c:v>-1.7650440995446242</c:v>
                </c:pt>
                <c:pt idx="1">
                  <c:v>-2.3551408342043114</c:v>
                </c:pt>
                <c:pt idx="2">
                  <c:v>-3.1464906981263856</c:v>
                </c:pt>
                <c:pt idx="3">
                  <c:v>-3.7476954200651007</c:v>
                </c:pt>
                <c:pt idx="4">
                  <c:v>-4.3494960159798293</c:v>
                </c:pt>
                <c:pt idx="5">
                  <c:v>-4.9514783274073038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06D-45A2-81CA-275683583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63336"/>
        <c:axId val="494969568"/>
      </c:scatterChart>
      <c:valAx>
        <c:axId val="49496333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Elements Computed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69568"/>
        <c:crosses val="autoZero"/>
        <c:crossBetween val="midCat"/>
      </c:valAx>
      <c:valAx>
        <c:axId val="494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  <a:r>
                  <a:rPr lang="en-GB" baseline="0"/>
                  <a:t> from a probability of 1 (log(%))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6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W=10Å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Sheet1!$H$10:$H$15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Sheet1!$F$10:$F$15</c:f>
              <c:numCache>
                <c:formatCode>0.00</c:formatCode>
                <c:ptCount val="6"/>
                <c:pt idx="0">
                  <c:v>-1.3495145004375562</c:v>
                </c:pt>
                <c:pt idx="1">
                  <c:v>-1.636602708096716</c:v>
                </c:pt>
                <c:pt idx="2">
                  <c:v>-2.6840464207019972</c:v>
                </c:pt>
                <c:pt idx="3">
                  <c:v>-2.6366141195176049</c:v>
                </c:pt>
                <c:pt idx="4">
                  <c:v>-3.2962650211606306</c:v>
                </c:pt>
                <c:pt idx="5">
                  <c:v>-5.4514395561097775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2-4DFA-A5B3-D9B20051A8EC}"/>
            </c:ext>
          </c:extLst>
        </c:ser>
        <c:ser>
          <c:idx val="1"/>
          <c:order val="1"/>
          <c:tx>
            <c:v>W=10Å, Renormalized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Sheet1!$G$10:$G$15</c:f>
              <c:numCache>
                <c:formatCode>0.00</c:formatCode>
                <c:ptCount val="6"/>
                <c:pt idx="0">
                  <c:v>-1.1472201798454458</c:v>
                </c:pt>
                <c:pt idx="1">
                  <c:v>-1.5330082781308945</c:v>
                </c:pt>
                <c:pt idx="2">
                  <c:v>-2.1258239500632232</c:v>
                </c:pt>
                <c:pt idx="3">
                  <c:v>-2.6366141195176049</c:v>
                </c:pt>
                <c:pt idx="4">
                  <c:v>-3.2478850797427752</c:v>
                </c:pt>
                <c:pt idx="5">
                  <c:v>-4.9452110255293036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2-4DFA-A5B3-D9B20051A8EC}"/>
            </c:ext>
          </c:extLst>
        </c:ser>
        <c:ser>
          <c:idx val="2"/>
          <c:order val="2"/>
          <c:tx>
            <c:v>W=5Å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Sheet1!$H$25:$H$30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Sheet1!$F$25:$F$30</c:f>
              <c:numCache>
                <c:formatCode>0.00</c:formatCode>
                <c:ptCount val="6"/>
                <c:pt idx="0">
                  <c:v>-1.6366086348922144</c:v>
                </c:pt>
                <c:pt idx="1">
                  <c:v>-2.0409619237736081</c:v>
                </c:pt>
                <c:pt idx="2">
                  <c:v>-2.6840464207019972</c:v>
                </c:pt>
                <c:pt idx="3">
                  <c:v>-3.2965835574601452</c:v>
                </c:pt>
                <c:pt idx="4">
                  <c:v>-5.4077850755231669</c:v>
                </c:pt>
                <c:pt idx="5">
                  <c:v>-3.7930878430606354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22-4DFA-A5B3-D9B20051A8EC}"/>
            </c:ext>
          </c:extLst>
        </c:ser>
        <c:ser>
          <c:idx val="3"/>
          <c:order val="3"/>
          <c:tx>
            <c:v>W=5Å, Renormalized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Sheet1!$H$25:$H$30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Sheet1!$G$25:$G$30</c:f>
              <c:numCache>
                <c:formatCode>0.00</c:formatCode>
                <c:ptCount val="6"/>
                <c:pt idx="0">
                  <c:v>-1.5330092206371924</c:v>
                </c:pt>
                <c:pt idx="1">
                  <c:v>-1.9742180065866168</c:v>
                </c:pt>
                <c:pt idx="2">
                  <c:v>-2.6366118847980351</c:v>
                </c:pt>
                <c:pt idx="3">
                  <c:v>-3.2478658261795594</c:v>
                </c:pt>
                <c:pt idx="4">
                  <c:v>-4.9439840064925491</c:v>
                </c:pt>
                <c:pt idx="5">
                  <c:v>-3.8043736123229932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22-4DFA-A5B3-D9B20051A8EC}"/>
            </c:ext>
          </c:extLst>
        </c:ser>
        <c:ser>
          <c:idx val="4"/>
          <c:order val="4"/>
          <c:tx>
            <c:v>W=2.5Å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Sheet1!$F$40:$F$45</c:f>
              <c:numCache>
                <c:formatCode>0.00</c:formatCode>
                <c:ptCount val="6"/>
                <c:pt idx="0">
                  <c:v>-2.1359819707921979</c:v>
                </c:pt>
                <c:pt idx="1">
                  <c:v>-2.9264052242814294</c:v>
                </c:pt>
                <c:pt idx="2">
                  <c:v>-2.8521977886050891</c:v>
                </c:pt>
                <c:pt idx="3">
                  <c:v>-2.7143901700591271</c:v>
                </c:pt>
                <c:pt idx="4">
                  <c:v>-2.6787577364091959</c:v>
                </c:pt>
                <c:pt idx="5">
                  <c:v>-2.6683789527929527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22-4DFA-A5B3-D9B20051A8EC}"/>
            </c:ext>
          </c:extLst>
        </c:ser>
        <c:ser>
          <c:idx val="5"/>
          <c:order val="5"/>
          <c:tx>
            <c:v>W=2.5Å, Renormalized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Sheet1!$H$40:$H$45</c:f>
              <c:numCache>
                <c:formatCode>0.00</c:formatCode>
                <c:ptCount val="6"/>
                <c:pt idx="0">
                  <c:v>4.2267029895852213</c:v>
                </c:pt>
                <c:pt idx="1">
                  <c:v>4.8038256997939879</c:v>
                </c:pt>
                <c:pt idx="2">
                  <c:v>5.5843922927352798</c:v>
                </c:pt>
                <c:pt idx="3">
                  <c:v>6.1812872204954985</c:v>
                </c:pt>
                <c:pt idx="4">
                  <c:v>6.7807531164244796</c:v>
                </c:pt>
                <c:pt idx="5">
                  <c:v>7.3815131489707957</c:v>
                </c:pt>
              </c:numCache>
            </c:numRef>
          </c:xVal>
          <c:yVal>
            <c:numRef>
              <c:f>Sheet1!$G$40:$G$45</c:f>
              <c:numCache>
                <c:formatCode>0.00</c:formatCode>
                <c:ptCount val="6"/>
                <c:pt idx="0">
                  <c:v>-1.9774921936145138</c:v>
                </c:pt>
                <c:pt idx="1">
                  <c:v>-2.4584104180891519</c:v>
                </c:pt>
                <c:pt idx="2">
                  <c:v>-3.1439341310570121</c:v>
                </c:pt>
                <c:pt idx="3">
                  <c:v>-3.701629484330486</c:v>
                </c:pt>
                <c:pt idx="4">
                  <c:v>-4.3148604363788623</c:v>
                </c:pt>
                <c:pt idx="5">
                  <c:v>-5.0922934460559226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22-4DFA-A5B3-D9B20051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63336"/>
        <c:axId val="494969568"/>
      </c:scatterChart>
      <c:valAx>
        <c:axId val="49496333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Elements computed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69568"/>
        <c:crosses val="autoZero"/>
        <c:crossBetween val="midCat"/>
      </c:valAx>
      <c:valAx>
        <c:axId val="4949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D</a:t>
                </a:r>
                <a:r>
                  <a:rPr lang="en-GB"/>
                  <a:t>eviation</a:t>
                </a:r>
                <a:r>
                  <a:rPr lang="en-GB" baseline="0"/>
                  <a:t> from real energy (log(%))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6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</xdr:row>
      <xdr:rowOff>160020</xdr:rowOff>
    </xdr:from>
    <xdr:to>
      <xdr:col>22</xdr:col>
      <xdr:colOff>30480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DB802-C76D-43FD-8301-0CB4298C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20</xdr:row>
      <xdr:rowOff>45720</xdr:rowOff>
    </xdr:from>
    <xdr:to>
      <xdr:col>22</xdr:col>
      <xdr:colOff>30480</xdr:colOff>
      <xdr:row>38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13550-0DD4-4493-A57B-1D28B7E25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32D6-277C-481F-9054-7154453C9FED}">
  <dimension ref="A1:J121"/>
  <sheetViews>
    <sheetView tabSelected="1" topLeftCell="H1" workbookViewId="0">
      <selection activeCell="A116" sqref="A116"/>
    </sheetView>
  </sheetViews>
  <sheetFormatPr defaultRowHeight="14.4" x14ac:dyDescent="0.3"/>
  <cols>
    <col min="1" max="1" width="24.88671875" customWidth="1"/>
    <col min="2" max="2" width="10.33203125" customWidth="1"/>
    <col min="3" max="3" width="8.6640625" customWidth="1"/>
    <col min="4" max="4" width="11.5546875" customWidth="1"/>
    <col min="5" max="5" width="26" customWidth="1"/>
    <col min="6" max="6" width="12.109375" customWidth="1"/>
    <col min="7" max="7" width="24.44140625" customWidth="1"/>
    <col min="8" max="8" width="21.6640625" customWidth="1"/>
    <col min="9" max="9" width="14.44140625" customWidth="1"/>
    <col min="10" max="10" width="11.88671875" bestFit="1" customWidth="1"/>
  </cols>
  <sheetData>
    <row r="1" spans="1:10" x14ac:dyDescent="0.3">
      <c r="A1" t="s">
        <v>5</v>
      </c>
      <c r="B1" t="s">
        <v>0</v>
      </c>
      <c r="C1" t="s">
        <v>2</v>
      </c>
      <c r="D1" t="s">
        <v>3</v>
      </c>
      <c r="E1" t="s">
        <v>8</v>
      </c>
      <c r="F1" t="s">
        <v>4</v>
      </c>
      <c r="G1" t="s">
        <v>7</v>
      </c>
      <c r="H1" t="s">
        <v>10</v>
      </c>
      <c r="I1" t="s">
        <v>9</v>
      </c>
    </row>
    <row r="2" spans="1:10" x14ac:dyDescent="0.3">
      <c r="A2" t="s">
        <v>6</v>
      </c>
      <c r="B2" t="s">
        <v>1</v>
      </c>
      <c r="C2">
        <v>50</v>
      </c>
      <c r="D2" s="2">
        <f>0.975233726782897</f>
        <v>0.97523372678289699</v>
      </c>
      <c r="E2" s="2">
        <f>0.792112078587938</f>
        <v>0.79211207858793797</v>
      </c>
      <c r="F2" s="4">
        <f>2.27611293432441E-18</f>
        <v>2.2761129343244099E-18</v>
      </c>
      <c r="G2" s="4">
        <f>2.33391531877477E-18</f>
        <v>2.3339153187747702E-18</v>
      </c>
      <c r="H2" s="4">
        <f t="shared" ref="H2:H7" si="0">(C2+3)^2*2*3</f>
        <v>16854</v>
      </c>
      <c r="I2" s="4">
        <v>2.1786857626848801E-18</v>
      </c>
    </row>
    <row r="3" spans="1:10" x14ac:dyDescent="0.3">
      <c r="C3">
        <v>100</v>
      </c>
      <c r="D3" s="2">
        <f>0.993957311213311</f>
        <v>0.99395731121331099</v>
      </c>
      <c r="E3" s="2">
        <v>0.93651155688171195</v>
      </c>
      <c r="F3" s="4">
        <v>2.2289885311177702E-18</v>
      </c>
      <c r="G3" s="4">
        <v>2.24253949940453E-18</v>
      </c>
      <c r="H3" s="4">
        <f t="shared" si="0"/>
        <v>63654</v>
      </c>
      <c r="I3" s="4"/>
      <c r="J3" s="4"/>
    </row>
    <row r="4" spans="1:10" x14ac:dyDescent="0.3">
      <c r="C4">
        <v>250</v>
      </c>
      <c r="D4" s="2">
        <v>0.99904437406250901</v>
      </c>
      <c r="E4" s="2">
        <v>0.98889024778276402</v>
      </c>
      <c r="F4" s="4">
        <v>2.1831954681108102E-18</v>
      </c>
      <c r="G4" s="4">
        <v>2.19499263404943E-18</v>
      </c>
      <c r="H4" s="4">
        <f t="shared" si="0"/>
        <v>384054</v>
      </c>
    </row>
    <row r="5" spans="1:10" x14ac:dyDescent="0.3">
      <c r="C5">
        <v>500</v>
      </c>
      <c r="D5" s="2">
        <v>0.99976167264114102</v>
      </c>
      <c r="E5" s="2">
        <v>0.99716859286059101</v>
      </c>
      <c r="F5" s="4">
        <v>2.1837159073555202E-18</v>
      </c>
      <c r="G5" s="4">
        <v>2.1837159073555202E-18</v>
      </c>
      <c r="H5" s="4">
        <f t="shared" si="0"/>
        <v>1518054</v>
      </c>
      <c r="I5" s="4"/>
    </row>
    <row r="6" spans="1:10" x14ac:dyDescent="0.3">
      <c r="C6">
        <v>1000</v>
      </c>
      <c r="D6" s="2">
        <v>0.99994046324365204</v>
      </c>
      <c r="E6" s="2">
        <v>0.99928772923055798</v>
      </c>
      <c r="F6" s="4">
        <v>2.1797871233817998E-18</v>
      </c>
      <c r="G6" s="4">
        <v>2.1799169085636498E-18</v>
      </c>
      <c r="H6" s="4">
        <f t="shared" si="0"/>
        <v>6036054</v>
      </c>
      <c r="I6" s="4"/>
    </row>
    <row r="7" spans="1:10" x14ac:dyDescent="0.3">
      <c r="C7">
        <v>2000</v>
      </c>
      <c r="D7" s="2">
        <v>0.99998511918201405</v>
      </c>
      <c r="E7" s="2">
        <v>0.99982159011430105</v>
      </c>
      <c r="F7" s="4">
        <v>2.1786780579971899E-18</v>
      </c>
      <c r="G7" s="4">
        <v>2.1787104789912498E-18</v>
      </c>
      <c r="H7" s="4">
        <f t="shared" si="0"/>
        <v>24072054</v>
      </c>
      <c r="I7" s="4"/>
    </row>
    <row r="8" spans="1:10" x14ac:dyDescent="0.3">
      <c r="D8" s="2"/>
      <c r="E8" s="2"/>
      <c r="F8" s="4"/>
      <c r="G8" s="4"/>
      <c r="H8" s="4"/>
      <c r="I8" s="4"/>
    </row>
    <row r="9" spans="1:10" x14ac:dyDescent="0.3">
      <c r="C9" s="8" t="s">
        <v>11</v>
      </c>
      <c r="D9" s="8"/>
      <c r="E9" s="8"/>
      <c r="F9" s="8"/>
      <c r="G9" s="8"/>
      <c r="H9" s="8"/>
      <c r="I9" s="4"/>
    </row>
    <row r="10" spans="1:10" x14ac:dyDescent="0.3">
      <c r="C10">
        <v>50</v>
      </c>
      <c r="D10" s="3">
        <f t="shared" ref="D10:D15" si="1">LOG(1-D2)</f>
        <v>-1.6061393403264499</v>
      </c>
      <c r="E10" s="3">
        <f t="shared" ref="E10:E15" si="2">LOG(1-E2)</f>
        <v>-0.68217074307102243</v>
      </c>
      <c r="F10" s="3">
        <f t="shared" ref="F10:F15" si="3">LOG(ABS((F2-$I$2)/$I$2))</f>
        <v>-1.3495145004375562</v>
      </c>
      <c r="G10" s="3">
        <f t="shared" ref="G10:G15" si="4">LOG(ABS((G2-$I$2)/$I$2))</f>
        <v>-1.1472201798454458</v>
      </c>
      <c r="H10" s="3">
        <f t="shared" ref="H10:H15" si="5">LOG((C10+3)^2*2*3)</f>
        <v>4.2267029895852213</v>
      </c>
      <c r="I10" s="4"/>
    </row>
    <row r="11" spans="1:10" x14ac:dyDescent="0.3">
      <c r="C11">
        <v>100</v>
      </c>
      <c r="D11" s="3">
        <f t="shared" si="1"/>
        <v>-2.2187697724078546</v>
      </c>
      <c r="E11" s="3">
        <f t="shared" si="2"/>
        <v>-1.197305322688236</v>
      </c>
      <c r="F11" s="3">
        <f t="shared" si="3"/>
        <v>-1.636602708096716</v>
      </c>
      <c r="G11" s="3">
        <f t="shared" si="4"/>
        <v>-1.5330082781308945</v>
      </c>
      <c r="H11" s="3">
        <f t="shared" si="5"/>
        <v>4.8038256997939879</v>
      </c>
      <c r="I11" s="4"/>
    </row>
    <row r="12" spans="1:10" x14ac:dyDescent="0.3">
      <c r="C12">
        <v>250</v>
      </c>
      <c r="D12" s="3">
        <f t="shared" si="1"/>
        <v>-3.0197120711905359</v>
      </c>
      <c r="E12" s="3">
        <f t="shared" si="2"/>
        <v>-1.9542956270975793</v>
      </c>
      <c r="F12" s="3">
        <f t="shared" si="3"/>
        <v>-2.6840464207019972</v>
      </c>
      <c r="G12" s="3">
        <f t="shared" si="4"/>
        <v>-2.1258239500632232</v>
      </c>
      <c r="H12" s="3">
        <f t="shared" si="5"/>
        <v>5.5843922927352798</v>
      </c>
      <c r="I12" s="4"/>
    </row>
    <row r="13" spans="1:10" x14ac:dyDescent="0.3">
      <c r="C13">
        <v>500</v>
      </c>
      <c r="D13" s="3">
        <f t="shared" si="1"/>
        <v>-3.6228260998294863</v>
      </c>
      <c r="E13" s="3">
        <f t="shared" si="2"/>
        <v>-2.5479976771960531</v>
      </c>
      <c r="F13" s="3">
        <f t="shared" si="3"/>
        <v>-2.6366141195176049</v>
      </c>
      <c r="G13" s="3">
        <f t="shared" si="4"/>
        <v>-2.6366141195176049</v>
      </c>
      <c r="H13" s="3">
        <f t="shared" si="5"/>
        <v>6.1812872204954985</v>
      </c>
      <c r="I13" s="4"/>
    </row>
    <row r="14" spans="1:10" x14ac:dyDescent="0.3">
      <c r="C14">
        <v>1000</v>
      </c>
      <c r="D14" s="3">
        <f t="shared" si="1"/>
        <v>-4.2252148300614394</v>
      </c>
      <c r="E14" s="3">
        <f t="shared" si="2"/>
        <v>-3.1473548781045579</v>
      </c>
      <c r="F14" s="3">
        <f t="shared" si="3"/>
        <v>-3.2962650211606306</v>
      </c>
      <c r="G14" s="3">
        <f t="shared" si="4"/>
        <v>-3.2478850797427752</v>
      </c>
      <c r="H14" s="3">
        <f t="shared" si="5"/>
        <v>6.7807531164244796</v>
      </c>
      <c r="I14" s="4"/>
    </row>
    <row r="15" spans="1:10" x14ac:dyDescent="0.3">
      <c r="C15">
        <v>2000</v>
      </c>
      <c r="D15" s="3">
        <f t="shared" si="1"/>
        <v>-4.8273731953344221</v>
      </c>
      <c r="E15" s="3">
        <f t="shared" si="2"/>
        <v>-3.7485810850184436</v>
      </c>
      <c r="F15" s="3">
        <f t="shared" si="3"/>
        <v>-5.4514395561097775</v>
      </c>
      <c r="G15" s="3">
        <f t="shared" si="4"/>
        <v>-4.9452110255293036</v>
      </c>
      <c r="H15" s="3">
        <f t="shared" si="5"/>
        <v>7.3815131489707957</v>
      </c>
      <c r="I15" s="4"/>
    </row>
    <row r="16" spans="1:10" x14ac:dyDescent="0.3">
      <c r="D16" s="2"/>
      <c r="E16" s="2"/>
      <c r="F16" s="4"/>
      <c r="G16" s="4"/>
      <c r="H16" s="4"/>
      <c r="I16" s="4"/>
    </row>
    <row r="17" spans="2:9" x14ac:dyDescent="0.3">
      <c r="B17" t="s">
        <v>12</v>
      </c>
      <c r="C17">
        <v>50</v>
      </c>
      <c r="D17" s="2">
        <v>0.99395706651891502</v>
      </c>
      <c r="E17" s="2">
        <v>0.93651154150270599</v>
      </c>
      <c r="F17" s="4">
        <v>2.2289878446430402E-18</v>
      </c>
      <c r="G17" s="4">
        <v>2.2425393608292402E-18</v>
      </c>
      <c r="H17" s="4">
        <f t="shared" ref="H17:H22" si="6">(C17+3)^2*2*3</f>
        <v>16854</v>
      </c>
      <c r="I17" s="4"/>
    </row>
    <row r="18" spans="2:9" x14ac:dyDescent="0.3">
      <c r="C18">
        <v>100</v>
      </c>
      <c r="D18" s="2">
        <v>0.99850417621738896</v>
      </c>
      <c r="E18" s="2">
        <v>0.98285069037554496</v>
      </c>
      <c r="F18" s="4">
        <v>2.1985116517423699E-18</v>
      </c>
      <c r="G18" s="4">
        <v>2.2018051642717601E-18</v>
      </c>
      <c r="H18" s="4">
        <f t="shared" si="6"/>
        <v>63654</v>
      </c>
      <c r="I18" s="4"/>
    </row>
    <row r="19" spans="2:9" x14ac:dyDescent="0.3">
      <c r="C19">
        <v>250</v>
      </c>
      <c r="D19" s="2">
        <v>0.99976129754356502</v>
      </c>
      <c r="E19" s="2">
        <v>0.99716859181411799</v>
      </c>
      <c r="F19" s="4">
        <v>2.1831954681108102E-18</v>
      </c>
      <c r="G19" s="4">
        <v>2.18371593323886E-18</v>
      </c>
      <c r="H19" s="4">
        <f t="shared" si="6"/>
        <v>384054</v>
      </c>
      <c r="I19" s="4"/>
    </row>
    <row r="20" spans="2:9" x14ac:dyDescent="0.3">
      <c r="C20">
        <v>500</v>
      </c>
      <c r="D20" s="2">
        <v>0.999940067777775</v>
      </c>
      <c r="E20" s="2">
        <v>0.99928772895305196</v>
      </c>
      <c r="F20" s="4">
        <v>2.17978631587733E-18</v>
      </c>
      <c r="G20" s="4">
        <v>2.1799169631452101E-18</v>
      </c>
      <c r="H20" s="4">
        <f t="shared" si="6"/>
        <v>1518054</v>
      </c>
    </row>
    <row r="21" spans="2:9" x14ac:dyDescent="0.3">
      <c r="C21">
        <v>1000</v>
      </c>
      <c r="D21" s="2">
        <v>0.99998471313845605</v>
      </c>
      <c r="E21" s="2">
        <v>0.99982159004293902</v>
      </c>
      <c r="F21" s="4">
        <v>2.17867724327487E-18</v>
      </c>
      <c r="G21" s="4">
        <v>2.1787105489213601E-18</v>
      </c>
      <c r="H21" s="4">
        <f t="shared" si="6"/>
        <v>6036054</v>
      </c>
    </row>
    <row r="22" spans="2:9" x14ac:dyDescent="0.3">
      <c r="C22">
        <v>2000</v>
      </c>
      <c r="D22" s="2">
        <v>0.99999586860715295</v>
      </c>
      <c r="E22" s="2">
        <v>0.999955371985354</v>
      </c>
      <c r="F22" s="4">
        <v>2.1783349245833102E-18</v>
      </c>
      <c r="G22" s="4">
        <v>2.1783439241778401E-18</v>
      </c>
      <c r="H22" s="4">
        <f t="shared" si="6"/>
        <v>24072054</v>
      </c>
    </row>
    <row r="23" spans="2:9" x14ac:dyDescent="0.3">
      <c r="D23" s="2"/>
      <c r="E23" s="2"/>
      <c r="F23" s="4"/>
      <c r="G23" s="4"/>
      <c r="H23" s="4"/>
    </row>
    <row r="24" spans="2:9" x14ac:dyDescent="0.3">
      <c r="C24" s="8" t="s">
        <v>11</v>
      </c>
      <c r="D24" s="8"/>
      <c r="E24" s="8"/>
      <c r="F24" s="8"/>
      <c r="G24" s="8"/>
      <c r="H24" s="8"/>
    </row>
    <row r="25" spans="2:9" x14ac:dyDescent="0.3">
      <c r="C25">
        <v>50</v>
      </c>
      <c r="D25" s="3">
        <f t="shared" ref="D25:D30" si="7">LOG(1-D17)</f>
        <v>-2.2187521863169475</v>
      </c>
      <c r="E25" s="3">
        <f t="shared" ref="E25:E30" si="8">LOG(1-E17)</f>
        <v>-1.1973052174877257</v>
      </c>
      <c r="F25" s="3">
        <f t="shared" ref="F25:F30" si="9">LOG(ABS((F17-$I$2)/$I$2))</f>
        <v>-1.6366086348922144</v>
      </c>
      <c r="G25" s="3">
        <f t="shared" ref="G25:G30" si="10">LOG(ABS((G17-$I$2)/$I$2))</f>
        <v>-1.5330092206371924</v>
      </c>
      <c r="H25" s="3">
        <f t="shared" ref="H25:H30" si="11">LOG((C25+3)^2*2*3)</f>
        <v>4.2267029895852213</v>
      </c>
    </row>
    <row r="26" spans="2:9" x14ac:dyDescent="0.3">
      <c r="C26">
        <v>100</v>
      </c>
      <c r="D26" s="3">
        <f t="shared" si="7"/>
        <v>-2.8251195660620216</v>
      </c>
      <c r="E26" s="3">
        <f t="shared" si="8"/>
        <v>-1.7657533585555869</v>
      </c>
      <c r="F26" s="3">
        <f t="shared" si="9"/>
        <v>-2.0409619237736081</v>
      </c>
      <c r="G26" s="3">
        <f t="shared" si="10"/>
        <v>-1.9742180065866168</v>
      </c>
      <c r="H26" s="3">
        <f t="shared" si="11"/>
        <v>4.8038256997939879</v>
      </c>
    </row>
    <row r="27" spans="2:9" x14ac:dyDescent="0.3">
      <c r="C27">
        <v>250</v>
      </c>
      <c r="D27" s="3">
        <f t="shared" si="7"/>
        <v>-3.6221431117403422</v>
      </c>
      <c r="E27" s="3">
        <f t="shared" si="8"/>
        <v>-2.5479975166831519</v>
      </c>
      <c r="F27" s="3">
        <f t="shared" si="9"/>
        <v>-2.6840464207019972</v>
      </c>
      <c r="G27" s="3">
        <f t="shared" si="10"/>
        <v>-2.6366118847980351</v>
      </c>
      <c r="H27" s="3">
        <f t="shared" si="11"/>
        <v>5.5843922927352798</v>
      </c>
    </row>
    <row r="28" spans="2:9" x14ac:dyDescent="0.3">
      <c r="C28">
        <v>500</v>
      </c>
      <c r="D28" s="3">
        <f t="shared" si="7"/>
        <v>-4.2223396188133968</v>
      </c>
      <c r="E28" s="3">
        <f t="shared" si="8"/>
        <v>-3.1473547089002132</v>
      </c>
      <c r="F28" s="3">
        <f t="shared" si="9"/>
        <v>-3.2965835574601452</v>
      </c>
      <c r="G28" s="3">
        <f t="shared" si="10"/>
        <v>-3.2478658261795594</v>
      </c>
      <c r="H28" s="3">
        <f t="shared" si="11"/>
        <v>6.1812872204954985</v>
      </c>
    </row>
    <row r="29" spans="2:9" x14ac:dyDescent="0.3">
      <c r="C29">
        <v>1000</v>
      </c>
      <c r="D29" s="3">
        <f t="shared" si="7"/>
        <v>-4.8156816678938039</v>
      </c>
      <c r="E29" s="3">
        <f t="shared" si="8"/>
        <v>-3.7485809113053761</v>
      </c>
      <c r="F29" s="3">
        <f t="shared" si="9"/>
        <v>-5.4077850755231669</v>
      </c>
      <c r="G29" s="3">
        <f t="shared" si="10"/>
        <v>-4.9439840064925491</v>
      </c>
      <c r="H29" s="3">
        <f t="shared" si="11"/>
        <v>6.7807531164244796</v>
      </c>
    </row>
    <row r="30" spans="2:9" x14ac:dyDescent="0.3">
      <c r="C30">
        <v>2000</v>
      </c>
      <c r="D30" s="3">
        <f t="shared" si="7"/>
        <v>-5.3839035067434198</v>
      </c>
      <c r="E30" s="3">
        <f t="shared" si="8"/>
        <v>-4.350392433066852</v>
      </c>
      <c r="F30" s="3">
        <f t="shared" si="9"/>
        <v>-3.7930878430606354</v>
      </c>
      <c r="G30" s="3">
        <f t="shared" si="10"/>
        <v>-3.8043736123229932</v>
      </c>
      <c r="H30" s="3">
        <f t="shared" si="11"/>
        <v>7.3815131489707957</v>
      </c>
    </row>
    <row r="32" spans="2:9" x14ac:dyDescent="0.3">
      <c r="B32" t="s">
        <v>13</v>
      </c>
      <c r="C32">
        <v>50</v>
      </c>
      <c r="D32" s="2">
        <v>0.99681332995870697</v>
      </c>
      <c r="E32" s="2">
        <v>0.98282266045478495</v>
      </c>
      <c r="F32" s="4">
        <v>2.1946156470982301E-18</v>
      </c>
      <c r="G32" s="4">
        <v>2.2016315203059499E-18</v>
      </c>
      <c r="H32" s="4">
        <f t="shared" ref="H32:H37" si="12">(C32+3)^2*2*3</f>
        <v>16854</v>
      </c>
    </row>
    <row r="33" spans="3:8" x14ac:dyDescent="0.3">
      <c r="C33">
        <v>100</v>
      </c>
      <c r="D33" s="2">
        <v>0.997712540576005</v>
      </c>
      <c r="E33" s="2">
        <v>0.99558572723105898</v>
      </c>
      <c r="F33" s="4">
        <v>2.1812667708062901E-18</v>
      </c>
      <c r="G33" s="4">
        <v>2.1862677696192901E-18</v>
      </c>
      <c r="H33" s="4">
        <f t="shared" si="12"/>
        <v>63654</v>
      </c>
    </row>
    <row r="34" spans="3:8" x14ac:dyDescent="0.3">
      <c r="C34">
        <v>250</v>
      </c>
      <c r="D34" s="2">
        <v>0.99787821275063404</v>
      </c>
      <c r="E34" s="2">
        <v>0.99928631050898598</v>
      </c>
      <c r="F34" s="4">
        <v>2.1756238217647201E-18</v>
      </c>
      <c r="G34" s="4">
        <v>2.18024984809285E-18</v>
      </c>
      <c r="H34" s="4">
        <f t="shared" si="12"/>
        <v>384054</v>
      </c>
    </row>
    <row r="35" spans="3:8" x14ac:dyDescent="0.3">
      <c r="C35">
        <v>500</v>
      </c>
      <c r="D35" s="2">
        <v>0.997871410695781</v>
      </c>
      <c r="E35" s="2">
        <v>0.99982122590840605</v>
      </c>
      <c r="F35" s="4">
        <v>2.1744803906215302E-18</v>
      </c>
      <c r="G35" s="4">
        <v>2.1791188396762701E-18</v>
      </c>
      <c r="H35" s="4">
        <f t="shared" si="12"/>
        <v>1518054</v>
      </c>
    </row>
    <row r="36" spans="3:8" x14ac:dyDescent="0.3">
      <c r="C36">
        <v>1000</v>
      </c>
      <c r="D36" s="2">
        <v>0.99785639007671301</v>
      </c>
      <c r="E36" s="2">
        <v>0.99995527977457999</v>
      </c>
      <c r="F36" s="4">
        <v>2.17412080391947E-18</v>
      </c>
      <c r="G36" s="4">
        <v>2.1787912825333802E-18</v>
      </c>
      <c r="H36" s="4">
        <f t="shared" si="12"/>
        <v>6036054</v>
      </c>
    </row>
    <row r="37" spans="3:8" x14ac:dyDescent="0.3">
      <c r="C37">
        <v>2000</v>
      </c>
      <c r="D37" s="2">
        <v>0.99784597476557102</v>
      </c>
      <c r="E37" s="2">
        <v>0.99998881794375005</v>
      </c>
      <c r="F37" s="4">
        <v>2.17401039637991E-18</v>
      </c>
      <c r="G37" s="4">
        <v>2.1787033784353301E-18</v>
      </c>
      <c r="H37" s="4">
        <f t="shared" si="12"/>
        <v>24072054</v>
      </c>
    </row>
    <row r="38" spans="3:8" x14ac:dyDescent="0.3">
      <c r="D38" s="2"/>
      <c r="E38" s="2"/>
      <c r="F38" s="4"/>
      <c r="G38" s="4"/>
      <c r="H38" s="4"/>
    </row>
    <row r="39" spans="3:8" x14ac:dyDescent="0.3">
      <c r="C39" s="8" t="s">
        <v>11</v>
      </c>
      <c r="D39" s="8"/>
      <c r="E39" s="8"/>
      <c r="F39" s="8"/>
      <c r="G39" s="8"/>
      <c r="H39" s="8"/>
    </row>
    <row r="40" spans="3:8" x14ac:dyDescent="0.3">
      <c r="C40">
        <v>50</v>
      </c>
      <c r="D40" s="3">
        <f t="shared" ref="D40:D45" si="13">LOG(1-D32)</f>
        <v>-2.4966629025332598</v>
      </c>
      <c r="E40" s="3">
        <f t="shared" ref="E40:E45" si="14">LOG(1-E32)</f>
        <v>-1.7650440995446242</v>
      </c>
      <c r="F40" s="3">
        <f t="shared" ref="F40:F45" si="15">LOG(ABS((F32-$I$2)/$I$2))</f>
        <v>-2.1359819707921979</v>
      </c>
      <c r="G40" s="3">
        <f t="shared" ref="G40:G45" si="16">LOG(ABS((G32-$I$2)/$I$2))</f>
        <v>-1.9774921936145138</v>
      </c>
      <c r="H40" s="3">
        <f t="shared" ref="H40:H45" si="17">LOG((C40+3)^2*2*3)</f>
        <v>4.2267029895852213</v>
      </c>
    </row>
    <row r="41" spans="3:8" x14ac:dyDescent="0.3">
      <c r="C41">
        <v>100</v>
      </c>
      <c r="D41" s="3">
        <f t="shared" si="13"/>
        <v>-2.6406466009080112</v>
      </c>
      <c r="E41" s="3">
        <f t="shared" si="14"/>
        <v>-2.3551408342043114</v>
      </c>
      <c r="F41" s="3">
        <f t="shared" si="15"/>
        <v>-2.9264052242814294</v>
      </c>
      <c r="G41" s="3">
        <f t="shared" si="16"/>
        <v>-2.4584104180891519</v>
      </c>
      <c r="H41" s="3">
        <f t="shared" si="17"/>
        <v>4.8038256997939879</v>
      </c>
    </row>
    <row r="42" spans="3:8" x14ac:dyDescent="0.3">
      <c r="C42">
        <v>250</v>
      </c>
      <c r="D42" s="3">
        <f t="shared" si="13"/>
        <v>-2.6732981647600806</v>
      </c>
      <c r="E42" s="3">
        <f t="shared" si="14"/>
        <v>-3.1464906981263856</v>
      </c>
      <c r="F42" s="3">
        <f t="shared" si="15"/>
        <v>-2.8521977886050891</v>
      </c>
      <c r="G42" s="3">
        <f t="shared" si="16"/>
        <v>-3.1439341310570121</v>
      </c>
      <c r="H42" s="3">
        <f t="shared" si="17"/>
        <v>5.5843922927352798</v>
      </c>
    </row>
    <row r="43" spans="3:8" x14ac:dyDescent="0.3">
      <c r="C43">
        <v>500</v>
      </c>
      <c r="D43" s="3">
        <f t="shared" si="13"/>
        <v>-2.6719081244316798</v>
      </c>
      <c r="E43" s="3">
        <f t="shared" si="14"/>
        <v>-3.7476954200651007</v>
      </c>
      <c r="F43" s="3">
        <f t="shared" si="15"/>
        <v>-2.7143901700591271</v>
      </c>
      <c r="G43" s="3">
        <f t="shared" si="16"/>
        <v>-3.701629484330486</v>
      </c>
      <c r="H43" s="3">
        <f t="shared" si="17"/>
        <v>6.1812872204954985</v>
      </c>
    </row>
    <row r="44" spans="3:8" x14ac:dyDescent="0.3">
      <c r="C44">
        <v>1000</v>
      </c>
      <c r="D44" s="3">
        <f t="shared" si="13"/>
        <v>-2.668854241169941</v>
      </c>
      <c r="E44" s="3">
        <f t="shared" si="14"/>
        <v>-4.3494960159798293</v>
      </c>
      <c r="F44" s="3">
        <f t="shared" si="15"/>
        <v>-2.6787577364091959</v>
      </c>
      <c r="G44" s="3">
        <f t="shared" si="16"/>
        <v>-4.3148604363788623</v>
      </c>
      <c r="H44" s="3">
        <f t="shared" si="17"/>
        <v>6.7807531164244796</v>
      </c>
    </row>
    <row r="45" spans="3:8" x14ac:dyDescent="0.3">
      <c r="C45">
        <v>2000</v>
      </c>
      <c r="D45" s="3">
        <f t="shared" si="13"/>
        <v>-2.6667492132436701</v>
      </c>
      <c r="E45" s="3">
        <f t="shared" si="14"/>
        <v>-4.9514783274073038</v>
      </c>
      <c r="F45" s="3">
        <f t="shared" si="15"/>
        <v>-2.6683789527929527</v>
      </c>
      <c r="G45" s="3">
        <f t="shared" si="16"/>
        <v>-5.0922934460559226</v>
      </c>
      <c r="H45" s="3">
        <f t="shared" si="17"/>
        <v>7.3815131489707957</v>
      </c>
    </row>
    <row r="49" spans="2:7" x14ac:dyDescent="0.3">
      <c r="B49" t="s">
        <v>14</v>
      </c>
      <c r="D49" s="2">
        <v>0.92664674405272196</v>
      </c>
      <c r="E49" s="2">
        <v>0.99926220113406705</v>
      </c>
      <c r="F49" s="4">
        <v>8.7360800970906107E-19</v>
      </c>
      <c r="G49" s="4">
        <v>9.4276272518728309E-19</v>
      </c>
    </row>
    <row r="50" spans="2:7" x14ac:dyDescent="0.3">
      <c r="B50" t="s">
        <v>15</v>
      </c>
    </row>
    <row r="51" spans="2:7" x14ac:dyDescent="0.3">
      <c r="B51" t="s">
        <v>16</v>
      </c>
    </row>
    <row r="52" spans="2:7" x14ac:dyDescent="0.3">
      <c r="B52" t="s">
        <v>17</v>
      </c>
    </row>
    <row r="53" spans="2:7" x14ac:dyDescent="0.3">
      <c r="B53" t="s">
        <v>18</v>
      </c>
    </row>
    <row r="54" spans="2:7" x14ac:dyDescent="0.3">
      <c r="E54" s="2"/>
    </row>
    <row r="55" spans="2:7" x14ac:dyDescent="0.3">
      <c r="E55" s="2"/>
    </row>
    <row r="56" spans="2:7" x14ac:dyDescent="0.3">
      <c r="E56" s="2"/>
    </row>
    <row r="57" spans="2:7" x14ac:dyDescent="0.3">
      <c r="E57" s="2"/>
    </row>
    <row r="58" spans="2:7" x14ac:dyDescent="0.3">
      <c r="B58" t="s">
        <v>14</v>
      </c>
      <c r="D58" s="2">
        <v>0.999940067777775</v>
      </c>
      <c r="E58" s="2">
        <v>0.99928772895305196</v>
      </c>
      <c r="F58" s="4">
        <v>8.7742155270266997E-19</v>
      </c>
      <c r="G58" s="4">
        <v>8.7747414167794402E-19</v>
      </c>
    </row>
    <row r="59" spans="2:7" x14ac:dyDescent="0.3">
      <c r="B59" t="s">
        <v>15</v>
      </c>
    </row>
    <row r="61" spans="2:7" x14ac:dyDescent="0.3">
      <c r="D61" s="2"/>
      <c r="E61" s="2"/>
      <c r="F61" s="4"/>
      <c r="G61" s="4"/>
    </row>
    <row r="62" spans="2:7" x14ac:dyDescent="0.3">
      <c r="B62" t="s">
        <v>14</v>
      </c>
      <c r="D62" s="2">
        <v>0.99867281950370301</v>
      </c>
      <c r="E62" s="2">
        <v>0.99928701511570905</v>
      </c>
      <c r="F62" s="4">
        <v>6.1554197577596297E-19</v>
      </c>
      <c r="G62" s="4">
        <v>6.1635999674234297E-19</v>
      </c>
    </row>
    <row r="63" spans="2:7" x14ac:dyDescent="0.3">
      <c r="B63" t="s">
        <v>15</v>
      </c>
    </row>
    <row r="64" spans="2:7" x14ac:dyDescent="0.3">
      <c r="B64" t="s">
        <v>19</v>
      </c>
      <c r="E64" s="2"/>
    </row>
    <row r="67" spans="1:8" x14ac:dyDescent="0.3">
      <c r="B67" t="s">
        <v>14</v>
      </c>
      <c r="D67" s="2">
        <v>0.485718369608239</v>
      </c>
      <c r="E67" s="2">
        <v>0.99928039933392299</v>
      </c>
      <c r="F67" s="4">
        <v>4.7954032602099897E-19</v>
      </c>
      <c r="G67" s="6">
        <v>9.8728060544174592E-19</v>
      </c>
    </row>
    <row r="68" spans="1:8" x14ac:dyDescent="0.3">
      <c r="B68" t="s">
        <v>15</v>
      </c>
    </row>
    <row r="69" spans="1:8" x14ac:dyDescent="0.3">
      <c r="B69" t="s">
        <v>20</v>
      </c>
    </row>
    <row r="71" spans="1:8" x14ac:dyDescent="0.3">
      <c r="H71" s="1"/>
    </row>
    <row r="72" spans="1:8" x14ac:dyDescent="0.3">
      <c r="B72" t="s">
        <v>14</v>
      </c>
      <c r="G72" s="5">
        <v>9.8848201455355492E-19</v>
      </c>
    </row>
    <row r="73" spans="1:8" x14ac:dyDescent="0.3">
      <c r="B73" t="s">
        <v>15</v>
      </c>
      <c r="H73" s="1"/>
    </row>
    <row r="74" spans="1:8" x14ac:dyDescent="0.3">
      <c r="B74" t="s">
        <v>21</v>
      </c>
    </row>
    <row r="75" spans="1:8" x14ac:dyDescent="0.3">
      <c r="B75" t="s">
        <v>22</v>
      </c>
    </row>
    <row r="76" spans="1:8" x14ac:dyDescent="0.3">
      <c r="B76" t="s">
        <v>23</v>
      </c>
    </row>
    <row r="79" spans="1:8" x14ac:dyDescent="0.3">
      <c r="A79" t="s">
        <v>25</v>
      </c>
      <c r="B79" t="s">
        <v>27</v>
      </c>
      <c r="F79" s="4">
        <v>1.8484299839016802E-18</v>
      </c>
    </row>
    <row r="80" spans="1:8" x14ac:dyDescent="0.3">
      <c r="B80" t="s">
        <v>28</v>
      </c>
      <c r="F80" s="4"/>
    </row>
    <row r="81" spans="2:6" x14ac:dyDescent="0.3">
      <c r="B81" t="s">
        <v>29</v>
      </c>
      <c r="F81" s="4"/>
    </row>
    <row r="82" spans="2:6" x14ac:dyDescent="0.3">
      <c r="B82" t="s">
        <v>30</v>
      </c>
      <c r="F82" s="4"/>
    </row>
    <row r="83" spans="2:6" ht="14.4" customHeight="1" x14ac:dyDescent="0.3">
      <c r="F83" s="4"/>
    </row>
    <row r="84" spans="2:6" x14ac:dyDescent="0.3">
      <c r="B84" t="s">
        <v>31</v>
      </c>
      <c r="F84" s="4">
        <v>2.0832947101285499E-18</v>
      </c>
    </row>
    <row r="85" spans="2:6" x14ac:dyDescent="0.3">
      <c r="B85" t="s">
        <v>28</v>
      </c>
      <c r="F85" s="4"/>
    </row>
    <row r="86" spans="2:6" ht="14.4" customHeight="1" x14ac:dyDescent="0.3">
      <c r="B86" t="s">
        <v>32</v>
      </c>
      <c r="F86" s="4"/>
    </row>
    <row r="87" spans="2:6" x14ac:dyDescent="0.3">
      <c r="B87" t="s">
        <v>33</v>
      </c>
      <c r="F87" s="4"/>
    </row>
    <row r="88" spans="2:6" x14ac:dyDescent="0.3">
      <c r="F88" s="4"/>
    </row>
    <row r="89" spans="2:6" ht="14.4" customHeight="1" x14ac:dyDescent="0.3">
      <c r="B89" s="7" t="s">
        <v>36</v>
      </c>
      <c r="F89" s="4">
        <v>2.4221715704685901E-18</v>
      </c>
    </row>
    <row r="90" spans="2:6" x14ac:dyDescent="0.3">
      <c r="B90" t="s">
        <v>28</v>
      </c>
    </row>
    <row r="91" spans="2:6" x14ac:dyDescent="0.3">
      <c r="B91" t="s">
        <v>34</v>
      </c>
    </row>
    <row r="92" spans="2:6" x14ac:dyDescent="0.3">
      <c r="B92" s="7" t="s">
        <v>35</v>
      </c>
    </row>
    <row r="95" spans="2:6" x14ac:dyDescent="0.3">
      <c r="B95" t="s">
        <v>27</v>
      </c>
      <c r="F95" s="4">
        <v>6.5490343472591596E-19</v>
      </c>
    </row>
    <row r="96" spans="2:6" x14ac:dyDescent="0.3">
      <c r="B96" t="s">
        <v>14</v>
      </c>
      <c r="F96" s="4"/>
    </row>
    <row r="97" spans="2:6" x14ac:dyDescent="0.3">
      <c r="B97" t="s">
        <v>15</v>
      </c>
      <c r="F97" s="4"/>
    </row>
    <row r="98" spans="2:6" x14ac:dyDescent="0.3">
      <c r="B98" t="s">
        <v>28</v>
      </c>
      <c r="F98" s="4"/>
    </row>
    <row r="99" spans="2:6" x14ac:dyDescent="0.3">
      <c r="B99" t="s">
        <v>29</v>
      </c>
      <c r="F99" s="4"/>
    </row>
    <row r="100" spans="2:6" x14ac:dyDescent="0.3">
      <c r="B100" t="s">
        <v>30</v>
      </c>
      <c r="F100" s="4"/>
    </row>
    <row r="101" spans="2:6" x14ac:dyDescent="0.3">
      <c r="F101" s="4"/>
    </row>
    <row r="102" spans="2:6" x14ac:dyDescent="0.3">
      <c r="B102" t="s">
        <v>31</v>
      </c>
      <c r="F102" s="4">
        <v>8.9215115684853701E-19</v>
      </c>
    </row>
    <row r="103" spans="2:6" x14ac:dyDescent="0.3">
      <c r="B103" t="s">
        <v>14</v>
      </c>
      <c r="F103" s="4"/>
    </row>
    <row r="104" spans="2:6" x14ac:dyDescent="0.3">
      <c r="B104" t="s">
        <v>15</v>
      </c>
      <c r="F104" s="4"/>
    </row>
    <row r="105" spans="2:6" x14ac:dyDescent="0.3">
      <c r="B105" t="s">
        <v>28</v>
      </c>
      <c r="F105" s="4"/>
    </row>
    <row r="106" spans="2:6" x14ac:dyDescent="0.3">
      <c r="B106" t="s">
        <v>32</v>
      </c>
    </row>
    <row r="107" spans="2:6" x14ac:dyDescent="0.3">
      <c r="B107" t="s">
        <v>33</v>
      </c>
    </row>
    <row r="114" spans="1:9" x14ac:dyDescent="0.3">
      <c r="A114" t="s">
        <v>24</v>
      </c>
      <c r="C114" t="s">
        <v>2</v>
      </c>
      <c r="D114" t="s">
        <v>26</v>
      </c>
      <c r="E114" t="s">
        <v>4</v>
      </c>
      <c r="F114" t="s">
        <v>10</v>
      </c>
    </row>
    <row r="115" spans="1:9" x14ac:dyDescent="0.3">
      <c r="A115" t="s">
        <v>37</v>
      </c>
      <c r="B115" t="s">
        <v>13</v>
      </c>
      <c r="C115">
        <v>63</v>
      </c>
      <c r="D115">
        <v>0.41444061710800001</v>
      </c>
      <c r="E115" s="4">
        <f>D115*I2/0.5</f>
        <v>1.8058717439430706E-18</v>
      </c>
      <c r="F115">
        <f>C115^3</f>
        <v>250047</v>
      </c>
    </row>
    <row r="116" spans="1:9" x14ac:dyDescent="0.3">
      <c r="C116">
        <v>81</v>
      </c>
      <c r="D116">
        <v>0.42892074904600003</v>
      </c>
      <c r="E116" s="4">
        <f>D116*I2/0.5</f>
        <v>1.8689670585333095E-18</v>
      </c>
      <c r="F116">
        <f>C116^3</f>
        <v>531441</v>
      </c>
    </row>
    <row r="117" spans="1:9" x14ac:dyDescent="0.3">
      <c r="C117">
        <v>101</v>
      </c>
      <c r="D117">
        <v>0.439936976471</v>
      </c>
      <c r="E117" s="4">
        <f>D117*I2/0.5</f>
        <v>1.9169688542320016E-18</v>
      </c>
      <c r="F117">
        <f>C117^3</f>
        <v>1030301</v>
      </c>
    </row>
    <row r="119" spans="1:9" x14ac:dyDescent="0.3">
      <c r="B119" t="s">
        <v>13</v>
      </c>
      <c r="C119">
        <v>63</v>
      </c>
      <c r="D119">
        <v>0.149739944721</v>
      </c>
      <c r="E119" s="4">
        <f>D119*I2/0.5</f>
        <v>6.5247257133772736E-19</v>
      </c>
      <c r="F119">
        <f>C119^3</f>
        <v>250047</v>
      </c>
    </row>
    <row r="120" spans="1:9" x14ac:dyDescent="0.3">
      <c r="B120" t="s">
        <v>14</v>
      </c>
      <c r="C120">
        <v>81</v>
      </c>
      <c r="D120">
        <v>0.15424008601299999</v>
      </c>
      <c r="E120" s="4">
        <f>D120*I2/0.5</f>
        <v>6.7208135886362881E-19</v>
      </c>
      <c r="F120">
        <f>C120^3</f>
        <v>531441</v>
      </c>
    </row>
    <row r="121" spans="1:9" x14ac:dyDescent="0.3">
      <c r="B121" t="s">
        <v>15</v>
      </c>
      <c r="C121">
        <v>101</v>
      </c>
      <c r="D121">
        <v>0.163186619773</v>
      </c>
      <c r="E121" s="4">
        <f>D121*I2/0.5</f>
        <v>7.1106473032021206E-19</v>
      </c>
      <c r="F121">
        <f>C121^3</f>
        <v>1030301</v>
      </c>
      <c r="I121" s="4"/>
    </row>
  </sheetData>
  <mergeCells count="3">
    <mergeCell ref="C9:H9"/>
    <mergeCell ref="C24:H24"/>
    <mergeCell ref="C39:H3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DasNick</dc:creator>
  <cp:lastModifiedBy>DasNick</cp:lastModifiedBy>
  <dcterms:created xsi:type="dcterms:W3CDTF">2019-02-01T21:55:13Z</dcterms:created>
  <dcterms:modified xsi:type="dcterms:W3CDTF">2019-02-10T21:14:57Z</dcterms:modified>
</cp:coreProperties>
</file>