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stil\Documents\PlatformIO\Projects\ADS1115Test\"/>
    </mc:Choice>
  </mc:AlternateContent>
  <xr:revisionPtr revIDLastSave="0" documentId="8_{2365BF7A-9722-49E8-BBA8-4D24BD8520C7}" xr6:coauthVersionLast="45" xr6:coauthVersionMax="45" xr10:uidLastSave="{00000000-0000-0000-0000-000000000000}"/>
  <bookViews>
    <workbookView xWindow="-108" yWindow="-108" windowWidth="23256" windowHeight="12720" xr2:uid="{208937E8-59A5-46E6-88CC-C535CD4B759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4" i="1"/>
  <c r="F5" i="1"/>
  <c r="E13" i="1"/>
  <c r="E12" i="1"/>
  <c r="E11" i="1"/>
  <c r="E10" i="1"/>
  <c r="E9" i="1"/>
  <c r="F9" i="1" s="1"/>
  <c r="B16" i="1"/>
  <c r="E16" i="1" s="1"/>
  <c r="B15" i="1"/>
  <c r="E15" i="1" s="1"/>
  <c r="B14" i="1"/>
  <c r="E14" i="1" s="1"/>
  <c r="B13" i="1"/>
  <c r="B12" i="1"/>
  <c r="B11" i="1"/>
  <c r="B10" i="1"/>
  <c r="B9" i="1"/>
  <c r="F15" i="1" l="1"/>
  <c r="F16" i="1"/>
  <c r="F11" i="1"/>
  <c r="F10" i="1"/>
  <c r="G9" i="1" s="1"/>
  <c r="F12" i="1"/>
  <c r="F13" i="1"/>
  <c r="F14" i="1"/>
  <c r="G11" i="1" l="1"/>
  <c r="G10" i="1"/>
  <c r="G15" i="1"/>
  <c r="G12" i="1"/>
  <c r="G13" i="1"/>
  <c r="G14" i="1"/>
  <c r="G1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B96ABA-871B-4F6B-9EA7-EBAA16954E5E}" keepAlive="1" name="Consulta - Tabela2" description="Conexão com a consulta 'Tabela2' na pasta de trabalho." type="5" refreshedVersion="6" background="1" saveData="1">
    <dbPr connection="Provider=Microsoft.Mashup.OleDb.1;Data Source=$Workbook$;Location=Tabela2;Extended Properties=&quot;&quot;" command="SELECT * FROM [Tabela2]"/>
  </connection>
</connections>
</file>

<file path=xl/sharedStrings.xml><?xml version="1.0" encoding="utf-8"?>
<sst xmlns="http://schemas.openxmlformats.org/spreadsheetml/2006/main" count="21" uniqueCount="21">
  <si>
    <t>SWC Resistances</t>
  </si>
  <si>
    <t>VDD</t>
  </si>
  <si>
    <t>Setup</t>
  </si>
  <si>
    <t>VOL +</t>
  </si>
  <si>
    <t>VOL -</t>
  </si>
  <si>
    <t>MUTE</t>
  </si>
  <si>
    <t>MODE</t>
  </si>
  <si>
    <t>UP</t>
  </si>
  <si>
    <t>DOWN</t>
  </si>
  <si>
    <t>ACCEPT</t>
  </si>
  <si>
    <t>DECLINE</t>
  </si>
  <si>
    <t>Calculated ADC</t>
  </si>
  <si>
    <t>Resistances (Ω)</t>
  </si>
  <si>
    <t>ADC/VDD</t>
  </si>
  <si>
    <t>ADC Steps</t>
  </si>
  <si>
    <t>Resistor (Ω)</t>
  </si>
  <si>
    <t>ADC Res.</t>
  </si>
  <si>
    <t>Calculated</t>
  </si>
  <si>
    <t>Resistor kΩ</t>
  </si>
  <si>
    <t>Distances</t>
  </si>
  <si>
    <t>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</si>
</sst>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medium">
        <color theme="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0" xfId="0" applyAlignment="1"/>
    <xf numFmtId="0" fontId="3" fillId="0" borderId="0" xfId="0" applyFont="1"/>
    <xf numFmtId="0" fontId="4" fillId="0" borderId="0" xfId="0" applyFont="1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SWC</a:t>
            </a:r>
            <a:r>
              <a:rPr lang="pt-BR" baseline="0"/>
              <a:t>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Planilha1!$F$9:$F$16</c:f>
              <c:numCache>
                <c:formatCode>General</c:formatCode>
                <c:ptCount val="8"/>
                <c:pt idx="0">
                  <c:v>32415.655913978491</c:v>
                </c:pt>
                <c:pt idx="1">
                  <c:v>38774.992180712426</c:v>
                </c:pt>
                <c:pt idx="2">
                  <c:v>26046.358974358969</c:v>
                </c:pt>
                <c:pt idx="3">
                  <c:v>20239.058823529413</c:v>
                </c:pt>
                <c:pt idx="4">
                  <c:v>5376</c:v>
                </c:pt>
                <c:pt idx="5">
                  <c:v>12429.241379310344</c:v>
                </c:pt>
                <c:pt idx="6">
                  <c:v>58795.973741794303</c:v>
                </c:pt>
                <c:pt idx="7">
                  <c:v>52484.338983050846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2-420B-8A7D-8C4278103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272000"/>
        <c:axId val="1199389008"/>
      </c:barChart>
      <c:catAx>
        <c:axId val="163227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9389008"/>
        <c:crosses val="autoZero"/>
        <c:auto val="1"/>
        <c:lblAlgn val="ctr"/>
        <c:lblOffset val="100"/>
        <c:noMultiLvlLbl val="0"/>
      </c:catAx>
      <c:valAx>
        <c:axId val="11993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272000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2548</xdr:colOff>
      <xdr:row>0</xdr:row>
      <xdr:rowOff>459360</xdr:rowOff>
    </xdr:from>
    <xdr:to>
      <xdr:col>16</xdr:col>
      <xdr:colOff>322983</xdr:colOff>
      <xdr:row>15</xdr:row>
      <xdr:rowOff>182842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E83F4C-843F-4379-8A4E-AEA76852E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A3C9B-867A-4B23-85EE-F6D41D4735A5}">
  <dimension ref="A1:Q19"/>
  <sheetViews>
    <sheetView tabSelected="1" zoomScale="136" workbookViewId="0">
      <selection activeCell="H8" sqref="H8"/>
    </sheetView>
  </sheetViews>
  <sheetFormatPr defaultRowHeight="14.4" x14ac:dyDescent="0.3"/>
  <cols>
    <col min="1" max="1" width="13.6640625" customWidth="1"/>
    <col min="2" max="2" width="8.88671875" customWidth="1"/>
    <col min="3" max="3" width="2.44140625" customWidth="1"/>
    <col min="4" max="4" width="2.5546875" customWidth="1"/>
  </cols>
  <sheetData>
    <row r="1" spans="1:17" ht="36.6" x14ac:dyDescent="0.7">
      <c r="A1" s="1" t="s">
        <v>0</v>
      </c>
    </row>
    <row r="3" spans="1:17" ht="15" thickBot="1" x14ac:dyDescent="0.35">
      <c r="A3" s="4" t="s">
        <v>2</v>
      </c>
      <c r="B3" s="4"/>
      <c r="D3" s="10" t="s">
        <v>17</v>
      </c>
      <c r="E3" s="10"/>
      <c r="F3" s="10"/>
      <c r="P3" s="13"/>
      <c r="Q3" s="13"/>
    </row>
    <row r="4" spans="1:17" x14ac:dyDescent="0.3">
      <c r="A4" s="2" t="s">
        <v>1</v>
      </c>
      <c r="B4" s="3">
        <v>3.3</v>
      </c>
      <c r="D4" s="11" t="s">
        <v>13</v>
      </c>
      <c r="E4" s="11"/>
      <c r="F4">
        <f>(F5/B4)</f>
        <v>19859.39393939394</v>
      </c>
    </row>
    <row r="5" spans="1:17" x14ac:dyDescent="0.3">
      <c r="A5" t="s">
        <v>16</v>
      </c>
      <c r="B5" s="6">
        <v>16</v>
      </c>
      <c r="D5" s="12" t="s">
        <v>14</v>
      </c>
      <c r="E5" s="12"/>
      <c r="F5">
        <f>(2^B5)</f>
        <v>65536</v>
      </c>
    </row>
    <row r="6" spans="1:17" x14ac:dyDescent="0.3">
      <c r="A6" t="s">
        <v>15</v>
      </c>
      <c r="B6" s="3">
        <v>4700</v>
      </c>
      <c r="D6" t="s">
        <v>18</v>
      </c>
      <c r="F6">
        <f>B6/1000</f>
        <v>4.7</v>
      </c>
    </row>
    <row r="8" spans="1:17" ht="15" thickBot="1" x14ac:dyDescent="0.35">
      <c r="A8" s="4" t="s">
        <v>12</v>
      </c>
      <c r="B8" s="4"/>
      <c r="D8" s="9" t="s">
        <v>11</v>
      </c>
      <c r="E8" s="9"/>
      <c r="F8" s="4"/>
      <c r="G8" s="4"/>
    </row>
    <row r="9" spans="1:17" x14ac:dyDescent="0.3">
      <c r="A9" s="5" t="s">
        <v>3</v>
      </c>
      <c r="B9" s="3">
        <f>4.6*1000</f>
        <v>4600</v>
      </c>
      <c r="D9" s="8">
        <v>1</v>
      </c>
      <c r="E9" s="7">
        <f>(B4*(B9/(B6+B9)))</f>
        <v>1.6322580645161289</v>
      </c>
      <c r="F9">
        <f>(F4*E9)</f>
        <v>32415.655913978491</v>
      </c>
      <c r="G9">
        <f>ABS(F10-F9)</f>
        <v>6359.3362667339352</v>
      </c>
    </row>
    <row r="10" spans="1:17" x14ac:dyDescent="0.3">
      <c r="A10" s="5" t="s">
        <v>4</v>
      </c>
      <c r="B10" s="3">
        <f>6.81*1000</f>
        <v>6810</v>
      </c>
      <c r="D10" s="8">
        <v>2</v>
      </c>
      <c r="E10" s="7">
        <f>(B4*(B10/(B6+B10)))</f>
        <v>1.9524761077324067</v>
      </c>
      <c r="F10">
        <f>(F4*E10)</f>
        <v>38774.992180712426</v>
      </c>
      <c r="G10">
        <f>ABS(F11-F10)</f>
        <v>12728.633206353457</v>
      </c>
    </row>
    <row r="11" spans="1:17" x14ac:dyDescent="0.3">
      <c r="A11" s="5" t="s">
        <v>5</v>
      </c>
      <c r="B11" s="3">
        <f>3.1*1000</f>
        <v>3100</v>
      </c>
      <c r="D11" s="8">
        <v>3</v>
      </c>
      <c r="E11" s="7">
        <f>(B4*(B11/(B6+B11)))</f>
        <v>1.3115384615384613</v>
      </c>
      <c r="F11">
        <f>(F4*E11)</f>
        <v>26046.358974358969</v>
      </c>
      <c r="G11">
        <f>ABS(F12-F11)</f>
        <v>5807.3001508295565</v>
      </c>
    </row>
    <row r="12" spans="1:17" x14ac:dyDescent="0.3">
      <c r="A12" s="5" t="s">
        <v>6</v>
      </c>
      <c r="B12" s="3">
        <f>2.1*1000</f>
        <v>2100</v>
      </c>
      <c r="D12" s="8">
        <v>4</v>
      </c>
      <c r="E12" s="7">
        <f>(B4*(B12/(B6+B12)))</f>
        <v>1.0191176470588235</v>
      </c>
      <c r="F12">
        <f>(F4*E12)</f>
        <v>20239.058823529413</v>
      </c>
      <c r="G12">
        <f>ABS(F13-F12)</f>
        <v>14863.058823529413</v>
      </c>
    </row>
    <row r="13" spans="1:17" x14ac:dyDescent="0.3">
      <c r="A13" s="5" t="s">
        <v>7</v>
      </c>
      <c r="B13" s="3">
        <f>0.42*1000</f>
        <v>420</v>
      </c>
      <c r="D13" s="8">
        <v>5</v>
      </c>
      <c r="E13" s="7">
        <f>(B4*(B13/(B6+B13)))</f>
        <v>0.27070312499999999</v>
      </c>
      <c r="F13">
        <f>(F4*E13)</f>
        <v>5376</v>
      </c>
      <c r="G13">
        <f>ABS(F14-F13)</f>
        <v>7053.2413793103442</v>
      </c>
    </row>
    <row r="14" spans="1:17" x14ac:dyDescent="0.3">
      <c r="A14" s="5" t="s">
        <v>8</v>
      </c>
      <c r="B14" s="3">
        <f>1.1*1000</f>
        <v>1100</v>
      </c>
      <c r="D14" s="8">
        <v>6</v>
      </c>
      <c r="E14" s="7">
        <f>(B4*(B14/(B6+B14)))</f>
        <v>0.62586206896551722</v>
      </c>
      <c r="F14">
        <f>(F4*E14)</f>
        <v>12429.241379310344</v>
      </c>
      <c r="G14">
        <f>ABS(F15-F14)</f>
        <v>46366.732362483963</v>
      </c>
    </row>
    <row r="15" spans="1:17" x14ac:dyDescent="0.3">
      <c r="A15" s="5" t="s">
        <v>9</v>
      </c>
      <c r="B15" s="3">
        <f>41*1000</f>
        <v>41000</v>
      </c>
      <c r="D15" s="8">
        <v>7</v>
      </c>
      <c r="E15" s="7">
        <f>(B4*(B15/(B6+B15)))</f>
        <v>2.9606126914660829</v>
      </c>
      <c r="F15">
        <f>(F4*E15)</f>
        <v>58795.973741794303</v>
      </c>
      <c r="G15">
        <f>ABS(F16-F15)</f>
        <v>6311.6347587434575</v>
      </c>
    </row>
    <row r="16" spans="1:17" x14ac:dyDescent="0.3">
      <c r="A16" s="5" t="s">
        <v>10</v>
      </c>
      <c r="B16" s="3">
        <f>18.9*1000</f>
        <v>18900</v>
      </c>
      <c r="D16" s="8">
        <v>8</v>
      </c>
      <c r="E16" s="7">
        <f>(B4*(B16/(B6+B16)))</f>
        <v>2.6427966101694915</v>
      </c>
      <c r="F16">
        <f>(F4*E16)</f>
        <v>52484.338983050846</v>
      </c>
    </row>
    <row r="18" spans="5:7" ht="15" thickBot="1" x14ac:dyDescent="0.35">
      <c r="E18" s="4" t="s">
        <v>19</v>
      </c>
      <c r="F18" s="4"/>
      <c r="G18" s="4"/>
    </row>
    <row r="19" spans="5:7" x14ac:dyDescent="0.3">
      <c r="E19" t="s">
        <v>20</v>
      </c>
      <c r="G19">
        <f>SMALL(G9:G15,1)</f>
        <v>5807.3001508295565</v>
      </c>
    </row>
  </sheetData>
  <mergeCells count="3">
    <mergeCell ref="D3:F3"/>
    <mergeCell ref="D4:E4"/>
    <mergeCell ref="D5:E5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D A A B Q S w M E F A A C A A g A r J u n U q K 3 K v S n A A A A + A A A A B I A H A B D b 2 5 m a W c v U G F j a 2 F n Z S 5 4 b W w g o h g A K K A U A A A A A A A A A A A A A A A A A A A A A A A A A A A A h Y / B C o I w H I d f R X Z 3 m 5 N K 5 O + E u i Z E Q X Q d u n S k U 9 x s v l u H H q l X S C i r W 8 f f x 3 f 4 f o / b H d K x q b 2 r 7 I 1 q d Y I C T J E n d d 4 W S p c J G u z Z j 1 D K Y S f y i y i l N 8 n a x K M p E l R Z 2 8 W E O O e w C 3 H b l 4 R R G p B T t j 3 k l W w E + s j q v + w r b a z Q u U Q c j q 8 Y z n A U 4 E U U B n i 1 Z E B m D J n S X 4 V N x Z g C + Y G w G W o 7 9 J J 3 1 l / v g c w T y P s F f w J Q S w M E F A A C A A g A r J u n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y b p 1 K s l + e P p w A A A N k A A A A T A B w A R m 9 y b X V s Y X M v U 2 V j d G l v b j E u b S C i G A A o o B Q A A A A A A A A A A A A A A A A A A A A A A A A A A A B t j T 0 L g z A Q h v d A / k N I F w s i W E o X c S j S Q p c u F T q I Q 9 Q r F e O d J B F a x P / e W D v 2 l h f e j + c s 1 K 4 l F L d V 4 4 Q z z u x T G W h E r i r Q a i d S o c F x J v y d C R 1 4 4 / S q Q U f Z a A y g u 5 P p K q I u 2 E 7 F V f W Q y t 9 S l n O R L Q t 0 Z b g C N j J v B x J H 7 c C o h q R n + b K G K D c K 7 Y N M n 5 E e e 8 z f A 9 j g + y 6 c J r m Y q G I Z i g u 6 w z 5 a 4 n n e c t b i f 2 7 y A V B L A Q I t A B Q A A g A I A K y b p 1 K i t y r 0 p w A A A P g A A A A S A A A A A A A A A A A A A A A A A A A A A A B D b 2 5 m a W c v U G F j a 2 F n Z S 5 4 b W x Q S w E C L Q A U A A I A C A C s m 6 d S D 8 r p q 6 Q A A A D p A A A A E w A A A A A A A A A A A A A A A A D z A A A A W 0 N v b n R l b n R f V H l w Z X N d L n h t b F B L A Q I t A B Q A A g A I A K y b p 1 K s l + e P p w A A A N k A A A A T A A A A A A A A A A A A A A A A A O Q B A A B G b 3 J t d W x h c y 9 T Z W N 0 a W 9 u M S 5 t U E s F B g A A A A A D A A M A w g A A A N g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8 I A A A A A A A A b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A 3 V D I y O j I 4 O j Q y L j k w N j E 5 O D h a I i A v P j x F b n R y e S B U e X B l P S J G a W x s Q 2 9 s d W 1 u V H l w Z X M i I F Z h b H V l P S J z Q X c 9 P S I g L z 4 8 R W 5 0 c n k g V H l w Z T 0 i R m l s b E N v b H V t b k 5 h b W V z I i B W Y W x 1 Z T 0 i c 1 s m c X V v d D t D b 2 x 1 b m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U a X B v I E F s d G V y Y W R v L n t D b 2 x 1 b m E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Y T I v V G l w b y B B b H R l c m F k b y 5 7 Q 2 9 s d W 5 h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x A b L I Q Q 7 Z O l N 1 I / Z G B l n Y A A A A A A g A A A A A A E G Y A A A A B A A A g A A A A h Q V 0 a 0 / G 1 8 l n w 2 b Z 5 D 6 P S J + 9 m g G 0 N 0 / 9 O c O 5 Q b G C l c 4 A A A A A D o A A A A A C A A A g A A A A 1 X f s / b 7 X r j W k q W K 6 t F F 8 0 X i F M O q o R d 5 W c b 1 8 n Z 7 z D x p Q A A A A w S x U F Q r 5 Q z 2 2 W V f u 0 K 4 C X l M L w 7 C a e S s U g / b Q + 4 z y J N Z d 7 T O n A T V J r C / O d p I b i m h P X v s Y L q P T g W V 5 Y R 7 / p C 9 o a M 8 l K W j 4 L k g H X I u X 5 I i s X m l A A A A A D f O e w v F x R U M n G n O k e l 9 g 8 t 2 U D v 6 7 f r 1 R f P 5 g / S O k D 9 H 9 K u M I + 7 P D 6 p k m T g b k H P u B J w O X o j T W r 3 X C S K f U S G L + y g = = < / D a t a M a s h u p > 
</file>

<file path=customXml/itemProps1.xml><?xml version="1.0" encoding="utf-8"?>
<ds:datastoreItem xmlns:ds="http://schemas.openxmlformats.org/officeDocument/2006/customXml" ds:itemID="{B21B017A-714D-4523-9252-1BB6496F6E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Valentino Stillhardt</dc:creator>
  <cp:lastModifiedBy>Valentino Stillhardt</cp:lastModifiedBy>
  <dcterms:created xsi:type="dcterms:W3CDTF">2021-05-07T21:22:10Z</dcterms:created>
  <dcterms:modified xsi:type="dcterms:W3CDTF">2021-05-08T04:27:57Z</dcterms:modified>
</cp:coreProperties>
</file>