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CustomerData\"/>
    </mc:Choice>
  </mc:AlternateContent>
  <xr:revisionPtr revIDLastSave="0" documentId="13_ncr:1_{D8F38B6F-6BE8-4C33-8756-DE557701E5D1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PowerFlow" sheetId="1" r:id="rId1"/>
    <sheet name="Device" sheetId="3" r:id="rId2"/>
    <sheet name="Basic" sheetId="4" r:id="rId3"/>
    <sheet name="NetworkLine" sheetId="2" r:id="rId4"/>
    <sheet name="NetworkLine_IEEE Form" sheetId="5" r:id="rId5"/>
    <sheet name="Advanced Sett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6" i="1" l="1"/>
  <c r="I16" i="1"/>
  <c r="J14" i="1"/>
  <c r="I14" i="1"/>
  <c r="J11" i="1"/>
  <c r="J10" i="1"/>
  <c r="J9" i="1"/>
  <c r="I10" i="1"/>
  <c r="I9" i="1"/>
  <c r="H20" i="1"/>
  <c r="H19" i="1"/>
  <c r="H18" i="1"/>
  <c r="H17" i="1"/>
  <c r="H14" i="1"/>
  <c r="H13" i="1"/>
  <c r="H12" i="1"/>
  <c r="H11" i="1"/>
  <c r="H10" i="1"/>
  <c r="H21" i="1"/>
  <c r="H22" i="1"/>
  <c r="G22" i="1"/>
  <c r="G21" i="1"/>
  <c r="G20" i="1"/>
  <c r="G19" i="1"/>
  <c r="G18" i="1"/>
  <c r="G17" i="1"/>
  <c r="G14" i="1"/>
  <c r="G13" i="1"/>
  <c r="G12" i="1"/>
  <c r="G11" i="1"/>
  <c r="G10" i="1"/>
  <c r="F16" i="1"/>
  <c r="F14" i="1"/>
  <c r="F11" i="1"/>
  <c r="E10" i="1"/>
  <c r="E9" i="1"/>
</calcChain>
</file>

<file path=xl/sharedStrings.xml><?xml version="1.0" encoding="utf-8"?>
<sst xmlns="http://schemas.openxmlformats.org/spreadsheetml/2006/main" count="127" uniqueCount="87">
  <si>
    <t>bus</t>
    <phoneticPr fontId="1" type="noConversion"/>
  </si>
  <si>
    <t>type</t>
    <phoneticPr fontId="1" type="noConversion"/>
  </si>
  <si>
    <t>Vsp</t>
    <phoneticPr fontId="1" type="noConversion"/>
  </si>
  <si>
    <t>theta</t>
    <phoneticPr fontId="1" type="noConversion"/>
  </si>
  <si>
    <t>PGi</t>
    <phoneticPr fontId="1" type="noConversion"/>
  </si>
  <si>
    <t>QGi</t>
    <phoneticPr fontId="1" type="noConversion"/>
  </si>
  <si>
    <t>PLi</t>
    <phoneticPr fontId="1" type="noConversion"/>
  </si>
  <si>
    <t>QLi</t>
    <phoneticPr fontId="1" type="noConversion"/>
  </si>
  <si>
    <t>Qmin</t>
    <phoneticPr fontId="1" type="noConversion"/>
  </si>
  <si>
    <t>Qmax</t>
    <phoneticPr fontId="1" type="noConversion"/>
  </si>
  <si>
    <t>from bus</t>
    <phoneticPr fontId="1" type="noConversion"/>
  </si>
  <si>
    <t>to bus</t>
    <phoneticPr fontId="1" type="noConversion"/>
  </si>
  <si>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</si>
  <si>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</si>
  <si>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</si>
  <si>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</si>
  <si>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bus number</t>
    <phoneticPr fontId="1" type="noConversion"/>
  </si>
  <si>
    <t>type number</t>
    <phoneticPr fontId="1" type="noConversion"/>
  </si>
  <si>
    <t>parameters</t>
    <phoneticPr fontId="1" type="noConversion"/>
  </si>
  <si>
    <t>0, Synchronous Generator</t>
    <phoneticPr fontId="1" type="noConversion"/>
  </si>
  <si>
    <t>10, PLL-Controlled VSI</t>
    <phoneticPr fontId="1" type="noConversion"/>
  </si>
  <si>
    <t>Notes:</t>
    <phoneticPr fontId="1" type="noConversion"/>
  </si>
  <si>
    <t>Data:</t>
    <phoneticPr fontId="1" type="noConversion"/>
  </si>
  <si>
    <t>type: 1-slack bus, 2-PV bus, 3-PQ bus</t>
    <phoneticPr fontId="1" type="noConversion"/>
  </si>
  <si>
    <t>The branches can be listed in arbitrary order.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</si>
  <si>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</si>
  <si>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</si>
  <si>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The buses and corresponding devices CAN be listed below in arbitrary order.</t>
    <phoneticPr fontId="1" type="noConversion"/>
  </si>
  <si>
    <t>The bus 1 HAVE TO be the slack bus, i.e., type-1 bus.</t>
    <phoneticPr fontId="1" type="noConversion"/>
  </si>
  <si>
    <t>Discretization Method</t>
    <phoneticPr fontId="1" type="noConversion"/>
  </si>
  <si>
    <t>Samping frequency (Hz)</t>
    <phoneticPr fontId="1" type="noConversion"/>
  </si>
  <si>
    <t>Linearization Times</t>
    <phoneticPr fontId="1" type="noConversion"/>
  </si>
  <si>
    <t>Discre Damping Flag</t>
    <phoneticPr fontId="1" type="noConversion"/>
  </si>
  <si>
    <t>DirectFeedthrough</t>
    <phoneticPr fontId="1" type="noConversion"/>
  </si>
  <si>
    <t>10-19, Grid-Following VSI</t>
    <phoneticPr fontId="1" type="noConversion"/>
  </si>
  <si>
    <t>20-29, Grid-Forming VSI</t>
    <phoneticPr fontId="1" type="noConversion"/>
  </si>
  <si>
    <t>21, Droop-Controlled VSI</t>
    <phoneticPr fontId="1" type="noConversion"/>
  </si>
  <si>
    <t>Zbranch = R+wL+1/(wC+G)</t>
    <phoneticPr fontId="1" type="noConversion"/>
  </si>
  <si>
    <t>0-10, Synchronous Generator</t>
    <phoneticPr fontId="1" type="noConversion"/>
  </si>
  <si>
    <t>If the parameters are left to blank, the default paramters will be used.</t>
    <phoneticPr fontId="1" type="noConversion"/>
  </si>
  <si>
    <t>PGi and QGi are in generator convention. PLi and QLi are in load convention.</t>
    <phoneticPr fontId="1" type="noConversion"/>
  </si>
  <si>
    <t>For active device (SG, VSI, etc), please use PGI and QGi. For load, please use PLi and QLi.</t>
    <phoneticPr fontId="1" type="noConversion"/>
  </si>
  <si>
    <r>
      <t xml:space="preserve">The </t>
    </r>
    <r>
      <rPr>
        <sz val="11"/>
        <color rgb="FFFF0000"/>
        <rFont val="等线"/>
        <family val="3"/>
        <charset val="134"/>
        <scheme val="minor"/>
      </rPr>
      <t>red</t>
    </r>
    <r>
      <rPr>
        <sz val="11"/>
        <color theme="1"/>
        <rFont val="等线"/>
        <family val="3"/>
        <charset val="134"/>
        <scheme val="minor"/>
      </rPr>
      <t xml:space="preserve"> highlighted devices are not available currently.</t>
    </r>
    <phoneticPr fontId="1" type="noConversion"/>
  </si>
  <si>
    <t>For adding passive load, please use PLi and QLi in the "PowerFlow" sheet.</t>
    <phoneticPr fontId="1" type="noConversion"/>
  </si>
  <si>
    <t>%%%</t>
    <phoneticPr fontId="1" type="noConversion"/>
  </si>
  <si>
    <t>100, Floating Bus (Open Circuit)</t>
    <phoneticPr fontId="1" type="noConversion"/>
  </si>
  <si>
    <t>Self branch HAS TO be GC.</t>
    <phoneticPr fontId="1" type="noConversion"/>
  </si>
  <si>
    <t>90, Infinite Bus (Short Circuit in Small-Signal)</t>
    <phoneticPr fontId="1" type="noConversion"/>
  </si>
  <si>
    <t>Mutual branch HAS TO be RL.</t>
    <phoneticPr fontId="1" type="noConversion"/>
  </si>
  <si>
    <t>wL (pu) = 0.03</t>
    <phoneticPr fontId="1" type="noConversion"/>
  </si>
  <si>
    <t>H (pu) = 3.5</t>
    <phoneticPr fontId="1" type="noConversion"/>
  </si>
  <si>
    <t>D (pu) = 5</t>
    <phoneticPr fontId="1" type="noConversion"/>
  </si>
  <si>
    <t>R (pu) = 0.01</t>
    <phoneticPr fontId="1" type="noConversion"/>
  </si>
  <si>
    <t>Vdc (pu) = 2.5</t>
    <phoneticPr fontId="1" type="noConversion"/>
  </si>
  <si>
    <t>Cdc (pu) = 1.25</t>
    <phoneticPr fontId="1" type="noConversion"/>
  </si>
  <si>
    <t>Bandwidth PLL (Hz) = 20</t>
    <phoneticPr fontId="1" type="noConversion"/>
  </si>
  <si>
    <t>Bandwidth idq (Hz) = 500</t>
    <phoneticPr fontId="1" type="noConversion"/>
  </si>
  <si>
    <t>Bandwidth vdc (Hz) = 20</t>
    <phoneticPr fontId="1" type="noConversion"/>
  </si>
  <si>
    <t>For each bus, at least ONE and only ONE device can be connected.</t>
    <phoneticPr fontId="1" type="noConversion"/>
  </si>
  <si>
    <t>This sheet summarizes the devices connected to buses.</t>
    <phoneticPr fontId="1" type="noConversion"/>
  </si>
  <si>
    <t>All self branch HAT TO be set, even with a very small value of G.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</si>
  <si>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</si>
  <si>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</si>
  <si>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B/2 (pu)</t>
    <phoneticPr fontId="1" type="noConversion"/>
  </si>
  <si>
    <t>X (pu)</t>
    <phoneticPr fontId="1" type="noConversion"/>
  </si>
  <si>
    <t>Turns Ratio</t>
    <phoneticPr fontId="1" type="noConversion"/>
  </si>
  <si>
    <t>G/2 (pu)</t>
    <phoneticPr fontId="1" type="noConversion"/>
  </si>
  <si>
    <t>The transformer is added between FromBus and Zbranch</t>
    <phoneticPr fontId="1" type="noConversion"/>
  </si>
  <si>
    <t>Turns Ratio (pu)</t>
    <phoneticPr fontId="1" type="noConversion"/>
  </si>
  <si>
    <t>If using this sheet, please set enable from 0 to 1, then this sheet will over-write "NetworkLine"</t>
    <phoneticPr fontId="1" type="noConversion"/>
  </si>
  <si>
    <t>Data Form with Default Values:</t>
    <phoneticPr fontId="1" type="noConversion"/>
  </si>
  <si>
    <t>Enable_SimulinkModel</t>
    <phoneticPr fontId="1" type="noConversion"/>
  </si>
  <si>
    <t>Enable_PlotPole</t>
    <phoneticPr fontId="1" type="noConversion"/>
  </si>
  <si>
    <t>Enable_PlotAdmittance</t>
    <phoneticPr fontId="1" type="noConversion"/>
  </si>
  <si>
    <t>This sheets summaries advanced settings for the toolbox</t>
    <phoneticPr fontId="1" type="noConversion"/>
  </si>
  <si>
    <t>1-Forward Eular, 2-Hybrid Euler-Trapezoidal, 3-Virtual damping</t>
    <phoneticPr fontId="1" type="noConversion"/>
  </si>
  <si>
    <t>1-Enable, 2-Disable</t>
    <phoneticPr fontId="1" type="noConversion"/>
  </si>
  <si>
    <t>1-Initial step, 2-Every step</t>
    <phoneticPr fontId="1" type="noConversion"/>
  </si>
  <si>
    <t>1-With virtual damping resistor, 2-Without virtual damping resistor</t>
    <phoneticPr fontId="1" type="noConversion"/>
  </si>
  <si>
    <t>1-Yes, 2-No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</si>
  <si>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</si>
  <si>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</si>
  <si>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</si>
  <si>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This sheet summarizes basic settings</t>
    <phoneticPr fontId="1" type="noConversion"/>
  </si>
  <si>
    <t>Enable_PrintOutput</t>
    <phoneticPr fontId="1" type="noConversion"/>
  </si>
  <si>
    <t>Enable_PlotSwing</t>
    <phoneticPr fontId="1" type="noConversion"/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</si>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</sst>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81" formatCode="0.0000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quotePrefix="1"/>
    <xf numFmtId="0" fontId="7" fillId="0" borderId="0" xfId="0" applyFont="1"/>
    <xf numFmtId="0" fontId="8" fillId="0" borderId="0" xfId="0" applyFont="1"/>
    <xf numFmtId="0" fontId="0" fillId="0" borderId="0" xfId="0"/>
    <xf numFmtId="176" fontId="0" fillId="0" borderId="0" xfId="0" applyNumberFormat="1"/>
    <xf numFmtId="0" fontId="0" fillId="0" borderId="0" xfId="0"/>
    <xf numFmtId="11" fontId="0" fillId="0" borderId="0" xfId="0" applyNumberFormat="1"/>
    <xf numFmtId="18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A5" workbookViewId="0">
      <selection activeCell="J17" sqref="J17"/>
    </sheetView>
  </sheetViews>
  <sheetFormatPr defaultRowHeight="13.9" x14ac:dyDescent="0.4"/>
  <sheetData>
    <row r="1" spans="1:10" x14ac:dyDescent="0.4">
      <c r="A1" s="4" t="s">
        <v>26</v>
      </c>
    </row>
    <row r="2" spans="1:10" x14ac:dyDescent="0.4">
      <c r="A2" s="4" t="s">
        <v>21</v>
      </c>
    </row>
    <row r="3" spans="1:10" x14ac:dyDescent="0.4">
      <c r="A3" t="s">
        <v>23</v>
      </c>
    </row>
    <row r="4" spans="1:10" x14ac:dyDescent="0.4">
      <c r="A4" t="s">
        <v>28</v>
      </c>
    </row>
    <row r="5" spans="1:10" x14ac:dyDescent="0.4">
      <c r="A5" t="s">
        <v>40</v>
      </c>
    </row>
    <row r="6" spans="1:10" x14ac:dyDescent="0.4">
      <c r="A6" t="s">
        <v>41</v>
      </c>
    </row>
    <row r="7" spans="1:10" x14ac:dyDescent="0.4">
      <c r="A7" s="4" t="s">
        <v>22</v>
      </c>
    </row>
    <row r="8" spans="1:10" x14ac:dyDescent="0.4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 x14ac:dyDescent="0.4">
      <c r="A9" s="16">
        <v>1</v>
      </c>
      <c r="B9" s="16">
        <v>1</v>
      </c>
      <c r="C9" s="16">
        <v>1.06</v>
      </c>
      <c r="D9" s="16">
        <v>0</v>
      </c>
      <c r="E9" s="16">
        <f>0.1*100</f>
        <v>10</v>
      </c>
      <c r="F9" s="16">
        <v>0</v>
      </c>
      <c r="G9" s="16">
        <v>0</v>
      </c>
      <c r="H9" s="16">
        <v>0</v>
      </c>
      <c r="I9" s="16">
        <f>-2*100</f>
        <v>-200</v>
      </c>
      <c r="J9" s="16">
        <f>2*100</f>
        <v>200</v>
      </c>
    </row>
    <row r="10" spans="1:10" x14ac:dyDescent="0.4">
      <c r="A10" s="16">
        <v>2</v>
      </c>
      <c r="B10" s="16">
        <v>2</v>
      </c>
      <c r="C10" s="16">
        <v>1.0449999999999999</v>
      </c>
      <c r="D10" s="16">
        <v>0</v>
      </c>
      <c r="E10" s="16">
        <f>0.4*100</f>
        <v>40</v>
      </c>
      <c r="F10" s="16">
        <v>0</v>
      </c>
      <c r="G10" s="16">
        <f>0.217*100</f>
        <v>21.7</v>
      </c>
      <c r="H10" s="16">
        <f>0.127*100</f>
        <v>12.7</v>
      </c>
      <c r="I10" s="16">
        <f>-0.4*100</f>
        <v>-40</v>
      </c>
      <c r="J10" s="16">
        <f>0.5*100</f>
        <v>50</v>
      </c>
    </row>
    <row r="11" spans="1:10" x14ac:dyDescent="0.4">
      <c r="A11" s="16">
        <v>3</v>
      </c>
      <c r="B11" s="16">
        <v>2</v>
      </c>
      <c r="C11" s="16">
        <v>1.01</v>
      </c>
      <c r="D11" s="16">
        <v>0</v>
      </c>
      <c r="E11" s="16">
        <v>0</v>
      </c>
      <c r="F11" s="16">
        <f>0.1*100</f>
        <v>10</v>
      </c>
      <c r="G11" s="16">
        <f>0.942*100</f>
        <v>94.199999999999989</v>
      </c>
      <c r="H11" s="16">
        <f>0.19*100</f>
        <v>19</v>
      </c>
      <c r="I11" s="16">
        <v>0</v>
      </c>
      <c r="J11" s="16">
        <f>0.4*100</f>
        <v>40</v>
      </c>
    </row>
    <row r="12" spans="1:10" x14ac:dyDescent="0.4">
      <c r="A12" s="16">
        <v>4</v>
      </c>
      <c r="B12" s="16">
        <v>3</v>
      </c>
      <c r="C12" s="16">
        <v>1</v>
      </c>
      <c r="D12" s="16">
        <v>0</v>
      </c>
      <c r="E12" s="16">
        <v>0</v>
      </c>
      <c r="F12" s="16">
        <v>0</v>
      </c>
      <c r="G12" s="16">
        <f>0.478*100</f>
        <v>47.8</v>
      </c>
      <c r="H12" s="16">
        <f>-0.039*100</f>
        <v>-3.9</v>
      </c>
      <c r="I12" s="16">
        <v>0</v>
      </c>
      <c r="J12" s="16">
        <v>0</v>
      </c>
    </row>
    <row r="13" spans="1:10" x14ac:dyDescent="0.4">
      <c r="A13" s="16">
        <v>5</v>
      </c>
      <c r="B13" s="16">
        <v>3</v>
      </c>
      <c r="C13" s="16">
        <v>1</v>
      </c>
      <c r="D13" s="16">
        <v>0</v>
      </c>
      <c r="E13" s="16">
        <v>0</v>
      </c>
      <c r="F13" s="16">
        <v>0</v>
      </c>
      <c r="G13" s="16">
        <f>0.076*100</f>
        <v>7.6</v>
      </c>
      <c r="H13" s="16">
        <f>0.016*100</f>
        <v>1.6</v>
      </c>
      <c r="I13" s="16">
        <v>0</v>
      </c>
      <c r="J13" s="16">
        <v>0</v>
      </c>
    </row>
    <row r="14" spans="1:10" x14ac:dyDescent="0.4">
      <c r="A14" s="16">
        <v>6</v>
      </c>
      <c r="B14" s="16">
        <v>2</v>
      </c>
      <c r="C14" s="16">
        <v>1.07</v>
      </c>
      <c r="D14" s="16">
        <v>0</v>
      </c>
      <c r="E14" s="16">
        <v>0</v>
      </c>
      <c r="F14" s="16">
        <f>0.1*100</f>
        <v>10</v>
      </c>
      <c r="G14" s="16">
        <f>0.112*100</f>
        <v>11.200000000000001</v>
      </c>
      <c r="H14" s="16">
        <f>0.075*100</f>
        <v>7.5</v>
      </c>
      <c r="I14" s="16">
        <f>-0.06*100</f>
        <v>-6</v>
      </c>
      <c r="J14" s="16">
        <f>0.24*100</f>
        <v>24</v>
      </c>
    </row>
    <row r="15" spans="1:10" x14ac:dyDescent="0.4">
      <c r="A15" s="16">
        <v>7</v>
      </c>
      <c r="B15" s="16">
        <v>3</v>
      </c>
      <c r="C15" s="16">
        <v>1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</row>
    <row r="16" spans="1:10" x14ac:dyDescent="0.4">
      <c r="A16" s="16">
        <v>8</v>
      </c>
      <c r="B16" s="16">
        <v>2</v>
      </c>
      <c r="C16" s="16">
        <v>1.0900000000000001</v>
      </c>
      <c r="D16" s="16">
        <v>0</v>
      </c>
      <c r="E16" s="16">
        <v>0</v>
      </c>
      <c r="F16" s="16">
        <f>0.1*100</f>
        <v>10</v>
      </c>
      <c r="G16" s="16">
        <v>0</v>
      </c>
      <c r="H16" s="16">
        <v>0</v>
      </c>
      <c r="I16" s="16">
        <f>-0.06*100</f>
        <v>-6</v>
      </c>
      <c r="J16" s="16">
        <f>0.24*100</f>
        <v>24</v>
      </c>
    </row>
    <row r="17" spans="1:10" x14ac:dyDescent="0.4">
      <c r="A17" s="16">
        <v>9</v>
      </c>
      <c r="B17" s="16">
        <v>3</v>
      </c>
      <c r="C17" s="16">
        <v>1</v>
      </c>
      <c r="D17" s="16">
        <v>0</v>
      </c>
      <c r="E17" s="16">
        <v>0</v>
      </c>
      <c r="F17" s="16">
        <v>0</v>
      </c>
      <c r="G17" s="16">
        <f>0.295*100</f>
        <v>29.5</v>
      </c>
      <c r="H17" s="16">
        <f>0.166*100</f>
        <v>16.600000000000001</v>
      </c>
      <c r="I17" s="16">
        <v>0</v>
      </c>
      <c r="J17" s="16">
        <v>0</v>
      </c>
    </row>
    <row r="18" spans="1:10" x14ac:dyDescent="0.4">
      <c r="A18" s="16">
        <v>10</v>
      </c>
      <c r="B18" s="16">
        <v>3</v>
      </c>
      <c r="C18" s="16">
        <v>1</v>
      </c>
      <c r="D18" s="16">
        <v>0</v>
      </c>
      <c r="E18" s="16">
        <v>0</v>
      </c>
      <c r="F18" s="16">
        <v>0</v>
      </c>
      <c r="G18" s="16">
        <f>0.09*100</f>
        <v>9</v>
      </c>
      <c r="H18" s="16">
        <f>0.058*100</f>
        <v>5.8000000000000007</v>
      </c>
      <c r="I18" s="16">
        <v>0</v>
      </c>
      <c r="J18" s="16">
        <v>0</v>
      </c>
    </row>
    <row r="19" spans="1:10" x14ac:dyDescent="0.4">
      <c r="A19" s="16">
        <v>11</v>
      </c>
      <c r="B19" s="16">
        <v>3</v>
      </c>
      <c r="C19" s="16">
        <v>1</v>
      </c>
      <c r="D19" s="16">
        <v>0</v>
      </c>
      <c r="E19" s="16">
        <v>0</v>
      </c>
      <c r="F19" s="16">
        <v>0</v>
      </c>
      <c r="G19" s="16">
        <f>0.035*100</f>
        <v>3.5000000000000004</v>
      </c>
      <c r="H19" s="16">
        <f>0.018*100</f>
        <v>1.7999999999999998</v>
      </c>
      <c r="I19" s="16">
        <v>0</v>
      </c>
      <c r="J19" s="16">
        <v>0</v>
      </c>
    </row>
    <row r="20" spans="1:10" x14ac:dyDescent="0.4">
      <c r="A20" s="16">
        <v>12</v>
      </c>
      <c r="B20" s="16">
        <v>3</v>
      </c>
      <c r="C20" s="16">
        <v>1</v>
      </c>
      <c r="D20" s="16">
        <v>0</v>
      </c>
      <c r="E20" s="16">
        <v>0</v>
      </c>
      <c r="F20" s="16">
        <v>0</v>
      </c>
      <c r="G20" s="16">
        <f>0.061*100</f>
        <v>6.1</v>
      </c>
      <c r="H20" s="16">
        <f>0.016*100</f>
        <v>1.6</v>
      </c>
      <c r="I20" s="16">
        <v>0</v>
      </c>
      <c r="J20" s="16">
        <v>0</v>
      </c>
    </row>
    <row r="21" spans="1:10" x14ac:dyDescent="0.4">
      <c r="A21" s="16">
        <v>13</v>
      </c>
      <c r="B21" s="16">
        <v>3</v>
      </c>
      <c r="C21" s="16">
        <v>1</v>
      </c>
      <c r="D21" s="16">
        <v>0</v>
      </c>
      <c r="E21" s="16">
        <v>0</v>
      </c>
      <c r="F21" s="16">
        <v>0</v>
      </c>
      <c r="G21" s="16">
        <f>0.135*100</f>
        <v>13.5</v>
      </c>
      <c r="H21" s="16">
        <f>0.058*100</f>
        <v>5.8000000000000007</v>
      </c>
      <c r="I21" s="16">
        <v>0</v>
      </c>
      <c r="J21" s="16">
        <v>0</v>
      </c>
    </row>
    <row r="22" spans="1:10" x14ac:dyDescent="0.4">
      <c r="A22" s="16">
        <v>14</v>
      </c>
      <c r="B22" s="16">
        <v>3</v>
      </c>
      <c r="C22" s="16">
        <v>1</v>
      </c>
      <c r="D22" s="16">
        <v>0</v>
      </c>
      <c r="E22" s="16">
        <v>0</v>
      </c>
      <c r="F22" s="16">
        <v>0</v>
      </c>
      <c r="G22" s="16">
        <f>0.149*100</f>
        <v>14.899999999999999</v>
      </c>
      <c r="H22" s="16">
        <f>0.05*100</f>
        <v>5</v>
      </c>
      <c r="I22" s="16">
        <v>0</v>
      </c>
      <c r="J22" s="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I37"/>
  <sheetViews>
    <sheetView topLeftCell="A19" workbookViewId="0">
      <selection activeCell="D30" sqref="D29:D30"/>
    </sheetView>
  </sheetViews>
  <sheetFormatPr defaultRowHeight="13.9" x14ac:dyDescent="0.4"/>
  <cols>
    <col min="1" max="1" width="10.6640625" customWidth="1"/>
    <col min="2" max="2" width="31.59765625" customWidth="1"/>
    <col min="3" max="3" width="13.9296875" customWidth="1"/>
    <col min="4" max="4" width="15.265625" customWidth="1"/>
    <col min="5" max="5" width="13.796875" customWidth="1"/>
    <col min="6" max="6" width="12.6640625" customWidth="1"/>
    <col min="7" max="7" width="22.46484375" customWidth="1"/>
    <col min="8" max="8" width="22.265625" customWidth="1"/>
    <col min="9" max="9" width="24.1328125" customWidth="1"/>
  </cols>
  <sheetData>
    <row r="1" spans="1:9" x14ac:dyDescent="0.4">
      <c r="A1" s="3" t="s">
        <v>59</v>
      </c>
    </row>
    <row r="2" spans="1:9" x14ac:dyDescent="0.4">
      <c r="A2" s="3" t="s">
        <v>21</v>
      </c>
    </row>
    <row r="3" spans="1:9" x14ac:dyDescent="0.4">
      <c r="A3" s="5" t="s">
        <v>58</v>
      </c>
    </row>
    <row r="4" spans="1:9" x14ac:dyDescent="0.4">
      <c r="A4" s="5" t="s">
        <v>27</v>
      </c>
    </row>
    <row r="5" spans="1:9" x14ac:dyDescent="0.4">
      <c r="A5" s="5" t="s">
        <v>39</v>
      </c>
    </row>
    <row r="6" spans="1:9" x14ac:dyDescent="0.4">
      <c r="A6" s="5" t="s">
        <v>42</v>
      </c>
    </row>
    <row r="7" spans="1:9" x14ac:dyDescent="0.4">
      <c r="A7" s="5" t="s">
        <v>43</v>
      </c>
    </row>
    <row r="8" spans="1:9" x14ac:dyDescent="0.4">
      <c r="A8" s="3" t="s">
        <v>70</v>
      </c>
    </row>
    <row r="9" spans="1:9" x14ac:dyDescent="0.4">
      <c r="A9" s="3"/>
      <c r="B9" s="3" t="s">
        <v>38</v>
      </c>
      <c r="C9" t="s">
        <v>50</v>
      </c>
      <c r="D9" t="s">
        <v>51</v>
      </c>
      <c r="E9" t="s">
        <v>49</v>
      </c>
      <c r="F9" t="s">
        <v>52</v>
      </c>
    </row>
    <row r="10" spans="1:9" x14ac:dyDescent="0.4">
      <c r="A10" s="3"/>
      <c r="B10" t="s">
        <v>19</v>
      </c>
    </row>
    <row r="11" spans="1:9" x14ac:dyDescent="0.4">
      <c r="A11" s="3"/>
      <c r="B11" s="8" t="s">
        <v>44</v>
      </c>
    </row>
    <row r="12" spans="1:9" x14ac:dyDescent="0.4">
      <c r="A12" s="3"/>
      <c r="B12" s="3" t="s">
        <v>34</v>
      </c>
      <c r="C12" t="s">
        <v>53</v>
      </c>
      <c r="D12" t="s">
        <v>54</v>
      </c>
      <c r="E12" t="s">
        <v>49</v>
      </c>
      <c r="F12" t="s">
        <v>52</v>
      </c>
      <c r="G12" t="s">
        <v>57</v>
      </c>
      <c r="H12" t="s">
        <v>55</v>
      </c>
      <c r="I12" t="s">
        <v>56</v>
      </c>
    </row>
    <row r="13" spans="1:9" x14ac:dyDescent="0.4">
      <c r="A13" s="3"/>
      <c r="B13" t="s">
        <v>20</v>
      </c>
    </row>
    <row r="14" spans="1:9" x14ac:dyDescent="0.4">
      <c r="A14" s="3"/>
      <c r="B14" s="8" t="s">
        <v>44</v>
      </c>
    </row>
    <row r="15" spans="1:9" x14ac:dyDescent="0.4">
      <c r="A15" s="3"/>
      <c r="B15" s="6" t="s">
        <v>35</v>
      </c>
    </row>
    <row r="16" spans="1:9" x14ac:dyDescent="0.4">
      <c r="A16" s="3"/>
      <c r="B16" s="7" t="s">
        <v>36</v>
      </c>
      <c r="C16" s="7"/>
      <c r="D16" s="7"/>
      <c r="E16" s="7"/>
      <c r="F16" s="7"/>
    </row>
    <row r="17" spans="1:9" x14ac:dyDescent="0.4">
      <c r="A17" s="3"/>
      <c r="B17" s="8" t="s">
        <v>44</v>
      </c>
      <c r="C17" s="7"/>
      <c r="D17" s="7"/>
      <c r="E17" s="7"/>
      <c r="F17" s="7"/>
    </row>
    <row r="18" spans="1:9" x14ac:dyDescent="0.4">
      <c r="A18" s="3"/>
      <c r="B18" s="3" t="s">
        <v>47</v>
      </c>
    </row>
    <row r="19" spans="1:9" x14ac:dyDescent="0.4">
      <c r="A19" s="3"/>
      <c r="B19" s="8" t="s">
        <v>44</v>
      </c>
      <c r="C19" s="7"/>
      <c r="D19" s="7"/>
      <c r="E19" s="7"/>
      <c r="F19" s="7"/>
    </row>
    <row r="20" spans="1:9" x14ac:dyDescent="0.4">
      <c r="A20" s="3"/>
      <c r="B20" s="3" t="s">
        <v>45</v>
      </c>
    </row>
    <row r="21" spans="1:9" x14ac:dyDescent="0.4">
      <c r="A21" s="3"/>
      <c r="B21" s="5" t="s">
        <v>44</v>
      </c>
    </row>
    <row r="22" spans="1:9" x14ac:dyDescent="0.4">
      <c r="A22" s="3" t="s">
        <v>22</v>
      </c>
    </row>
    <row r="23" spans="1:9" x14ac:dyDescent="0.4">
      <c r="A23" t="s">
        <v>16</v>
      </c>
      <c r="B23" t="s">
        <v>17</v>
      </c>
      <c r="C23" t="s">
        <v>18</v>
      </c>
    </row>
    <row r="24" spans="1:9" x14ac:dyDescent="0.4">
      <c r="A24" s="11">
        <v>1</v>
      </c>
      <c r="B24" s="11">
        <v>0</v>
      </c>
      <c r="C24" s="12">
        <v>35</v>
      </c>
      <c r="D24" s="12">
        <v>10</v>
      </c>
      <c r="E24" s="12">
        <v>0.3</v>
      </c>
      <c r="F24" s="12">
        <v>0.1</v>
      </c>
      <c r="G24" s="2"/>
      <c r="H24" s="2"/>
      <c r="I24" s="2"/>
    </row>
    <row r="25" spans="1:9" x14ac:dyDescent="0.4">
      <c r="A25" s="11">
        <v>2</v>
      </c>
      <c r="B25" s="11">
        <v>0</v>
      </c>
      <c r="C25" s="12">
        <v>3.5</v>
      </c>
      <c r="D25" s="12">
        <v>1</v>
      </c>
      <c r="E25" s="12">
        <v>0.3</v>
      </c>
      <c r="F25" s="12">
        <v>0.1</v>
      </c>
      <c r="G25" s="2"/>
      <c r="H25" s="2"/>
      <c r="I25" s="2"/>
    </row>
    <row r="26" spans="1:9" x14ac:dyDescent="0.4">
      <c r="A26" s="11">
        <v>3</v>
      </c>
      <c r="B26" s="11">
        <v>0</v>
      </c>
      <c r="C26" s="12">
        <v>3.5</v>
      </c>
      <c r="D26" s="12">
        <v>10</v>
      </c>
      <c r="E26" s="12">
        <v>0.3</v>
      </c>
      <c r="F26" s="12">
        <v>0.1</v>
      </c>
    </row>
    <row r="27" spans="1:9" x14ac:dyDescent="0.4">
      <c r="A27" s="11">
        <v>4</v>
      </c>
      <c r="B27" s="11">
        <v>100</v>
      </c>
      <c r="C27" s="11"/>
      <c r="D27" s="11"/>
      <c r="E27" s="11"/>
      <c r="F27" s="11"/>
    </row>
    <row r="28" spans="1:9" x14ac:dyDescent="0.4">
      <c r="A28" s="11">
        <v>5</v>
      </c>
      <c r="B28" s="11">
        <v>100</v>
      </c>
      <c r="C28" s="11"/>
      <c r="D28" s="11"/>
      <c r="E28" s="11"/>
      <c r="F28" s="11"/>
    </row>
    <row r="29" spans="1:9" x14ac:dyDescent="0.4">
      <c r="A29" s="11">
        <v>6</v>
      </c>
      <c r="B29" s="11">
        <v>0</v>
      </c>
      <c r="C29" s="12">
        <v>3.5</v>
      </c>
      <c r="D29" s="12">
        <v>10</v>
      </c>
      <c r="E29" s="12">
        <v>0.3</v>
      </c>
      <c r="F29" s="12">
        <v>0.1</v>
      </c>
    </row>
    <row r="30" spans="1:9" x14ac:dyDescent="0.4">
      <c r="A30" s="11">
        <v>7</v>
      </c>
      <c r="B30" s="11">
        <v>100</v>
      </c>
      <c r="C30" s="11"/>
      <c r="D30" s="11"/>
      <c r="E30" s="11"/>
      <c r="F30" s="11"/>
    </row>
    <row r="31" spans="1:9" x14ac:dyDescent="0.4">
      <c r="A31" s="11">
        <v>8</v>
      </c>
      <c r="B31" s="11">
        <v>0</v>
      </c>
      <c r="C31" s="12">
        <v>3.5</v>
      </c>
      <c r="D31" s="12">
        <v>10</v>
      </c>
      <c r="E31" s="12">
        <v>0.3</v>
      </c>
      <c r="F31" s="12">
        <v>0.1</v>
      </c>
    </row>
    <row r="32" spans="1:9" x14ac:dyDescent="0.4">
      <c r="A32" s="11">
        <v>9</v>
      </c>
      <c r="B32" s="11">
        <v>100</v>
      </c>
      <c r="C32" s="11"/>
      <c r="D32" s="11"/>
      <c r="E32" s="11"/>
      <c r="F32" s="11"/>
    </row>
    <row r="33" spans="1:6" x14ac:dyDescent="0.4">
      <c r="A33" s="11">
        <v>10</v>
      </c>
      <c r="B33" s="11">
        <v>100</v>
      </c>
      <c r="C33" s="11"/>
      <c r="D33" s="11"/>
      <c r="E33" s="11"/>
      <c r="F33" s="11"/>
    </row>
    <row r="34" spans="1:6" x14ac:dyDescent="0.4">
      <c r="A34" s="11">
        <v>11</v>
      </c>
      <c r="B34" s="11">
        <v>100</v>
      </c>
      <c r="C34" s="11"/>
      <c r="D34" s="11"/>
      <c r="E34" s="11"/>
      <c r="F34" s="11"/>
    </row>
    <row r="35" spans="1:6" x14ac:dyDescent="0.4">
      <c r="A35" s="11">
        <v>12</v>
      </c>
      <c r="B35" s="11">
        <v>100</v>
      </c>
      <c r="C35" s="11"/>
      <c r="D35" s="11"/>
      <c r="E35" s="11"/>
      <c r="F35" s="11"/>
    </row>
    <row r="36" spans="1:6" x14ac:dyDescent="0.4">
      <c r="A36" s="11">
        <v>13</v>
      </c>
      <c r="B36" s="11">
        <v>100</v>
      </c>
      <c r="C36" s="11"/>
      <c r="D36" s="11"/>
      <c r="E36" s="11"/>
      <c r="F36" s="11"/>
    </row>
    <row r="37" spans="1:6" x14ac:dyDescent="0.4">
      <c r="A37" s="11">
        <v>14</v>
      </c>
      <c r="B37" s="11">
        <v>100</v>
      </c>
      <c r="C37" s="11"/>
      <c r="D37" s="11"/>
      <c r="E37" s="11"/>
      <c r="F37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workbookViewId="0">
      <selection activeCell="B5" sqref="B5"/>
    </sheetView>
  </sheetViews>
  <sheetFormatPr defaultRowHeight="13.9" x14ac:dyDescent="0.4"/>
  <cols>
    <col min="1" max="1" width="22" customWidth="1"/>
    <col min="2" max="2" width="18.53125" customWidth="1"/>
    <col min="3" max="3" width="14.9296875" customWidth="1"/>
    <col min="4" max="4" width="15.73046875" customWidth="1"/>
  </cols>
  <sheetData>
    <row r="1" spans="1:2" x14ac:dyDescent="0.4">
      <c r="A1" s="3" t="s">
        <v>83</v>
      </c>
    </row>
    <row r="2" spans="1:2" x14ac:dyDescent="0.4">
      <c r="A2" s="3" t="s">
        <v>22</v>
      </c>
    </row>
    <row r="3" spans="1:2" x14ac:dyDescent="0.4">
      <c r="A3" s="5" t="s">
        <v>30</v>
      </c>
      <c r="B3" s="1">
        <v>40000</v>
      </c>
    </row>
    <row r="4" spans="1:2" x14ac:dyDescent="0.4">
      <c r="A4" t="s">
        <v>80</v>
      </c>
      <c r="B4" s="2">
        <v>60</v>
      </c>
    </row>
    <row r="5" spans="1:2" x14ac:dyDescent="0.4">
      <c r="A5" t="s">
        <v>81</v>
      </c>
      <c r="B5">
        <v>100</v>
      </c>
    </row>
    <row r="6" spans="1:2" x14ac:dyDescent="0.4">
      <c r="A6" t="s">
        <v>82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44"/>
  <sheetViews>
    <sheetView topLeftCell="A24" workbookViewId="0">
      <selection activeCell="G29" sqref="G29:G44"/>
    </sheetView>
  </sheetViews>
  <sheetFormatPr defaultRowHeight="13.9" x14ac:dyDescent="0.4"/>
  <cols>
    <col min="7" max="7" width="14.796875" customWidth="1"/>
  </cols>
  <sheetData>
    <row r="1" spans="1:7" x14ac:dyDescent="0.4">
      <c r="A1" s="3" t="s">
        <v>25</v>
      </c>
    </row>
    <row r="2" spans="1:7" x14ac:dyDescent="0.4">
      <c r="A2" s="3" t="s">
        <v>21</v>
      </c>
    </row>
    <row r="3" spans="1:7" x14ac:dyDescent="0.4">
      <c r="A3" s="5" t="s">
        <v>37</v>
      </c>
    </row>
    <row r="4" spans="1:7" x14ac:dyDescent="0.4">
      <c r="A4" s="5" t="s">
        <v>67</v>
      </c>
    </row>
    <row r="5" spans="1:7" x14ac:dyDescent="0.4">
      <c r="A5" s="5" t="s">
        <v>24</v>
      </c>
    </row>
    <row r="6" spans="1:7" x14ac:dyDescent="0.4">
      <c r="A6" s="5" t="s">
        <v>48</v>
      </c>
    </row>
    <row r="7" spans="1:7" x14ac:dyDescent="0.4">
      <c r="A7" s="5" t="s">
        <v>46</v>
      </c>
    </row>
    <row r="8" spans="1:7" x14ac:dyDescent="0.4">
      <c r="A8" s="5" t="s">
        <v>60</v>
      </c>
    </row>
    <row r="9" spans="1:7" x14ac:dyDescent="0.4">
      <c r="A9" s="3" t="s">
        <v>22</v>
      </c>
    </row>
    <row r="10" spans="1:7" x14ac:dyDescent="0.4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68</v>
      </c>
    </row>
    <row r="11" spans="1:7" x14ac:dyDescent="0.4">
      <c r="A11" s="13">
        <v>1</v>
      </c>
      <c r="B11" s="13">
        <v>2</v>
      </c>
      <c r="C11" s="13">
        <v>1.9380000000000001E-2</v>
      </c>
      <c r="D11" s="13">
        <v>5.917E-2</v>
      </c>
      <c r="E11" s="13">
        <v>0</v>
      </c>
      <c r="F11" s="13" t="s">
        <v>86</v>
      </c>
      <c r="G11">
        <v>1</v>
      </c>
    </row>
    <row r="12" spans="1:7" x14ac:dyDescent="0.4">
      <c r="A12" s="13">
        <v>1</v>
      </c>
      <c r="B12" s="13">
        <v>5</v>
      </c>
      <c r="C12" s="13">
        <v>5.4030000000000002E-2</v>
      </c>
      <c r="D12" s="13">
        <v>0.22303999999999999</v>
      </c>
      <c r="E12" s="13">
        <v>0</v>
      </c>
      <c r="F12" s="13" t="s">
        <v>86</v>
      </c>
      <c r="G12">
        <v>1</v>
      </c>
    </row>
    <row r="13" spans="1:7" x14ac:dyDescent="0.4">
      <c r="A13" s="13">
        <v>2</v>
      </c>
      <c r="B13" s="13">
        <v>3</v>
      </c>
      <c r="C13" s="13">
        <v>4.6989999999999997E-2</v>
      </c>
      <c r="D13" s="13">
        <v>0.19797000000000001</v>
      </c>
      <c r="E13" s="13">
        <v>0</v>
      </c>
      <c r="F13" s="13" t="s">
        <v>86</v>
      </c>
      <c r="G13">
        <v>1</v>
      </c>
    </row>
    <row r="14" spans="1:7" x14ac:dyDescent="0.4">
      <c r="A14" s="13">
        <v>2</v>
      </c>
      <c r="B14" s="13">
        <v>4</v>
      </c>
      <c r="C14" s="13">
        <v>5.8110000000000002E-2</v>
      </c>
      <c r="D14" s="13">
        <v>0.17632</v>
      </c>
      <c r="E14" s="13">
        <v>0</v>
      </c>
      <c r="F14" s="13" t="s">
        <v>86</v>
      </c>
      <c r="G14">
        <v>1</v>
      </c>
    </row>
    <row r="15" spans="1:7" x14ac:dyDescent="0.4">
      <c r="A15" s="13">
        <v>2</v>
      </c>
      <c r="B15" s="13">
        <v>5</v>
      </c>
      <c r="C15" s="13">
        <v>5.6950000000000001E-2</v>
      </c>
      <c r="D15" s="13">
        <v>0.17388000000000001</v>
      </c>
      <c r="E15" s="13">
        <v>0</v>
      </c>
      <c r="F15" s="13" t="s">
        <v>86</v>
      </c>
      <c r="G15">
        <v>1</v>
      </c>
    </row>
    <row r="16" spans="1:7" x14ac:dyDescent="0.4">
      <c r="A16" s="13">
        <v>3</v>
      </c>
      <c r="B16" s="13">
        <v>4</v>
      </c>
      <c r="C16" s="13">
        <v>6.701E-2</v>
      </c>
      <c r="D16" s="13">
        <v>0.17102999999999999</v>
      </c>
      <c r="E16" s="13">
        <v>0</v>
      </c>
      <c r="F16" s="13" t="s">
        <v>86</v>
      </c>
      <c r="G16">
        <v>1</v>
      </c>
    </row>
    <row r="17" spans="1:7" x14ac:dyDescent="0.4">
      <c r="A17" s="13">
        <v>4</v>
      </c>
      <c r="B17" s="13">
        <v>5</v>
      </c>
      <c r="C17" s="13">
        <v>1.3350000000000001E-2</v>
      </c>
      <c r="D17" s="13">
        <v>4.2110000000000002E-2</v>
      </c>
      <c r="E17" s="13">
        <v>0</v>
      </c>
      <c r="F17" s="13" t="s">
        <v>86</v>
      </c>
      <c r="G17">
        <v>1</v>
      </c>
    </row>
    <row r="18" spans="1:7" x14ac:dyDescent="0.4">
      <c r="A18" s="13">
        <v>4</v>
      </c>
      <c r="B18" s="13">
        <v>7</v>
      </c>
      <c r="C18" s="14">
        <v>9.9999999999999995E-21</v>
      </c>
      <c r="D18" s="13">
        <v>0.20912</v>
      </c>
      <c r="E18" s="13">
        <v>0</v>
      </c>
      <c r="F18" s="13" t="s">
        <v>86</v>
      </c>
      <c r="G18">
        <v>1</v>
      </c>
    </row>
    <row r="19" spans="1:7" x14ac:dyDescent="0.4">
      <c r="A19" s="13">
        <v>4</v>
      </c>
      <c r="B19" s="13">
        <v>9</v>
      </c>
      <c r="C19" s="14">
        <v>9.9999999999999995E-21</v>
      </c>
      <c r="D19" s="13">
        <v>0.55618000000000001</v>
      </c>
      <c r="E19" s="13">
        <v>0</v>
      </c>
      <c r="F19" s="13" t="s">
        <v>86</v>
      </c>
      <c r="G19">
        <v>1</v>
      </c>
    </row>
    <row r="20" spans="1:7" x14ac:dyDescent="0.4">
      <c r="A20" s="13">
        <v>5</v>
      </c>
      <c r="B20" s="13">
        <v>6</v>
      </c>
      <c r="C20" s="14">
        <v>9.9999999999999995E-21</v>
      </c>
      <c r="D20" s="13">
        <v>0.25202000000000002</v>
      </c>
      <c r="E20" s="13">
        <v>0</v>
      </c>
      <c r="F20" s="13" t="s">
        <v>86</v>
      </c>
      <c r="G20">
        <v>1</v>
      </c>
    </row>
    <row r="21" spans="1:7" x14ac:dyDescent="0.4">
      <c r="A21" s="13">
        <v>6</v>
      </c>
      <c r="B21" s="13">
        <v>11</v>
      </c>
      <c r="C21" s="13">
        <v>9.4979999999999995E-2</v>
      </c>
      <c r="D21" s="13">
        <v>0.19889999999999999</v>
      </c>
      <c r="E21" s="13">
        <v>0</v>
      </c>
      <c r="F21" s="13" t="s">
        <v>86</v>
      </c>
      <c r="G21">
        <v>1</v>
      </c>
    </row>
    <row r="22" spans="1:7" x14ac:dyDescent="0.4">
      <c r="A22" s="13">
        <v>6</v>
      </c>
      <c r="B22" s="13">
        <v>12</v>
      </c>
      <c r="C22" s="13">
        <v>0.12291000000000001</v>
      </c>
      <c r="D22" s="13">
        <v>0.25580999999999998</v>
      </c>
      <c r="E22" s="13">
        <v>0</v>
      </c>
      <c r="F22" s="13" t="s">
        <v>86</v>
      </c>
      <c r="G22">
        <v>1</v>
      </c>
    </row>
    <row r="23" spans="1:7" x14ac:dyDescent="0.4">
      <c r="A23" s="13">
        <v>6</v>
      </c>
      <c r="B23" s="13">
        <v>13</v>
      </c>
      <c r="C23" s="13">
        <v>6.615E-2</v>
      </c>
      <c r="D23" s="13">
        <v>0.13027</v>
      </c>
      <c r="E23" s="13">
        <v>0</v>
      </c>
      <c r="F23" s="13" t="s">
        <v>86</v>
      </c>
      <c r="G23">
        <v>1</v>
      </c>
    </row>
    <row r="24" spans="1:7" x14ac:dyDescent="0.4">
      <c r="A24" s="13">
        <v>7</v>
      </c>
      <c r="B24" s="13">
        <v>8</v>
      </c>
      <c r="C24" s="14">
        <v>9.9999999999999995E-21</v>
      </c>
      <c r="D24" s="13">
        <v>0.17615</v>
      </c>
      <c r="E24" s="13">
        <v>0</v>
      </c>
      <c r="F24" s="13" t="s">
        <v>86</v>
      </c>
      <c r="G24">
        <v>1</v>
      </c>
    </row>
    <row r="25" spans="1:7" x14ac:dyDescent="0.4">
      <c r="A25" s="13">
        <v>7</v>
      </c>
      <c r="B25" s="13">
        <v>9</v>
      </c>
      <c r="C25" s="14">
        <v>9.9999999999999995E-21</v>
      </c>
      <c r="D25" s="13">
        <v>0.11001</v>
      </c>
      <c r="E25" s="13">
        <v>0</v>
      </c>
      <c r="F25" s="13" t="s">
        <v>86</v>
      </c>
      <c r="G25">
        <v>1</v>
      </c>
    </row>
    <row r="26" spans="1:7" x14ac:dyDescent="0.4">
      <c r="A26" s="13">
        <v>9</v>
      </c>
      <c r="B26" s="13">
        <v>10</v>
      </c>
      <c r="C26" s="13">
        <v>3.1809999999999998E-2</v>
      </c>
      <c r="D26" s="13">
        <v>8.4500000000000006E-2</v>
      </c>
      <c r="E26" s="13">
        <v>0</v>
      </c>
      <c r="F26" s="13" t="s">
        <v>86</v>
      </c>
      <c r="G26">
        <v>1</v>
      </c>
    </row>
    <row r="27" spans="1:7" x14ac:dyDescent="0.4">
      <c r="A27" s="13">
        <v>9</v>
      </c>
      <c r="B27" s="13">
        <v>14</v>
      </c>
      <c r="C27" s="13">
        <v>0.12711</v>
      </c>
      <c r="D27" s="13">
        <v>0.27038000000000001</v>
      </c>
      <c r="E27" s="13">
        <v>0</v>
      </c>
      <c r="F27" s="13" t="s">
        <v>86</v>
      </c>
      <c r="G27">
        <v>1</v>
      </c>
    </row>
    <row r="28" spans="1:7" x14ac:dyDescent="0.4">
      <c r="A28" s="13">
        <v>10</v>
      </c>
      <c r="B28" s="13">
        <v>11</v>
      </c>
      <c r="C28" s="13">
        <v>8.2049999999999998E-2</v>
      </c>
      <c r="D28" s="13">
        <v>0.19206999999999999</v>
      </c>
      <c r="E28" s="13">
        <v>0</v>
      </c>
      <c r="F28" s="13" t="s">
        <v>86</v>
      </c>
      <c r="G28">
        <v>1</v>
      </c>
    </row>
    <row r="29" spans="1:7" x14ac:dyDescent="0.4">
      <c r="A29" s="13">
        <v>12</v>
      </c>
      <c r="B29" s="13">
        <v>13</v>
      </c>
      <c r="C29" s="13">
        <v>0.22092000000000001</v>
      </c>
      <c r="D29" s="13">
        <v>0.19988</v>
      </c>
      <c r="E29" s="13">
        <v>0</v>
      </c>
      <c r="F29" s="13" t="s">
        <v>86</v>
      </c>
      <c r="G29">
        <v>1</v>
      </c>
    </row>
    <row r="30" spans="1:7" x14ac:dyDescent="0.4">
      <c r="A30" s="13">
        <v>13</v>
      </c>
      <c r="B30" s="13">
        <v>14</v>
      </c>
      <c r="C30" s="13">
        <v>0.17093</v>
      </c>
      <c r="D30" s="13">
        <v>0.34802</v>
      </c>
      <c r="E30" s="13">
        <v>0</v>
      </c>
      <c r="F30" s="13" t="s">
        <v>86</v>
      </c>
      <c r="G30">
        <v>1</v>
      </c>
    </row>
    <row r="31" spans="1:7" x14ac:dyDescent="0.4">
      <c r="A31" s="13">
        <v>1</v>
      </c>
      <c r="B31" s="13">
        <v>1</v>
      </c>
      <c r="C31" s="13">
        <v>0</v>
      </c>
      <c r="D31" s="13">
        <v>0</v>
      </c>
      <c r="E31" s="13">
        <v>5.1000000000000004E-2</v>
      </c>
      <c r="F31" s="13">
        <v>0</v>
      </c>
      <c r="G31">
        <v>1</v>
      </c>
    </row>
    <row r="32" spans="1:7" x14ac:dyDescent="0.4">
      <c r="A32" s="13">
        <v>2</v>
      </c>
      <c r="B32" s="13">
        <v>2</v>
      </c>
      <c r="C32" s="13">
        <v>0</v>
      </c>
      <c r="D32" s="13">
        <v>0</v>
      </c>
      <c r="E32" s="13">
        <v>5.62E-2</v>
      </c>
      <c r="F32" s="13">
        <v>0</v>
      </c>
      <c r="G32">
        <v>1</v>
      </c>
    </row>
    <row r="33" spans="1:7" x14ac:dyDescent="0.4">
      <c r="A33" s="13">
        <v>3</v>
      </c>
      <c r="B33" s="13">
        <v>3</v>
      </c>
      <c r="C33" s="13">
        <v>0</v>
      </c>
      <c r="D33" s="13">
        <v>0</v>
      </c>
      <c r="E33" s="13">
        <v>2.8299999999999999E-2</v>
      </c>
      <c r="F33" s="13">
        <v>0</v>
      </c>
      <c r="G33" s="13">
        <v>1</v>
      </c>
    </row>
    <row r="34" spans="1:7" x14ac:dyDescent="0.4">
      <c r="A34" s="13">
        <v>4</v>
      </c>
      <c r="B34" s="13">
        <v>4</v>
      </c>
      <c r="C34" s="13">
        <v>0</v>
      </c>
      <c r="D34" s="13">
        <v>0</v>
      </c>
      <c r="E34" s="13">
        <v>2.3400000000000001E-2</v>
      </c>
      <c r="F34" s="13">
        <v>0</v>
      </c>
      <c r="G34" s="13">
        <v>1</v>
      </c>
    </row>
    <row r="35" spans="1:7" x14ac:dyDescent="0.4">
      <c r="A35" s="13">
        <v>5</v>
      </c>
      <c r="B35" s="13">
        <v>5</v>
      </c>
      <c r="C35" s="13">
        <v>0</v>
      </c>
      <c r="D35" s="13">
        <v>0</v>
      </c>
      <c r="E35" s="13">
        <v>4.19E-2</v>
      </c>
      <c r="F35" s="13">
        <v>0</v>
      </c>
      <c r="G35" s="13">
        <v>1</v>
      </c>
    </row>
    <row r="36" spans="1:7" x14ac:dyDescent="0.4">
      <c r="A36" s="13">
        <v>6</v>
      </c>
      <c r="B36" s="13">
        <v>6</v>
      </c>
      <c r="C36" s="13">
        <v>0</v>
      </c>
      <c r="D36" s="13">
        <v>0</v>
      </c>
      <c r="E36" s="14">
        <v>9.9999999999999995E-21</v>
      </c>
      <c r="F36" s="13">
        <v>0</v>
      </c>
      <c r="G36" s="13">
        <v>1</v>
      </c>
    </row>
    <row r="37" spans="1:7" x14ac:dyDescent="0.4">
      <c r="A37" s="13">
        <v>7</v>
      </c>
      <c r="B37" s="13">
        <v>7</v>
      </c>
      <c r="C37" s="13">
        <v>0</v>
      </c>
      <c r="D37" s="13">
        <v>0</v>
      </c>
      <c r="E37" s="14">
        <v>9.9999999999999995E-21</v>
      </c>
      <c r="F37" s="13">
        <v>0</v>
      </c>
      <c r="G37" s="13">
        <v>1</v>
      </c>
    </row>
    <row r="38" spans="1:7" x14ac:dyDescent="0.4">
      <c r="A38" s="13">
        <v>8</v>
      </c>
      <c r="B38" s="13">
        <v>8</v>
      </c>
      <c r="C38" s="13">
        <v>0</v>
      </c>
      <c r="D38" s="13">
        <v>0</v>
      </c>
      <c r="E38" s="14">
        <v>9.9999999999999995E-21</v>
      </c>
      <c r="F38" s="13">
        <v>0</v>
      </c>
      <c r="G38" s="13">
        <v>1</v>
      </c>
    </row>
    <row r="39" spans="1:7" x14ac:dyDescent="0.4">
      <c r="A39" s="13">
        <v>9</v>
      </c>
      <c r="B39" s="13">
        <v>9</v>
      </c>
      <c r="C39" s="13">
        <v>0</v>
      </c>
      <c r="D39" s="13">
        <v>0</v>
      </c>
      <c r="E39" s="15">
        <v>0.19</v>
      </c>
      <c r="F39" s="13">
        <v>0</v>
      </c>
      <c r="G39" s="13">
        <v>1</v>
      </c>
    </row>
    <row r="40" spans="1:7" x14ac:dyDescent="0.4">
      <c r="A40" s="13">
        <v>10</v>
      </c>
      <c r="B40" s="13">
        <v>10</v>
      </c>
      <c r="C40" s="13">
        <v>0</v>
      </c>
      <c r="D40" s="13">
        <v>0</v>
      </c>
      <c r="E40" s="14">
        <v>9.9999999999999995E-21</v>
      </c>
      <c r="F40" s="13">
        <v>0</v>
      </c>
      <c r="G40" s="13">
        <v>1</v>
      </c>
    </row>
    <row r="41" spans="1:7" x14ac:dyDescent="0.4">
      <c r="A41" s="13">
        <v>11</v>
      </c>
      <c r="B41" s="13">
        <v>11</v>
      </c>
      <c r="C41" s="13">
        <v>0</v>
      </c>
      <c r="D41" s="13">
        <v>0</v>
      </c>
      <c r="E41" s="14">
        <v>9.9999999999999995E-21</v>
      </c>
      <c r="F41" s="13">
        <v>0</v>
      </c>
      <c r="G41" s="13">
        <v>1</v>
      </c>
    </row>
    <row r="42" spans="1:7" x14ac:dyDescent="0.4">
      <c r="A42" s="13">
        <v>12</v>
      </c>
      <c r="B42" s="13">
        <v>12</v>
      </c>
      <c r="C42" s="13">
        <v>0</v>
      </c>
      <c r="D42" s="13">
        <v>0</v>
      </c>
      <c r="E42" s="14">
        <v>9.9999999999999995E-21</v>
      </c>
      <c r="F42" s="13">
        <v>0</v>
      </c>
      <c r="G42" s="13">
        <v>1</v>
      </c>
    </row>
    <row r="43" spans="1:7" x14ac:dyDescent="0.4">
      <c r="A43" s="13">
        <v>13</v>
      </c>
      <c r="B43" s="13">
        <v>13</v>
      </c>
      <c r="C43" s="13">
        <v>0</v>
      </c>
      <c r="D43" s="13">
        <v>0</v>
      </c>
      <c r="E43" s="14">
        <v>9.9999999999999995E-21</v>
      </c>
      <c r="F43" s="13">
        <v>0</v>
      </c>
      <c r="G43" s="13">
        <v>1</v>
      </c>
    </row>
    <row r="44" spans="1:7" x14ac:dyDescent="0.4">
      <c r="A44" s="13">
        <v>14</v>
      </c>
      <c r="B44" s="13">
        <v>14</v>
      </c>
      <c r="C44" s="13">
        <v>0</v>
      </c>
      <c r="D44" s="13">
        <v>0</v>
      </c>
      <c r="E44" s="14">
        <v>9.9999999999999995E-21</v>
      </c>
      <c r="F44" s="13">
        <v>0</v>
      </c>
      <c r="G44" s="1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27"/>
  <sheetViews>
    <sheetView workbookViewId="0">
      <selection activeCell="F5" sqref="F5"/>
    </sheetView>
  </sheetViews>
  <sheetFormatPr defaultRowHeight="13.9" x14ac:dyDescent="0.4"/>
  <sheetData>
    <row r="1" spans="1:7" x14ac:dyDescent="0.4">
      <c r="A1" s="3" t="s">
        <v>61</v>
      </c>
    </row>
    <row r="2" spans="1:7" x14ac:dyDescent="0.4">
      <c r="A2" s="3" t="s">
        <v>21</v>
      </c>
    </row>
    <row r="3" spans="1:7" x14ac:dyDescent="0.4">
      <c r="A3" t="s">
        <v>69</v>
      </c>
    </row>
    <row r="4" spans="1:7" x14ac:dyDescent="0.4">
      <c r="A4" s="3" t="s">
        <v>62</v>
      </c>
    </row>
    <row r="5" spans="1:7" x14ac:dyDescent="0.4">
      <c r="A5" s="5">
        <v>0</v>
      </c>
    </row>
    <row r="6" spans="1:7" x14ac:dyDescent="0.4">
      <c r="A6" s="3" t="s">
        <v>22</v>
      </c>
    </row>
    <row r="7" spans="1:7" x14ac:dyDescent="0.4">
      <c r="A7" t="s">
        <v>10</v>
      </c>
      <c r="B7" t="s">
        <v>11</v>
      </c>
      <c r="C7" t="s">
        <v>12</v>
      </c>
      <c r="D7" t="s">
        <v>64</v>
      </c>
      <c r="E7" t="s">
        <v>63</v>
      </c>
      <c r="F7" t="s">
        <v>66</v>
      </c>
      <c r="G7" t="s">
        <v>65</v>
      </c>
    </row>
    <row r="8" spans="1:7" x14ac:dyDescent="0.4">
      <c r="A8">
        <v>1</v>
      </c>
      <c r="B8">
        <v>2</v>
      </c>
      <c r="C8">
        <v>1.9380000000000001E-2</v>
      </c>
      <c r="D8">
        <v>5.917E-2</v>
      </c>
      <c r="E8" s="9">
        <v>2.64E-2</v>
      </c>
      <c r="F8">
        <v>0</v>
      </c>
      <c r="G8">
        <v>1</v>
      </c>
    </row>
    <row r="9" spans="1:7" x14ac:dyDescent="0.4">
      <c r="A9">
        <v>1</v>
      </c>
      <c r="B9">
        <v>5</v>
      </c>
      <c r="C9">
        <v>5.4030000000000002E-2</v>
      </c>
      <c r="D9">
        <v>0.22303999999999999</v>
      </c>
      <c r="E9" s="9">
        <v>2.46E-2</v>
      </c>
      <c r="F9">
        <v>0</v>
      </c>
      <c r="G9">
        <v>1</v>
      </c>
    </row>
    <row r="10" spans="1:7" x14ac:dyDescent="0.4">
      <c r="A10">
        <v>2</v>
      </c>
      <c r="B10">
        <v>3</v>
      </c>
      <c r="C10">
        <v>4.6989999999999997E-2</v>
      </c>
      <c r="D10">
        <v>0.19797000000000001</v>
      </c>
      <c r="E10" s="9">
        <v>2.1899999999999999E-2</v>
      </c>
      <c r="F10">
        <v>0</v>
      </c>
      <c r="G10">
        <v>1</v>
      </c>
    </row>
    <row r="11" spans="1:7" x14ac:dyDescent="0.4">
      <c r="A11">
        <v>2</v>
      </c>
      <c r="B11">
        <v>4</v>
      </c>
      <c r="C11">
        <v>5.8110000000000002E-2</v>
      </c>
      <c r="D11">
        <v>0.17632</v>
      </c>
      <c r="E11" s="9">
        <v>1.7000000000000001E-2</v>
      </c>
      <c r="F11">
        <v>0</v>
      </c>
      <c r="G11">
        <v>1</v>
      </c>
    </row>
    <row r="12" spans="1:7" x14ac:dyDescent="0.4">
      <c r="A12">
        <v>2</v>
      </c>
      <c r="B12">
        <v>5</v>
      </c>
      <c r="C12">
        <v>5.6950000000000001E-2</v>
      </c>
      <c r="D12">
        <v>0.17388000000000001</v>
      </c>
      <c r="E12" s="9">
        <v>1.7299999999999999E-2</v>
      </c>
      <c r="F12">
        <v>0</v>
      </c>
      <c r="G12">
        <v>1</v>
      </c>
    </row>
    <row r="13" spans="1:7" x14ac:dyDescent="0.4">
      <c r="A13">
        <v>3</v>
      </c>
      <c r="B13">
        <v>4</v>
      </c>
      <c r="C13">
        <v>6.701E-2</v>
      </c>
      <c r="D13">
        <v>0.17102999999999999</v>
      </c>
      <c r="E13" s="9">
        <v>6.4000000000000003E-3</v>
      </c>
      <c r="F13">
        <v>0</v>
      </c>
      <c r="G13">
        <v>1</v>
      </c>
    </row>
    <row r="14" spans="1:7" x14ac:dyDescent="0.4">
      <c r="A14">
        <v>4</v>
      </c>
      <c r="B14">
        <v>5</v>
      </c>
      <c r="C14">
        <v>1.3350000000000001E-2</v>
      </c>
      <c r="D14">
        <v>4.2110000000000002E-2</v>
      </c>
      <c r="E14" s="10">
        <v>0</v>
      </c>
      <c r="F14">
        <v>0</v>
      </c>
      <c r="G14">
        <v>1</v>
      </c>
    </row>
    <row r="15" spans="1:7" x14ac:dyDescent="0.4">
      <c r="A15">
        <v>4</v>
      </c>
      <c r="B15">
        <v>7</v>
      </c>
      <c r="C15">
        <v>0</v>
      </c>
      <c r="D15">
        <v>0.20912</v>
      </c>
      <c r="E15">
        <v>0</v>
      </c>
      <c r="F15">
        <v>0</v>
      </c>
      <c r="G15">
        <v>0.97799999999999998</v>
      </c>
    </row>
    <row r="16" spans="1:7" x14ac:dyDescent="0.4">
      <c r="A16">
        <v>4</v>
      </c>
      <c r="B16">
        <v>9</v>
      </c>
      <c r="C16">
        <v>0</v>
      </c>
      <c r="D16">
        <v>0.55618000000000001</v>
      </c>
      <c r="E16">
        <v>0</v>
      </c>
      <c r="F16">
        <v>0</v>
      </c>
      <c r="G16">
        <v>0.96899999999999997</v>
      </c>
    </row>
    <row r="17" spans="1:7" x14ac:dyDescent="0.4">
      <c r="A17">
        <v>5</v>
      </c>
      <c r="B17">
        <v>6</v>
      </c>
      <c r="C17">
        <v>0</v>
      </c>
      <c r="D17">
        <v>0.25202000000000002</v>
      </c>
      <c r="E17">
        <v>0</v>
      </c>
      <c r="F17">
        <v>0</v>
      </c>
      <c r="G17">
        <v>0.93200000000000005</v>
      </c>
    </row>
    <row r="18" spans="1:7" x14ac:dyDescent="0.4">
      <c r="A18">
        <v>6</v>
      </c>
      <c r="B18">
        <v>11</v>
      </c>
      <c r="C18">
        <v>9.4979999999999995E-2</v>
      </c>
      <c r="D18">
        <v>0.19889999999999999</v>
      </c>
      <c r="E18">
        <v>0</v>
      </c>
      <c r="F18">
        <v>0</v>
      </c>
      <c r="G18">
        <v>1</v>
      </c>
    </row>
    <row r="19" spans="1:7" x14ac:dyDescent="0.4">
      <c r="A19">
        <v>6</v>
      </c>
      <c r="B19">
        <v>12</v>
      </c>
      <c r="C19">
        <v>0.12291000000000001</v>
      </c>
      <c r="D19">
        <v>0.25580999999999998</v>
      </c>
      <c r="E19">
        <v>0</v>
      </c>
      <c r="F19">
        <v>0</v>
      </c>
      <c r="G19">
        <v>1</v>
      </c>
    </row>
    <row r="20" spans="1:7" x14ac:dyDescent="0.4">
      <c r="A20">
        <v>6</v>
      </c>
      <c r="B20">
        <v>13</v>
      </c>
      <c r="C20">
        <v>6.615E-2</v>
      </c>
      <c r="D20">
        <v>0.13027</v>
      </c>
      <c r="E20">
        <v>0</v>
      </c>
      <c r="F20">
        <v>0</v>
      </c>
      <c r="G20">
        <v>1</v>
      </c>
    </row>
    <row r="21" spans="1:7" x14ac:dyDescent="0.4">
      <c r="A21">
        <v>7</v>
      </c>
      <c r="B21">
        <v>8</v>
      </c>
      <c r="C21">
        <v>0</v>
      </c>
      <c r="D21">
        <v>0.17615</v>
      </c>
      <c r="E21">
        <v>0</v>
      </c>
      <c r="F21">
        <v>0</v>
      </c>
      <c r="G21">
        <v>1</v>
      </c>
    </row>
    <row r="22" spans="1:7" x14ac:dyDescent="0.4">
      <c r="A22">
        <v>7</v>
      </c>
      <c r="B22">
        <v>9</v>
      </c>
      <c r="C22">
        <v>0</v>
      </c>
      <c r="D22">
        <v>0.11001</v>
      </c>
      <c r="E22">
        <v>0</v>
      </c>
      <c r="F22">
        <v>0</v>
      </c>
      <c r="G22">
        <v>1</v>
      </c>
    </row>
    <row r="23" spans="1:7" x14ac:dyDescent="0.4">
      <c r="A23">
        <v>9</v>
      </c>
      <c r="B23">
        <v>10</v>
      </c>
      <c r="C23">
        <v>3.1809999999999998E-2</v>
      </c>
      <c r="D23">
        <v>8.4500000000000006E-2</v>
      </c>
      <c r="E23">
        <v>0</v>
      </c>
      <c r="F23">
        <v>0</v>
      </c>
      <c r="G23">
        <v>1</v>
      </c>
    </row>
    <row r="24" spans="1:7" x14ac:dyDescent="0.4">
      <c r="A24">
        <v>9</v>
      </c>
      <c r="B24">
        <v>14</v>
      </c>
      <c r="C24">
        <v>0.12711</v>
      </c>
      <c r="D24">
        <v>0.27038000000000001</v>
      </c>
      <c r="E24">
        <v>0</v>
      </c>
      <c r="F24">
        <v>0</v>
      </c>
      <c r="G24">
        <v>1</v>
      </c>
    </row>
    <row r="25" spans="1:7" x14ac:dyDescent="0.4">
      <c r="A25">
        <v>10</v>
      </c>
      <c r="B25">
        <v>11</v>
      </c>
      <c r="C25">
        <v>8.2049999999999998E-2</v>
      </c>
      <c r="D25">
        <v>0.19206999999999999</v>
      </c>
      <c r="E25">
        <v>0</v>
      </c>
      <c r="F25">
        <v>0</v>
      </c>
      <c r="G25">
        <v>1</v>
      </c>
    </row>
    <row r="26" spans="1:7" x14ac:dyDescent="0.4">
      <c r="A26">
        <v>12</v>
      </c>
      <c r="B26">
        <v>13</v>
      </c>
      <c r="C26">
        <v>0.22092000000000001</v>
      </c>
      <c r="D26">
        <v>0.19988</v>
      </c>
      <c r="E26">
        <v>0</v>
      </c>
      <c r="F26">
        <v>0</v>
      </c>
      <c r="G26">
        <v>1</v>
      </c>
    </row>
    <row r="27" spans="1:7" x14ac:dyDescent="0.4">
      <c r="A27">
        <v>13</v>
      </c>
      <c r="B27">
        <v>14</v>
      </c>
      <c r="C27">
        <v>0.17093</v>
      </c>
      <c r="D27">
        <v>0.34802</v>
      </c>
      <c r="E27">
        <v>0</v>
      </c>
      <c r="F27">
        <v>0</v>
      </c>
      <c r="G2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D11"/>
  <sheetViews>
    <sheetView workbookViewId="0">
      <selection activeCell="H17" sqref="H17"/>
    </sheetView>
  </sheetViews>
  <sheetFormatPr defaultRowHeight="13.9" x14ac:dyDescent="0.4"/>
  <cols>
    <col min="1" max="1" width="20.73046875" customWidth="1"/>
  </cols>
  <sheetData>
    <row r="1" spans="1:4" x14ac:dyDescent="0.4">
      <c r="A1" s="3" t="s">
        <v>74</v>
      </c>
    </row>
    <row r="2" spans="1:4" x14ac:dyDescent="0.4">
      <c r="A2" s="3" t="s">
        <v>22</v>
      </c>
    </row>
    <row r="3" spans="1:4" x14ac:dyDescent="0.4">
      <c r="A3" t="s">
        <v>29</v>
      </c>
      <c r="B3">
        <v>2</v>
      </c>
      <c r="D3" t="s">
        <v>75</v>
      </c>
    </row>
    <row r="4" spans="1:4" x14ac:dyDescent="0.4">
      <c r="A4" t="s">
        <v>31</v>
      </c>
      <c r="B4">
        <v>1</v>
      </c>
      <c r="D4" t="s">
        <v>77</v>
      </c>
    </row>
    <row r="5" spans="1:4" x14ac:dyDescent="0.4">
      <c r="A5" t="s">
        <v>32</v>
      </c>
      <c r="B5">
        <v>1</v>
      </c>
      <c r="D5" t="s">
        <v>78</v>
      </c>
    </row>
    <row r="6" spans="1:4" x14ac:dyDescent="0.4">
      <c r="A6" t="s">
        <v>33</v>
      </c>
      <c r="B6">
        <v>0</v>
      </c>
      <c r="D6" t="s">
        <v>79</v>
      </c>
    </row>
    <row r="7" spans="1:4" x14ac:dyDescent="0.4">
      <c r="A7" t="s">
        <v>71</v>
      </c>
      <c r="B7">
        <v>1</v>
      </c>
      <c r="D7" t="s">
        <v>76</v>
      </c>
    </row>
    <row r="8" spans="1:4" x14ac:dyDescent="0.4">
      <c r="A8" t="s">
        <v>72</v>
      </c>
      <c r="B8">
        <v>1</v>
      </c>
      <c r="D8" t="s">
        <v>76</v>
      </c>
    </row>
    <row r="9" spans="1:4" x14ac:dyDescent="0.4">
      <c r="A9" t="s">
        <v>73</v>
      </c>
      <c r="B9">
        <v>1</v>
      </c>
      <c r="D9" t="s">
        <v>76</v>
      </c>
    </row>
    <row r="10" spans="1:4" x14ac:dyDescent="0.4">
      <c r="A10" t="s">
        <v>84</v>
      </c>
      <c r="B10">
        <v>1</v>
      </c>
      <c r="D10" t="s">
        <v>76</v>
      </c>
    </row>
    <row r="11" spans="1:4" x14ac:dyDescent="0.4">
      <c r="A11" t="s">
        <v>85</v>
      </c>
      <c r="B11">
        <v>1</v>
      </c>
      <c r="D11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PowerFlow</vt:lpstr>
      <vt:lpstr>Device</vt:lpstr>
      <vt:lpstr>Basic</vt:lpstr>
      <vt:lpstr>NetworkLine</vt:lpstr>
      <vt:lpstr>NetworkLine_IEEE Form</vt:lpstr>
      <vt:lpstr>Advanced 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2020-10-12T10:34:02Z</dcterms:modified>
</cp:coreProperties>
</file>