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55" activeTab="1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<sst xmlns="http://schemas.openxmlformats.org/spreadsheetml/2006/main" count="55" uniqueCount="50">
  <si>
    <t>This sheet summarizes the parameters for power flow analysis</t>
  </si>
  <si>
    <t>Bus</t>
  </si>
  <si>
    <t>Type</t>
  </si>
  <si>
    <t>Vsp (pu)</t>
  </si>
  <si>
    <t>theta (rad)</t>
  </si>
  <si>
    <t>PGi (pu)</t>
  </si>
  <si>
    <t>QGi (pu)</t>
  </si>
  <si>
    <t>PLi (pu)</t>
  </si>
  <si>
    <t>QLi (pu)</t>
  </si>
  <si>
    <t>Qmin (pu)</t>
  </si>
  <si>
    <t>Qmax (pu)</t>
  </si>
  <si>
    <t>Area No.</t>
  </si>
  <si>
    <t>AC or DC</t>
  </si>
  <si>
    <t>This sheet summarizes the apparatuses connected to buses.</t>
  </si>
  <si>
    <t>Bus number</t>
  </si>
  <si>
    <t>Apparatus type</t>
  </si>
  <si>
    <t>Apparatus parameters</t>
  </si>
  <si>
    <t>This sheet summarizes the parameters for network line impedance in IEEE form.</t>
  </si>
  <si>
    <t>Enable:</t>
  </si>
  <si>
    <t>User data:</t>
  </si>
  <si>
    <t>From bus</t>
  </si>
  <si>
    <t>To bus</t>
  </si>
  <si>
    <t>R (pu)</t>
  </si>
  <si>
    <t>X (pu)</t>
  </si>
  <si>
    <t>B (pu)</t>
  </si>
  <si>
    <t>G (pu)</t>
  </si>
  <si>
    <t>Turns Ratio (pu)</t>
  </si>
  <si>
    <t>inf</t>
  </si>
  <si>
    <t>This sheet summarizes the parameters for network line impedance.</t>
  </si>
  <si>
    <t>wL (pu)</t>
  </si>
  <si>
    <t>wC (pu)</t>
  </si>
  <si>
    <t>Turns ratio (pu)</t>
  </si>
  <si>
    <t>This sheet summarizes basic settings</t>
  </si>
  <si>
    <t>Samping frequency (Hz)</t>
  </si>
  <si>
    <t>Base frequency (Hz)</t>
  </si>
  <si>
    <t>Base power (VA)</t>
  </si>
  <si>
    <t>Base voltage (V)</t>
  </si>
  <si>
    <t>This sheet summaries advanced settings.</t>
  </si>
  <si>
    <t>Item</t>
  </si>
  <si>
    <t>Value</t>
  </si>
  <si>
    <t>Discretization method</t>
  </si>
  <si>
    <t>Linearization times</t>
  </si>
  <si>
    <t>Discretization damping flag</t>
  </si>
  <si>
    <t>Direct feedthrough</t>
  </si>
  <si>
    <t>Power flow algorithm</t>
  </si>
  <si>
    <t>Enable (create simulink model)</t>
  </si>
  <si>
    <t>Enable (plot pole map)</t>
  </si>
  <si>
    <t>Enable (plot admittance)</t>
  </si>
  <si>
    <t>Enable (print output)</t>
  </si>
  <si>
    <t>Enable (modal analysis)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</si>
</sst>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177" fontId="0" fillId="0" borderId="0" xfId="0" applyNumberFormat="1"/>
    <xf numFmtId="0" fontId="0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vertical="center"/>
    </xf>
    <xf numFmtId="0" fontId="3" fillId="0" borderId="0" xfId="0" applyFont="1"/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E16" sqref="E16"/>
    </sheetView>
  </sheetViews>
  <sheetFormatPr defaultColWidth="9" defaultRowHeight="14.25"/>
  <cols>
    <col min="4" max="4" width="11.1333333333333" customWidth="1"/>
    <col min="9" max="9" width="10.8666666666667" customWidth="1"/>
    <col min="10" max="10" width="11.1333333333333" customWidth="1"/>
  </cols>
  <sheetData>
    <row r="1" spans="1:1">
      <c r="A1" s="9" t="s">
        <v>0</v>
      </c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A3" s="10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10">
        <v>2</v>
      </c>
      <c r="B4">
        <v>2</v>
      </c>
      <c r="C4">
        <v>1.045</v>
      </c>
      <c r="D4">
        <v>0</v>
      </c>
      <c r="E4">
        <f>40/100</f>
        <v>0.4</v>
      </c>
      <c r="F4">
        <f>42.4/100</f>
        <v>0.424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10">
        <v>3</v>
      </c>
      <c r="B5">
        <v>2</v>
      </c>
      <c r="C5">
        <v>1.01</v>
      </c>
      <c r="D5">
        <v>0</v>
      </c>
      <c r="E5">
        <v>0</v>
      </c>
      <c r="F5">
        <f>23.4/100</f>
        <v>0.234</v>
      </c>
      <c r="G5">
        <f>94.2/100</f>
        <v>0.942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5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0.478</v>
      </c>
      <c r="H6">
        <f>-3.9/100</f>
        <v>-0.039</v>
      </c>
      <c r="I6">
        <v>0</v>
      </c>
      <c r="J6">
        <v>0</v>
      </c>
      <c r="K6">
        <v>1</v>
      </c>
      <c r="L6">
        <v>1</v>
      </c>
    </row>
    <row r="7" spans="1:12">
      <c r="A7" s="5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0.076</v>
      </c>
      <c r="H7">
        <f>1.6/100</f>
        <v>0.016</v>
      </c>
      <c r="I7">
        <v>0</v>
      </c>
      <c r="J7">
        <v>0</v>
      </c>
      <c r="K7">
        <v>1</v>
      </c>
      <c r="L7">
        <v>1</v>
      </c>
    </row>
    <row r="8" spans="1:12">
      <c r="A8" s="10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0.112</v>
      </c>
      <c r="H8">
        <f>7.5/100</f>
        <v>0.075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5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10">
        <v>8</v>
      </c>
      <c r="B10">
        <v>2</v>
      </c>
      <c r="C10">
        <v>1.09</v>
      </c>
      <c r="D10">
        <v>0</v>
      </c>
      <c r="E10">
        <v>0</v>
      </c>
      <c r="F10">
        <f>17.4/100</f>
        <v>0.174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5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0.295</v>
      </c>
      <c r="H11">
        <f>16.6/100</f>
        <v>0.166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0.058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0.035</v>
      </c>
      <c r="H13">
        <f>1.8/100</f>
        <v>0.018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0.061</v>
      </c>
      <c r="H14">
        <f>1.6/100</f>
        <v>0.016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</v>
      </c>
      <c r="H15">
        <f>5.8/100</f>
        <v>0.058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workbookViewId="0">
      <selection activeCell="B10" sqref="B10"/>
    </sheetView>
  </sheetViews>
  <sheetFormatPr defaultColWidth="9" defaultRowHeight="14.25" outlineLevelRow="6"/>
  <cols>
    <col min="1" max="1" width="12.8666666666667" customWidth="1"/>
    <col min="2" max="2" width="29.6" customWidth="1"/>
    <col min="3" max="3" width="14" customWidth="1"/>
    <col min="4" max="4" width="15.1333333333333" customWidth="1"/>
    <col min="5" max="5" width="12.4" customWidth="1"/>
    <col min="6" max="6" width="13.6" customWidth="1"/>
    <col min="7" max="7" width="13.8666666666667" customWidth="1"/>
    <col min="8" max="8" width="15.1333333333333" customWidth="1"/>
    <col min="9" max="9" width="18.8666666666667" customWidth="1"/>
    <col min="10" max="10" width="18.6" customWidth="1"/>
    <col min="11" max="11" width="17.1333333333333" customWidth="1"/>
    <col min="12" max="12" width="17.8666666666667" customWidth="1"/>
    <col min="13" max="13" width="14.4" customWidth="1"/>
    <col min="14" max="14" width="13.1333333333333" customWidth="1"/>
  </cols>
  <sheetData>
    <row r="1" spans="1:1">
      <c r="A1" s="1" t="s">
        <v>13</v>
      </c>
    </row>
    <row r="2" spans="1:3">
      <c r="A2" s="1" t="s">
        <v>14</v>
      </c>
      <c r="B2" s="1" t="s">
        <v>15</v>
      </c>
      <c r="C2" s="1" t="s">
        <v>16</v>
      </c>
    </row>
    <row r="3" spans="1:10">
      <c r="A3" s="5">
        <v>1</v>
      </c>
      <c r="B3">
        <v>0</v>
      </c>
      <c r="C3">
        <v>3.5</v>
      </c>
      <c r="D3">
        <v>5</v>
      </c>
      <c r="E3">
        <v>0.1</v>
      </c>
      <c r="F3">
        <v>0.01</v>
      </c>
      <c r="G3" s="6"/>
      <c r="H3" s="6"/>
      <c r="I3" s="6"/>
      <c r="J3" s="4"/>
    </row>
    <row r="4" spans="1:10">
      <c r="A4" s="5">
        <v>2</v>
      </c>
      <c r="B4">
        <v>0</v>
      </c>
      <c r="C4">
        <v>3.5</v>
      </c>
      <c r="D4">
        <v>5</v>
      </c>
      <c r="E4">
        <v>0.1</v>
      </c>
      <c r="F4">
        <v>0.01</v>
      </c>
      <c r="G4" s="6"/>
      <c r="H4" s="6"/>
      <c r="I4" s="6"/>
      <c r="J4" s="4"/>
    </row>
    <row r="5" spans="1:9">
      <c r="A5" s="5">
        <v>3</v>
      </c>
      <c r="B5">
        <v>0</v>
      </c>
      <c r="C5">
        <v>3.5</v>
      </c>
      <c r="D5">
        <v>5</v>
      </c>
      <c r="E5">
        <v>0.1</v>
      </c>
      <c r="F5">
        <v>0.01</v>
      </c>
      <c r="G5" s="6"/>
      <c r="H5" s="6"/>
      <c r="I5" s="6"/>
    </row>
    <row r="6" spans="1:9">
      <c r="A6" s="5">
        <v>6</v>
      </c>
      <c r="B6">
        <v>0</v>
      </c>
      <c r="C6">
        <v>3.5</v>
      </c>
      <c r="D6">
        <v>5</v>
      </c>
      <c r="E6">
        <v>0.1</v>
      </c>
      <c r="F6">
        <v>0.01</v>
      </c>
      <c r="G6" s="6"/>
      <c r="H6" s="6"/>
      <c r="I6" s="6"/>
    </row>
    <row r="7" spans="1:11">
      <c r="A7" s="5">
        <v>8</v>
      </c>
      <c r="B7">
        <v>60</v>
      </c>
      <c r="C7" s="7">
        <v>60</v>
      </c>
      <c r="D7" s="8">
        <v>2000000</v>
      </c>
      <c r="E7" s="7">
        <v>690</v>
      </c>
      <c r="F7" s="7">
        <v>1200</v>
      </c>
      <c r="G7" s="7">
        <v>0</v>
      </c>
      <c r="H7" s="7">
        <v>800</v>
      </c>
      <c r="I7" s="7">
        <v>16000</v>
      </c>
      <c r="J7" s="7">
        <v>800</v>
      </c>
      <c r="K7" s="7">
        <v>16000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E28" sqref="E28"/>
    </sheetView>
  </sheetViews>
  <sheetFormatPr defaultColWidth="9" defaultRowHeight="14.25" outlineLevelCol="6"/>
  <cols>
    <col min="5" max="5" width="10.1333333333333" customWidth="1"/>
    <col min="7" max="7" width="15.6" customWidth="1"/>
  </cols>
  <sheetData>
    <row r="1" spans="1:1">
      <c r="A1" s="1" t="s">
        <v>17</v>
      </c>
    </row>
    <row r="2" spans="1:1">
      <c r="A2" s="1" t="s">
        <v>18</v>
      </c>
    </row>
    <row r="3" spans="1:1">
      <c r="A3" s="2">
        <v>1</v>
      </c>
    </row>
    <row r="4" spans="1:1">
      <c r="A4" s="1" t="s">
        <v>19</v>
      </c>
    </row>
    <row r="5" spans="1:7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</row>
    <row r="6" spans="1:7">
      <c r="A6">
        <v>1</v>
      </c>
      <c r="B6">
        <v>2</v>
      </c>
      <c r="C6">
        <v>0.01938</v>
      </c>
      <c r="D6">
        <v>0.05917</v>
      </c>
      <c r="E6">
        <f>0.0528</f>
        <v>0.0528</v>
      </c>
      <c r="F6">
        <v>0</v>
      </c>
      <c r="G6">
        <v>1</v>
      </c>
    </row>
    <row r="7" spans="1:7">
      <c r="A7">
        <v>1</v>
      </c>
      <c r="B7">
        <v>5</v>
      </c>
      <c r="C7">
        <v>0.05403</v>
      </c>
      <c r="D7">
        <v>0.22304</v>
      </c>
      <c r="E7">
        <f>0.0492</f>
        <v>0.0492</v>
      </c>
      <c r="F7">
        <v>0</v>
      </c>
      <c r="G7">
        <v>1</v>
      </c>
    </row>
    <row r="8" spans="1:7">
      <c r="A8">
        <v>2</v>
      </c>
      <c r="B8">
        <v>3</v>
      </c>
      <c r="C8">
        <v>0.04699</v>
      </c>
      <c r="D8">
        <v>0.19797</v>
      </c>
      <c r="E8">
        <f>0.0438</f>
        <v>0.0438</v>
      </c>
      <c r="F8">
        <v>0</v>
      </c>
      <c r="G8">
        <v>1</v>
      </c>
    </row>
    <row r="9" spans="1:7">
      <c r="A9">
        <v>2</v>
      </c>
      <c r="B9">
        <v>4</v>
      </c>
      <c r="C9">
        <v>0.05811</v>
      </c>
      <c r="D9">
        <v>0.17632</v>
      </c>
      <c r="E9">
        <f>0.034</f>
        <v>0.034</v>
      </c>
      <c r="F9">
        <v>0</v>
      </c>
      <c r="G9">
        <v>1</v>
      </c>
    </row>
    <row r="10" spans="1:7">
      <c r="A10">
        <v>2</v>
      </c>
      <c r="B10">
        <v>5</v>
      </c>
      <c r="C10">
        <v>0.05695</v>
      </c>
      <c r="D10">
        <v>0.17388</v>
      </c>
      <c r="E10">
        <f>0.0346</f>
        <v>0.0346</v>
      </c>
      <c r="F10">
        <v>0</v>
      </c>
      <c r="G10">
        <v>1</v>
      </c>
    </row>
    <row r="11" spans="1:7">
      <c r="A11">
        <v>3</v>
      </c>
      <c r="B11">
        <v>4</v>
      </c>
      <c r="C11">
        <v>0.06701</v>
      </c>
      <c r="D11">
        <v>0.17103</v>
      </c>
      <c r="E11">
        <f>0.0128</f>
        <v>0.0128</v>
      </c>
      <c r="F11">
        <v>0</v>
      </c>
      <c r="G11">
        <v>1</v>
      </c>
    </row>
    <row r="12" spans="1:7">
      <c r="A12">
        <v>4</v>
      </c>
      <c r="B12">
        <v>5</v>
      </c>
      <c r="C12">
        <v>0.01335</v>
      </c>
      <c r="D12">
        <v>0.04211</v>
      </c>
      <c r="E12">
        <v>0</v>
      </c>
      <c r="F12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0.978</v>
      </c>
    </row>
    <row r="14" spans="1:7">
      <c r="A14">
        <v>4</v>
      </c>
      <c r="B14">
        <v>9</v>
      </c>
      <c r="C14">
        <v>0</v>
      </c>
      <c r="D14">
        <v>0.55618</v>
      </c>
      <c r="E14">
        <v>0</v>
      </c>
      <c r="F14">
        <v>0</v>
      </c>
      <c r="G14">
        <v>0.969</v>
      </c>
    </row>
    <row r="15" spans="1:7">
      <c r="A15">
        <v>5</v>
      </c>
      <c r="B15">
        <v>6</v>
      </c>
      <c r="C15">
        <v>0</v>
      </c>
      <c r="D15">
        <v>0.25202</v>
      </c>
      <c r="E15">
        <v>0</v>
      </c>
      <c r="F15">
        <v>0</v>
      </c>
      <c r="G15">
        <v>0.932</v>
      </c>
    </row>
    <row r="16" spans="1:7">
      <c r="A16">
        <v>6</v>
      </c>
      <c r="B16">
        <v>11</v>
      </c>
      <c r="C16">
        <v>0.09498</v>
      </c>
      <c r="D16">
        <v>0.1989</v>
      </c>
      <c r="E16">
        <v>0</v>
      </c>
      <c r="F16">
        <v>0</v>
      </c>
      <c r="G16">
        <v>1</v>
      </c>
    </row>
    <row r="17" spans="1:7">
      <c r="A17">
        <v>6</v>
      </c>
      <c r="B17">
        <v>12</v>
      </c>
      <c r="C17">
        <v>0.12291</v>
      </c>
      <c r="D17">
        <v>0.25581</v>
      </c>
      <c r="E17">
        <v>0</v>
      </c>
      <c r="F17">
        <v>0</v>
      </c>
      <c r="G17">
        <v>1</v>
      </c>
    </row>
    <row r="18" spans="1:7">
      <c r="A18">
        <v>6</v>
      </c>
      <c r="B18">
        <v>13</v>
      </c>
      <c r="C18">
        <v>0.06615</v>
      </c>
      <c r="D18">
        <v>0.13027</v>
      </c>
      <c r="E18">
        <v>0</v>
      </c>
      <c r="F18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>
      <c r="A21">
        <v>9</v>
      </c>
      <c r="B21">
        <v>10</v>
      </c>
      <c r="C21">
        <v>0.03181</v>
      </c>
      <c r="D21">
        <v>0.0845</v>
      </c>
      <c r="E21">
        <v>0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</v>
      </c>
      <c r="E22">
        <v>0</v>
      </c>
      <c r="F22">
        <v>0</v>
      </c>
      <c r="G22">
        <v>1</v>
      </c>
    </row>
    <row r="23" spans="1:7">
      <c r="A23">
        <v>10</v>
      </c>
      <c r="B23">
        <v>11</v>
      </c>
      <c r="C23">
        <v>0.08205</v>
      </c>
      <c r="D23">
        <v>0.19207</v>
      </c>
      <c r="E23">
        <v>0</v>
      </c>
      <c r="F23">
        <v>0</v>
      </c>
      <c r="G23">
        <v>1</v>
      </c>
    </row>
    <row r="24" spans="1:7">
      <c r="A24">
        <v>12</v>
      </c>
      <c r="B24">
        <v>13</v>
      </c>
      <c r="C24">
        <v>0.22092</v>
      </c>
      <c r="D24">
        <v>0.19988</v>
      </c>
      <c r="E24">
        <v>0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  <row r="26" spans="1:7">
      <c r="A26">
        <v>9</v>
      </c>
      <c r="B26">
        <v>9</v>
      </c>
      <c r="C26" t="s">
        <v>27</v>
      </c>
      <c r="D26" t="s">
        <v>27</v>
      </c>
      <c r="E26">
        <v>0.19</v>
      </c>
      <c r="F26">
        <v>0</v>
      </c>
      <c r="G26">
        <v>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F23" sqref="F23"/>
    </sheetView>
  </sheetViews>
  <sheetFormatPr defaultColWidth="9" defaultRowHeight="14.25" outlineLevelRow="1" outlineLevelCol="6"/>
  <cols>
    <col min="1" max="1" width="10" customWidth="1"/>
    <col min="7" max="7" width="14.8666666666667" customWidth="1"/>
  </cols>
  <sheetData>
    <row r="1" spans="1:1">
      <c r="A1" s="1" t="s">
        <v>28</v>
      </c>
    </row>
    <row r="2" spans="1:7">
      <c r="A2" s="1" t="s">
        <v>20</v>
      </c>
      <c r="B2" s="1" t="s">
        <v>21</v>
      </c>
      <c r="C2" s="1" t="s">
        <v>22</v>
      </c>
      <c r="D2" s="1" t="s">
        <v>29</v>
      </c>
      <c r="E2" s="1" t="s">
        <v>30</v>
      </c>
      <c r="F2" s="1" t="s">
        <v>25</v>
      </c>
      <c r="G2" s="1" t="s">
        <v>31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3" sqref="B3"/>
    </sheetView>
  </sheetViews>
  <sheetFormatPr defaultColWidth="9" defaultRowHeight="14.25" outlineLevelRow="4" outlineLevelCol="1"/>
  <cols>
    <col min="1" max="1" width="22" customWidth="1"/>
    <col min="2" max="2" width="18.6" customWidth="1"/>
    <col min="3" max="3" width="15" customWidth="1"/>
    <col min="4" max="4" width="15.8666666666667" customWidth="1"/>
  </cols>
  <sheetData>
    <row r="1" spans="1:1">
      <c r="A1" s="1" t="s">
        <v>32</v>
      </c>
    </row>
    <row r="2" spans="1:2">
      <c r="A2" s="2" t="s">
        <v>33</v>
      </c>
      <c r="B2" s="3">
        <f>B3*500</f>
        <v>30000</v>
      </c>
    </row>
    <row r="3" spans="1:2">
      <c r="A3" t="s">
        <v>34</v>
      </c>
      <c r="B3" s="4">
        <v>60</v>
      </c>
    </row>
    <row r="4" spans="1:2">
      <c r="A4" t="s">
        <v>35</v>
      </c>
      <c r="B4">
        <v>1</v>
      </c>
    </row>
    <row r="5" spans="1:2">
      <c r="A5" t="s">
        <v>36</v>
      </c>
      <c r="B5">
        <v>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8" sqref="C8"/>
    </sheetView>
  </sheetViews>
  <sheetFormatPr defaultColWidth="9" defaultRowHeight="14.25" outlineLevelCol="2"/>
  <cols>
    <col min="1" max="1" width="30.1333333333333" customWidth="1"/>
  </cols>
  <sheetData>
    <row r="1" spans="1:1">
      <c r="A1" s="1" t="s">
        <v>37</v>
      </c>
    </row>
    <row r="2" spans="1:3">
      <c r="A2" s="1" t="s">
        <v>38</v>
      </c>
      <c r="B2" s="1" t="s">
        <v>39</v>
      </c>
      <c r="C2" s="1"/>
    </row>
    <row r="3" spans="1:2">
      <c r="A3" t="s">
        <v>40</v>
      </c>
      <c r="B3">
        <v>2</v>
      </c>
    </row>
    <row r="4" spans="1:2">
      <c r="A4" t="s">
        <v>41</v>
      </c>
      <c r="B4">
        <v>1</v>
      </c>
    </row>
    <row r="5" spans="1:2">
      <c r="A5" t="s">
        <v>42</v>
      </c>
      <c r="B5">
        <v>1</v>
      </c>
    </row>
    <row r="6" spans="1:2">
      <c r="A6" t="s">
        <v>43</v>
      </c>
      <c r="B6">
        <v>0</v>
      </c>
    </row>
    <row r="7" spans="1:2">
      <c r="A7" t="s">
        <v>44</v>
      </c>
      <c r="B7">
        <v>2</v>
      </c>
    </row>
    <row r="8" spans="1:2">
      <c r="A8" t="s">
        <v>45</v>
      </c>
      <c r="B8">
        <v>1</v>
      </c>
    </row>
    <row r="9" spans="1:2">
      <c r="A9" t="s">
        <v>46</v>
      </c>
      <c r="B9">
        <v>1</v>
      </c>
    </row>
    <row r="10" spans="1:2">
      <c r="A10" t="s">
        <v>47</v>
      </c>
      <c r="B10">
        <v>1</v>
      </c>
    </row>
    <row r="11" spans="1:2">
      <c r="A11" t="s">
        <v>48</v>
      </c>
      <c r="B11">
        <v>1</v>
      </c>
    </row>
    <row r="12" spans="1:2">
      <c r="A12" t="s">
        <v>49</v>
      </c>
      <c r="B1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CSUST04</cp:lastModifiedBy>
  <dcterms:created xsi:type="dcterms:W3CDTF">2015-06-05T18:17:00Z</dcterms:created>
  <dcterms:modified xsi:type="dcterms:W3CDTF">2024-10-23T07:36:38Z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7FFF4EAB79FC4B6AB95BD2B50E1940AE_12</vt:lpwstr>
  </property>
  <property fmtid="{D5CDD505-2E9C-101B-9397-08002B2CF9AE}" pid="3" name="KSOProductBuildVer">
    <vt:lpwstr>2052-12.1.0.18276</vt:lpwstr>
  </property>
</Properties>
</file>