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D1A8FE09-C9EA-7E47-8ED6-7F28F978D04C}" xr6:coauthVersionLast="46" xr6:coauthVersionMax="46" xr10:uidLastSave="{00000000-0000-0000-0000-000000000000}"/>
  <bookViews>
    <workbookView xWindow="0" yWindow="480" windowWidth="28800" windowHeight="165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87" i="9" l="1"/>
  <c r="Q187" i="9"/>
  <c r="P187" i="9"/>
  <c r="O187" i="9"/>
  <c r="N187" i="9"/>
  <c r="M187" i="9"/>
  <c r="L187" i="9"/>
  <c r="K187" i="9"/>
  <c r="O15" i="9"/>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H6" i="6" s="1"/>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6" i="6" l="1"/>
  <c r="I27" i="6"/>
  <c r="H27" i="6"/>
  <c r="G27" i="6"/>
  <c r="F27" i="6"/>
  <c r="H25" i="6"/>
  <c r="G25" i="6"/>
  <c r="F25" i="6"/>
  <c r="I25" i="6"/>
  <c r="G23" i="6"/>
  <c r="I23" i="6"/>
  <c r="F23" i="6"/>
  <c r="H23" i="6"/>
  <c r="H22" i="6"/>
  <c r="G22" i="6"/>
  <c r="F22" i="6"/>
  <c r="I22" i="6"/>
  <c r="I21" i="6"/>
  <c r="H21" i="6"/>
  <c r="G21" i="6"/>
  <c r="F21" i="6"/>
  <c r="Q175" i="9"/>
  <c r="P175" i="9"/>
  <c r="O175" i="9"/>
  <c r="R175" i="9"/>
  <c r="I15" i="6"/>
  <c r="H15" i="6"/>
  <c r="G15" i="6"/>
  <c r="F15" i="6"/>
  <c r="F14" i="6"/>
  <c r="G14" i="6"/>
  <c r="I14" i="6"/>
  <c r="H14" i="6"/>
  <c r="H11" i="6"/>
  <c r="G11" i="6"/>
  <c r="F11" i="6"/>
  <c r="I11" i="6"/>
  <c r="F8" i="6"/>
  <c r="I8" i="6"/>
  <c r="H8" i="6"/>
  <c r="G8"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C14" i="6" l="1"/>
  <c r="E8" i="6"/>
  <c r="J25" i="6"/>
  <c r="N224" i="9"/>
  <c r="O224" i="9"/>
  <c r="P224" i="9"/>
  <c r="Q224" i="9"/>
  <c r="R224" i="9"/>
  <c r="N223" i="9"/>
  <c r="R223" i="9"/>
  <c r="O223" i="9"/>
  <c r="P223" i="9"/>
  <c r="G24" i="6" s="1"/>
  <c r="Q223" i="9"/>
  <c r="J27" i="6"/>
  <c r="L242" i="9"/>
  <c r="Q242" i="9"/>
  <c r="R242" i="9"/>
  <c r="O242" i="9"/>
  <c r="P242" i="9"/>
  <c r="J23" i="6"/>
  <c r="J22" i="6"/>
  <c r="M184" i="9"/>
  <c r="O184" i="9"/>
  <c r="P184" i="9"/>
  <c r="Q184" i="9"/>
  <c r="R184" i="9"/>
  <c r="O164" i="9"/>
  <c r="P164" i="9"/>
  <c r="Q164" i="9"/>
  <c r="R164" i="9"/>
  <c r="N227" i="9"/>
  <c r="O227" i="9"/>
  <c r="P227" i="9"/>
  <c r="Q227" i="9"/>
  <c r="R227" i="9"/>
  <c r="N163" i="9"/>
  <c r="O163" i="9"/>
  <c r="F19" i="6" s="1"/>
  <c r="P163" i="9"/>
  <c r="Q163" i="9"/>
  <c r="R163" i="9"/>
  <c r="I19" i="6" s="1"/>
  <c r="O183" i="9"/>
  <c r="P183" i="9"/>
  <c r="Q183" i="9"/>
  <c r="R183" i="9"/>
  <c r="M182" i="9"/>
  <c r="O182" i="9"/>
  <c r="P182" i="9"/>
  <c r="Q182" i="9"/>
  <c r="R182" i="9"/>
  <c r="O181" i="9"/>
  <c r="P181" i="9"/>
  <c r="Q181" i="9"/>
  <c r="R181" i="9"/>
  <c r="M180" i="9"/>
  <c r="O180" i="9"/>
  <c r="P180" i="9"/>
  <c r="Q180" i="9"/>
  <c r="R180" i="9"/>
  <c r="O179" i="9"/>
  <c r="P179" i="9"/>
  <c r="Q179" i="9"/>
  <c r="R179" i="9"/>
  <c r="M178" i="9"/>
  <c r="O178" i="9"/>
  <c r="P178" i="9"/>
  <c r="Q178" i="9"/>
  <c r="R178" i="9"/>
  <c r="O177" i="9"/>
  <c r="P177" i="9"/>
  <c r="Q177" i="9"/>
  <c r="R177" i="9"/>
  <c r="M176" i="9"/>
  <c r="R176" i="9"/>
  <c r="O176" i="9"/>
  <c r="P176" i="9"/>
  <c r="Q176" i="9"/>
  <c r="J21" i="6"/>
  <c r="R174" i="9"/>
  <c r="O174" i="9"/>
  <c r="P174" i="9"/>
  <c r="Q174" i="9"/>
  <c r="M173" i="9"/>
  <c r="R173" i="9"/>
  <c r="O173" i="9"/>
  <c r="P173" i="9"/>
  <c r="Q173" i="9"/>
  <c r="R172" i="9"/>
  <c r="O172" i="9"/>
  <c r="P172" i="9"/>
  <c r="Q172" i="9"/>
  <c r="N171" i="9"/>
  <c r="R171" i="9"/>
  <c r="O171" i="9"/>
  <c r="Q171" i="9"/>
  <c r="P171" i="9"/>
  <c r="R170" i="9"/>
  <c r="O170" i="9"/>
  <c r="P170" i="9"/>
  <c r="Q170" i="9"/>
  <c r="N169" i="9"/>
  <c r="P169" i="9"/>
  <c r="Q169" i="9"/>
  <c r="R169" i="9"/>
  <c r="O169" i="9"/>
  <c r="F20" i="6" s="1"/>
  <c r="N151" i="9"/>
  <c r="P151" i="9"/>
  <c r="Q151" i="9"/>
  <c r="R151" i="9"/>
  <c r="O151" i="9"/>
  <c r="N147" i="9"/>
  <c r="P147" i="9"/>
  <c r="Q147" i="9"/>
  <c r="R147" i="9"/>
  <c r="O147" i="9"/>
  <c r="P125" i="9"/>
  <c r="Q125" i="9"/>
  <c r="R125" i="9"/>
  <c r="O125" i="9"/>
  <c r="N126" i="9"/>
  <c r="P126" i="9"/>
  <c r="Q126" i="9"/>
  <c r="R126" i="9"/>
  <c r="O126" i="9"/>
  <c r="N124" i="9"/>
  <c r="P124" i="9"/>
  <c r="Q124" i="9"/>
  <c r="R124" i="9"/>
  <c r="O124" i="9"/>
  <c r="N122" i="9"/>
  <c r="P122" i="9"/>
  <c r="Q122" i="9"/>
  <c r="R122" i="9"/>
  <c r="O122" i="9"/>
  <c r="M146" i="9"/>
  <c r="P146" i="9"/>
  <c r="Q146" i="9"/>
  <c r="R146" i="9"/>
  <c r="O146" i="9"/>
  <c r="N132" i="9"/>
  <c r="O132" i="9"/>
  <c r="F17" i="6" s="1"/>
  <c r="P132" i="9"/>
  <c r="G17" i="6" s="1"/>
  <c r="Q132" i="9"/>
  <c r="H17" i="6" s="1"/>
  <c r="R132" i="9"/>
  <c r="I17" i="6" s="1"/>
  <c r="N121" i="9"/>
  <c r="O121" i="9"/>
  <c r="P121" i="9"/>
  <c r="Q121" i="9"/>
  <c r="R121" i="9"/>
  <c r="N145" i="9"/>
  <c r="O145" i="9"/>
  <c r="P145" i="9"/>
  <c r="Q145" i="9"/>
  <c r="R145" i="9"/>
  <c r="N120" i="9"/>
  <c r="O120" i="9"/>
  <c r="P120" i="9"/>
  <c r="Q120" i="9"/>
  <c r="R120" i="9"/>
  <c r="M144" i="9"/>
  <c r="O144" i="9"/>
  <c r="P144" i="9"/>
  <c r="Q144" i="9"/>
  <c r="R144" i="9"/>
  <c r="M143" i="9"/>
  <c r="R143" i="9"/>
  <c r="O143" i="9"/>
  <c r="P143" i="9"/>
  <c r="Q143" i="9"/>
  <c r="J15" i="6"/>
  <c r="N142" i="9"/>
  <c r="R142" i="9"/>
  <c r="O142" i="9"/>
  <c r="P142" i="9"/>
  <c r="Q142" i="9"/>
  <c r="M141" i="9"/>
  <c r="Q141" i="9"/>
  <c r="R141" i="9"/>
  <c r="O141" i="9"/>
  <c r="P141" i="9"/>
  <c r="Q127" i="9"/>
  <c r="R127" i="9"/>
  <c r="O127" i="9"/>
  <c r="P127" i="9"/>
  <c r="N140" i="9"/>
  <c r="Q140" i="9"/>
  <c r="R140" i="9"/>
  <c r="O140" i="9"/>
  <c r="P140" i="9"/>
  <c r="M139" i="9"/>
  <c r="Q139" i="9"/>
  <c r="R139" i="9"/>
  <c r="O139" i="9"/>
  <c r="P139" i="9"/>
  <c r="N138" i="9"/>
  <c r="Q138" i="9"/>
  <c r="R138" i="9"/>
  <c r="O138" i="9"/>
  <c r="P138" i="9"/>
  <c r="M137" i="9"/>
  <c r="Q137" i="9"/>
  <c r="R137" i="9"/>
  <c r="O137" i="9"/>
  <c r="P137" i="9"/>
  <c r="J14" i="6"/>
  <c r="N136" i="9"/>
  <c r="P136" i="9"/>
  <c r="Q136" i="9"/>
  <c r="R136" i="9"/>
  <c r="O136" i="9"/>
  <c r="L239" i="9"/>
  <c r="D26" i="6" s="1"/>
  <c r="R239" i="9"/>
  <c r="I26" i="6" s="1"/>
  <c r="O239" i="9"/>
  <c r="F26" i="6" s="1"/>
  <c r="P239" i="9"/>
  <c r="G26" i="6" s="1"/>
  <c r="Q239" i="9"/>
  <c r="H26" i="6" s="1"/>
  <c r="N88" i="9"/>
  <c r="R88" i="9"/>
  <c r="O88" i="9"/>
  <c r="P88" i="9"/>
  <c r="Q88" i="9"/>
  <c r="J11" i="6"/>
  <c r="N93" i="9"/>
  <c r="Q93" i="9"/>
  <c r="R93" i="9"/>
  <c r="O93" i="9"/>
  <c r="P93" i="9"/>
  <c r="Q94" i="9"/>
  <c r="R94" i="9"/>
  <c r="O94" i="9"/>
  <c r="P94" i="9"/>
  <c r="Q90" i="9"/>
  <c r="M90" i="9"/>
  <c r="N90" i="9"/>
  <c r="R90" i="9"/>
  <c r="O90" i="9"/>
  <c r="K90" i="9"/>
  <c r="L90" i="9"/>
  <c r="P90" i="9"/>
  <c r="N77" i="9"/>
  <c r="P77" i="9"/>
  <c r="Q77" i="9"/>
  <c r="R77" i="9"/>
  <c r="O77" i="9"/>
  <c r="N86" i="9"/>
  <c r="P86" i="9"/>
  <c r="Q86" i="9"/>
  <c r="R86" i="9"/>
  <c r="O86" i="9"/>
  <c r="F24" i="6"/>
  <c r="I24" i="6"/>
  <c r="H24" i="6"/>
  <c r="C8" i="6"/>
  <c r="D8" i="6"/>
  <c r="N76" i="9"/>
  <c r="P76" i="9"/>
  <c r="Q76" i="9"/>
  <c r="O76" i="9"/>
  <c r="R76" i="9"/>
  <c r="D7" i="6"/>
  <c r="N75" i="9"/>
  <c r="O75" i="9"/>
  <c r="Q75" i="9"/>
  <c r="P75" i="9"/>
  <c r="R75" i="9"/>
  <c r="N74" i="9"/>
  <c r="O74" i="9"/>
  <c r="P74" i="9"/>
  <c r="Q74" i="9"/>
  <c r="R74" i="9"/>
  <c r="C7" i="6"/>
  <c r="N73" i="9"/>
  <c r="R73" i="9"/>
  <c r="O73" i="9"/>
  <c r="P73" i="9"/>
  <c r="G12" i="6" s="1"/>
  <c r="Q73" i="9"/>
  <c r="E7" i="6"/>
  <c r="N57" i="9"/>
  <c r="R57" i="9"/>
  <c r="O57" i="9"/>
  <c r="P57" i="9"/>
  <c r="Q57" i="9"/>
  <c r="L57" i="9"/>
  <c r="N56" i="9"/>
  <c r="P56" i="9"/>
  <c r="Q56" i="9"/>
  <c r="O56" i="9"/>
  <c r="R56" i="9"/>
  <c r="M40" i="9"/>
  <c r="R40" i="9"/>
  <c r="O40" i="9"/>
  <c r="P40" i="9"/>
  <c r="Q40" i="9"/>
  <c r="N55" i="9"/>
  <c r="R55" i="9"/>
  <c r="O55" i="9"/>
  <c r="P55" i="9"/>
  <c r="Q55" i="9"/>
  <c r="N53" i="9"/>
  <c r="R53" i="9"/>
  <c r="O53" i="9"/>
  <c r="Q53" i="9"/>
  <c r="P53" i="9"/>
  <c r="L54" i="9"/>
  <c r="R54" i="9"/>
  <c r="O54" i="9"/>
  <c r="P54" i="9"/>
  <c r="Q54" i="9"/>
  <c r="J6" i="6"/>
  <c r="C5" i="6"/>
  <c r="J5" i="6" s="1"/>
  <c r="L44" i="9"/>
  <c r="P44" i="9"/>
  <c r="G9" i="6" s="1"/>
  <c r="O44" i="9"/>
  <c r="Q44" i="9"/>
  <c r="R44" i="9"/>
  <c r="I9" i="6" s="1"/>
  <c r="P59" i="9"/>
  <c r="Q59" i="9"/>
  <c r="H10" i="6" s="1"/>
  <c r="R59" i="9"/>
  <c r="O59" i="9"/>
  <c r="L40" i="9"/>
  <c r="M86" i="9"/>
  <c r="K120" i="9"/>
  <c r="L145" i="9"/>
  <c r="M44" i="9"/>
  <c r="L124" i="9"/>
  <c r="M56" i="9"/>
  <c r="K40" i="9"/>
  <c r="M75" i="9"/>
  <c r="M223" i="9"/>
  <c r="M73" i="9"/>
  <c r="N54" i="9"/>
  <c r="K88" i="9"/>
  <c r="K122" i="9"/>
  <c r="L140" i="9"/>
  <c r="K76" i="9"/>
  <c r="K147" i="9"/>
  <c r="L53" i="9"/>
  <c r="K55" i="9"/>
  <c r="M120" i="9"/>
  <c r="M122" i="9"/>
  <c r="M124" i="9"/>
  <c r="L147" i="9"/>
  <c r="L163" i="9"/>
  <c r="D19" i="6" s="1"/>
  <c r="L178" i="9"/>
  <c r="N40" i="9"/>
  <c r="M55" i="9"/>
  <c r="M147" i="9"/>
  <c r="M163" i="9"/>
  <c r="M136" i="9"/>
  <c r="M170" i="9"/>
  <c r="M138" i="9"/>
  <c r="L182" i="9"/>
  <c r="K93" i="9"/>
  <c r="K171" i="9"/>
  <c r="L173" i="9"/>
  <c r="M171" i="9"/>
  <c r="H150" i="9"/>
  <c r="L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C24" i="6"/>
  <c r="K223" i="9"/>
  <c r="M239" i="9"/>
  <c r="M242" i="9"/>
  <c r="N239" i="9"/>
  <c r="N242" i="9"/>
  <c r="N150" i="9"/>
  <c r="N164" i="9"/>
  <c r="N170" i="9"/>
  <c r="N172" i="9"/>
  <c r="N174" i="9"/>
  <c r="N177" i="9"/>
  <c r="N179" i="9"/>
  <c r="N181" i="9"/>
  <c r="N183" i="9"/>
  <c r="K239" i="9"/>
  <c r="K242" i="9"/>
  <c r="K164" i="9"/>
  <c r="C19" i="6" s="1"/>
  <c r="K170" i="9"/>
  <c r="K172" i="9"/>
  <c r="K174" i="9"/>
  <c r="K177" i="9"/>
  <c r="K179" i="9"/>
  <c r="K181" i="9"/>
  <c r="K183" i="9"/>
  <c r="F9" i="6" l="1"/>
  <c r="I12" i="6"/>
  <c r="G13" i="6"/>
  <c r="K150" i="9"/>
  <c r="K148" i="9"/>
  <c r="E19" i="6"/>
  <c r="H12" i="6"/>
  <c r="F13" i="6"/>
  <c r="I20" i="6"/>
  <c r="H19" i="6"/>
  <c r="H20" i="6"/>
  <c r="G19" i="6"/>
  <c r="C26" i="6"/>
  <c r="H13" i="6"/>
  <c r="G20" i="6"/>
  <c r="E9" i="6"/>
  <c r="H9" i="6"/>
  <c r="H16" i="6"/>
  <c r="I16" i="6"/>
  <c r="G16" i="6"/>
  <c r="J8" i="6"/>
  <c r="D10" i="6"/>
  <c r="E24" i="6"/>
  <c r="D24" i="6"/>
  <c r="E26" i="6"/>
  <c r="J26" i="6" s="1"/>
  <c r="D20" i="6"/>
  <c r="E20" i="6"/>
  <c r="C20" i="6"/>
  <c r="J17" i="6"/>
  <c r="P149" i="9"/>
  <c r="Q149" i="9"/>
  <c r="H18" i="6" s="1"/>
  <c r="R149" i="9"/>
  <c r="O149" i="9"/>
  <c r="P150" i="9"/>
  <c r="Q150" i="9"/>
  <c r="R150" i="9"/>
  <c r="O150" i="9"/>
  <c r="E16" i="6"/>
  <c r="G18" i="6"/>
  <c r="M148" i="9"/>
  <c r="P148" i="9"/>
  <c r="Q148" i="9"/>
  <c r="R148" i="9"/>
  <c r="I18" i="6" s="1"/>
  <c r="O148" i="9"/>
  <c r="D16" i="6"/>
  <c r="F16" i="6"/>
  <c r="C16" i="6"/>
  <c r="J16" i="6" s="1"/>
  <c r="F18" i="6"/>
  <c r="C18" i="6"/>
  <c r="E13" i="6"/>
  <c r="D13" i="6"/>
  <c r="C13" i="6"/>
  <c r="I13" i="6"/>
  <c r="J24" i="6"/>
  <c r="J7" i="6"/>
  <c r="D12" i="6"/>
  <c r="E12" i="6"/>
  <c r="C12" i="6"/>
  <c r="F12" i="6"/>
  <c r="D9" i="6"/>
  <c r="J9" i="6" s="1"/>
  <c r="F10" i="6"/>
  <c r="G10" i="6"/>
  <c r="C10" i="6"/>
  <c r="E10" i="6"/>
  <c r="I10" i="6"/>
  <c r="L148" i="9"/>
  <c r="M150" i="9"/>
  <c r="M149" i="9"/>
  <c r="N149" i="9"/>
  <c r="K149" i="9"/>
  <c r="L149" i="9"/>
  <c r="J19" i="6" l="1"/>
  <c r="J20" i="6"/>
  <c r="D18" i="6"/>
  <c r="E18" i="6"/>
  <c r="J18" i="6"/>
  <c r="J13" i="6"/>
  <c r="J12" i="6"/>
  <c r="J10" i="6"/>
  <c r="F23" i="7" l="1"/>
  <c r="F24" i="7"/>
  <c r="F25" i="7"/>
  <c r="F22" i="7"/>
  <c r="B1" i="6" l="1"/>
  <c r="B1" i="8"/>
  <c r="R6" i="7"/>
</calcChain>
</file>

<file path=xl/sharedStrings.xml><?xml version="1.0" encoding="utf-8"?>
<sst xmlns="http://schemas.openxmlformats.org/spreadsheetml/2006/main" count="1994" uniqueCount="886">
  <si>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</si>
  <si>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</si>
  <si>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</si>
  <si>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</si>
  <si>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</si>
  <si>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</si>
  <si>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</si>
  <si>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</si>
  <si>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</si>
  <si>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</si>
  <si>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</si>
  <si>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</si>
  <si>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</si>
  <si>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</si>
  <si>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</si>
  <si>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</si>
  <si>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</si>
  <si>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</si>
  <si>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</si>
  <si>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</si>
  <si>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</si>
  <si>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</si>
  <si>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</si>
  <si>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</si>
  <si>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</si>
  <si>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</si>
  <si>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</si>
  <si>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</si>
  <si>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</si>
  <si>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</si>
  <si>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</si>
  <si>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</si>
  <si>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</si>
  <si>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</si>
  <si>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</si>
  <si>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</si>
  <si>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</si>
  <si>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</si>
  <si>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</si>
  <si>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</si>
  <si>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</si>
  <si>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</si>
  <si>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</si>
  <si>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</si>
  <si>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</si>
  <si>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</si>
  <si>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</si>
  <si>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</si>
  <si>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</si>
  <si>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</si>
  <si>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</si>
  <si>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</si>
  <si>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</si>
  <si>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</si>
  <si>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</si>
  <si>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</si>
  <si>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</si>
  <si>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</si>
  <si>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</si>
  <si>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</si>
  <si>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</si>
  <si>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</si>
  <si>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</si>
  <si>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</si>
  <si>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</si>
  <si>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</si>
  <si>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</si>
  <si>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</si>
  <si>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</si>
  <si>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</si>
  <si>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</si>
  <si>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</si>
  <si>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</si>
  <si>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</si>
  <si>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</si>
  <si>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</si>
  <si>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</si>
  <si>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</si>
  <si>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</si>
  <si>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</si>
  <si>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</si>
  <si>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</si>
  <si>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</si>
  <si>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</si>
  <si>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</si>
  <si>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</si>
  <si>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</si>
  <si>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</si>
  <si>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</si>
  <si>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</si>
  <si>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</si>
  <si>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</si>
  <si>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</si>
  <si>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</si>
  <si>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</si>
  <si>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</si>
  <si>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</si>
  <si>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</si>
  <si>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</si>
  <si>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</si>
  <si>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</si>
  <si>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</si>
  <si>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</si>
  <si>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</si>
  <si>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</si>
  <si>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</si>
  <si>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</si>
  <si>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</si>
  <si>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</si>
  <si>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</si>
  <si>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</si>
  <si>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</si>
  <si>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</si>
  <si>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</si>
  <si>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</si>
  <si>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</si>
  <si>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</si>
  <si>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</si>
  <si>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</si>
  <si>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</si>
  <si>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</si>
  <si>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</si>
  <si>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</si>
  <si>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</si>
  <si>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</si>
  <si>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</si>
  <si>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</si>
  <si>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</si>
  <si>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</si>
  <si>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</si>
  <si>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</si>
  <si>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</si>
  <si>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</si>
  <si>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</si>
  <si>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</si>
  <si>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</si>
  <si>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</si>
  <si>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</si>
  <si>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</si>
  <si>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</si>
  <si>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</si>
  <si>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</si>
  <si>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</si>
  <si>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</si>
  <si>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</si>
  <si>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</si>
  <si>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</si>
  <si>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</si>
  <si>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</si>
  <si>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</si>
  <si>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</si>
  <si>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</si>
  <si>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</si>
  <si>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</si>
  <si>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</si>
  <si>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</si>
  <si>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</si>
  <si>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</si>
  <si>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</si>
  <si>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</si>
  <si>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</si>
  <si>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</si>
  <si>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</si>
  <si>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</si>
  <si>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</si>
  <si>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</si>
  <si>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</si>
  <si>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</si>
  <si>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</si>
  <si>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</si>
  <si>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</si>
  <si>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</si>
  <si>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</si>
  <si>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</si>
  <si>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</si>
  <si>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</si>
  <si>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</si>
  <si>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</si>
  <si>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</si>
  <si>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</si>
  <si>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</si>
  <si>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</si>
  <si>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</si>
  <si>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</si>
  <si>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</si>
  <si>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</si>
  <si>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</si>
  <si>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</si>
  <si>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</si>
  <si>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</si>
  <si>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</si>
  <si>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</si>
  <si>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</si>
  <si>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</si>
  <si>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</si>
  <si>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</si>
  <si>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</si>
  <si>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</si>
  <si>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</si>
  <si>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</si>
  <si>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</si>
  <si>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</si>
  <si>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</si>
  <si>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</si>
  <si>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</si>
  <si>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</si>
  <si>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</si>
  <si>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</si>
  <si>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</si>
  <si>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</si>
  <si>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</si>
  <si>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</si>
  <si>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</si>
  <si>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</si>
  <si>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</si>
  <si>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</si>
  <si>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</si>
  <si>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</si>
  <si>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</si>
  <si>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</si>
  <si>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</si>
  <si>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</si>
  <si>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</si>
  <si>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</si>
  <si>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</si>
  <si>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</si>
  <si>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</si>
  <si>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</si>
  <si>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</si>
  <si>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</si>
  <si>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</si>
  <si>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</si>
  <si>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</si>
  <si>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</si>
  <si>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</si>
  <si>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</si>
  <si>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</si>
  <si>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</si>
  <si>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</si>
  <si>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</si>
  <si>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</si>
  <si>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</si>
  <si>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</si>
  <si>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</si>
  <si>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</si>
  <si>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</si>
  <si>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</si>
  <si>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</si>
  <si>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</si>
  <si>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</si>
  <si>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</si>
  <si>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</si>
  <si>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</si>
  <si>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</si>
  <si>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</si>
  <si>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</si>
  <si>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</si>
  <si>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</si>
  <si>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</si>
  <si>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</si>
  <si>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</si>
  <si>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</si>
  <si>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</si>
  <si>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</si>
  <si>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</si>
  <si>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</si>
  <si>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</si>
  <si>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</si>
  <si>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</si>
  <si>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</si>
  <si>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</si>
  <si>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</si>
  <si>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</si>
  <si>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</si>
  <si>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</si>
  <si>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</si>
  <si>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</si>
  <si>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</si>
  <si>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</si>
  <si>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</si>
  <si>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</si>
  <si>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</si>
  <si>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</si>
  <si>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</si>
  <si>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</si>
  <si>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</si>
  <si>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</si>
  <si>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</si>
  <si>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</si>
  <si>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</si>
  <si>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</si>
  <si>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</si>
  <si>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</si>
  <si>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</si>
  <si>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</si>
  <si>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</si>
  <si>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</si>
  <si>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</si>
  <si>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</si>
  <si>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</si>
  <si>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</si>
  <si>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</si>
  <si>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</si>
  <si>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</si>
  <si>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</si>
  <si>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</si>
  <si>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</si>
  <si>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</si>
  <si>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</si>
  <si>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</si>
  <si>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</si>
  <si>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</si>
  <si>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</si>
  <si>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</si>
  <si>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</si>
  <si>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</si>
  <si>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</si>
  <si>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</si>
  <si>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</si>
  <si>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</si>
  <si>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</si>
  <si>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</si>
  <si>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</si>
  <si>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</si>
  <si>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</si>
  <si>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</si>
  <si>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</si>
  <si>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</si>
  <si>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</si>
  <si>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</si>
  <si>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</si>
  <si>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</si>
  <si>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</si>
  <si>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</si>
  <si>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</si>
  <si>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</si>
  <si>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</si>
  <si>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</si>
  <si>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</si>
  <si>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</si>
  <si>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</si>
  <si>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</si>
  <si>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</si>
  <si>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</si>
  <si>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</si>
  <si>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</si>
  <si>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</si>
  <si>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</si>
  <si>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</si>
  <si>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</si>
  <si>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</si>
  <si>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</si>
  <si>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</si>
  <si>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</si>
  <si>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</si>
  <si>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</si>
  <si>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</si>
  <si>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</si>
  <si>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</si>
  <si>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</si>
  <si>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</si>
  <si>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</si>
  <si>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</si>
  <si>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</si>
  <si>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</si>
  <si>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</si>
  <si>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</si>
  <si>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</si>
  <si>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</si>
  <si>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</si>
  <si>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</si>
  <si>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</si>
  <si>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</si>
  <si>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</si>
  <si>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</si>
  <si>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</si>
  <si>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</si>
  <si>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</si>
  <si>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</si>
  <si>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</si>
  <si>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</si>
  <si>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</si>
  <si>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</si>
  <si>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</si>
  <si>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</si>
  <si>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</si>
  <si>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</si>
  <si>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</si>
  <si>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</si>
  <si>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</si>
  <si>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</si>
  <si>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</si>
  <si>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</si>
  <si>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</si>
  <si>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</si>
  <si>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</si>
  <si>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</si>
  <si>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</si>
  <si>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</si>
  <si>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</si>
  <si>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</si>
  <si>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</si>
  <si>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</si>
  <si>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</si>
  <si>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</si>
  <si>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</si>
  <si>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</si>
  <si>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</si>
  <si>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</si>
  <si>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</si>
  <si>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</si>
  <si>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</si>
  <si>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</si>
  <si>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</si>
  <si>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</si>
  <si>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</si>
  <si>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</si>
  <si>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</si>
  <si>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</si>
  <si>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</si>
  <si>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</si>
  <si>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</si>
  <si>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</si>
  <si>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</si>
  <si>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</si>
  <si>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</si>
  <si>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</si>
  <si>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</si>
  <si>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</si>
  <si>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</si>
  <si>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</si>
  <si>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</si>
  <si>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</si>
  <si>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</si>
  <si>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</si>
  <si>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</si>
  <si>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</si>
  <si>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</si>
  <si>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</si>
  <si>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</si>
  <si>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</si>
  <si>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</si>
  <si>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</si>
  <si>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</si>
  <si>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</si>
  <si>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</si>
  <si>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</si>
  <si>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</si>
  <si>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</si>
  <si>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</si>
  <si>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</si>
  <si>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</si>
  <si>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</si>
  <si>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</si>
  <si>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</si>
  <si>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</si>
  <si>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</si>
  <si>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</si>
  <si>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</si>
  <si>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</si>
  <si>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</si>
  <si>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</si>
  <si>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</si>
  <si>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</si>
  <si>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</si>
  <si>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</si>
  <si>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</si>
  <si>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</si>
  <si>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</si>
  <si>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</si>
  <si>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</si>
  <si>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</si>
  <si>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</si>
  <si>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</si>
  <si>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</si>
  <si>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</si>
  <si>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</si>
  <si>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</si>
  <si>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</si>
  <si>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</si>
  <si>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</si>
  <si>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</si>
  <si>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</si>
  <si>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</si>
  <si>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</si>
  <si>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</si>
  <si>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</si>
  <si>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</si>
  <si>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</si>
  <si>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</si>
  <si>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</si>
  <si>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</si>
  <si>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</si>
  <si>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</si>
  <si>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</si>
  <si>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</si>
  <si>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</si>
  <si>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</si>
  <si>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</si>
  <si>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</si>
  <si>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</si>
  <si>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</si>
  <si>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</si>
  <si>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</si>
  <si>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</si>
  <si>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</si>
  <si>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</si>
  <si>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</si>
  <si>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</si>
  <si>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</si>
  <si>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</si>
  <si>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</si>
  <si>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</si>
  <si>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</si>
  <si>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</si>
  <si>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</si>
  <si>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</si>
  <si>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</si>
  <si>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</si>
  <si>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</si>
  <si>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</si>
  <si>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</si>
  <si>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</si>
  <si>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</si>
  <si>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</si>
  <si>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</si>
  <si>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</si>
  <si>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</si>
  <si>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</si>
  <si>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</si>
  <si>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</si>
  <si>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</si>
  <si>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</si>
  <si>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</si>
  <si>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</si>
  <si>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</si>
  <si>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</si>
  <si>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</si>
  <si>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</si>
  <si>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</si>
  <si>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</si>
  <si>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</si>
  <si>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</si>
  <si>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</si>
  <si>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</si>
  <si>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</si>
  <si>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</si>
  <si>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</si>
  <si>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</si>
  <si>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</si>
  <si>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</si>
  <si>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</si>
  <si>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</si>
  <si>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</si>
  <si>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</si>
  <si>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</si>
  <si>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</si>
  <si>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</si>
  <si>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</si>
  <si>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</si>
  <si>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</si>
  <si>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</si>
  <si>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</si>
  <si>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</si>
  <si>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</si>
  <si>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</si>
  <si>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</si>
  <si>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</si>
  <si>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</si>
  <si>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</si>
  <si>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</si>
  <si>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</si>
  <si>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</si>
  <si>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</si>
  <si>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</si>
  <si>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</si>
  <si>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</si>
  <si>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</si>
  <si>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</si>
  <si>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</si>
  <si>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</si>
  <si>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</si>
  <si>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</si>
  <si>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</si>
  <si>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</si>
  <si>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</si>
  <si>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</si>
  <si>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</si>
  <si>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</si>
  <si>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</si>
  <si>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</si>
  <si>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</si>
  <si>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</si>
  <si>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</si>
  <si>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</si>
  <si>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</si>
  <si>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</si>
  <si>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</si>
  <si>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</si>
  <si>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</si>
  <si>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</si>
  <si>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</si>
  <si>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</si>
  <si>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</si>
  <si>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</si>
  <si>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</si>
  <si>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</si>
  <si>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</si>
  <si>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</si>
  <si>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</si>
  <si>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</si>
  <si>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</si>
  <si>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</si>
  <si>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</si>
  <si>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</si>
  <si>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</si>
  <si>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</si>
  <si>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</si>
  <si>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</si>
  <si>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</si>
  <si>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</si>
  <si>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</si>
  <si>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</si>
  <si>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</si>
  <si>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</si>
  <si>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</si>
  <si>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</si>
  <si>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</si>
  <si>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</si>
  <si>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</si>
  <si>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</si>
  <si>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</si>
  <si>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</si>
  <si>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Security and investigation services</t>
  </si>
  <si>
    <t>Private security activities</t>
  </si>
  <si>
    <t>Security systems service activities</t>
  </si>
  <si>
    <t>Investigation activities</t>
  </si>
  <si>
    <t>Activities of collection agencies and credit bureaus</t>
  </si>
  <si>
    <t>8010</t>
  </si>
  <si>
    <t>8020</t>
  </si>
  <si>
    <t>8030</t>
  </si>
  <si>
    <t>8291</t>
  </si>
  <si>
    <t>All</t>
  </si>
  <si>
    <t>N/A</t>
  </si>
  <si>
    <t>Installation of security systems</t>
  </si>
  <si>
    <t>Sale of security systems</t>
  </si>
  <si>
    <t>Security consultants</t>
  </si>
  <si>
    <t>Electrical infrastructure, plumbing and other installation activities</t>
  </si>
  <si>
    <t>Electronic products and equipment retail</t>
  </si>
  <si>
    <t>Consultancy services</t>
  </si>
  <si>
    <t>No</t>
  </si>
  <si>
    <t>Yes</t>
  </si>
  <si>
    <t>Document from website</t>
  </si>
  <si>
    <t>https://securitasmedia.com/securitas-epi/_securitas_annual_and_sustainability_report_2019.pdf</t>
  </si>
  <si>
    <t>Website</t>
  </si>
  <si>
    <t>https://www.g4s.com/social-responsibility/securing-our-environment/carbon-footprint</t>
  </si>
  <si>
    <t>https://www.g4s.com/-/media/g4s/global/files/annual-reports/integrated-report-and-extracts-2019/g4s_integrated_annual_report_and_accounts_2019.ashx</t>
  </si>
  <si>
    <t>https://www.ojp.gov/library/abstracts/private-security-industry-review-definitions-available-data-sources-and-paths</t>
  </si>
  <si>
    <t>https://www.eesc.europa.eu/sites/default/files/resources/docs/140-private-act.pdf</t>
  </si>
  <si>
    <t>http://www.mocotouch.co.uk/library/2012-08_The_security_sector_in_perspective.pdf</t>
  </si>
  <si>
    <t>https://www.bls.gov/opub/mlr/2012/02/art1full.pdf</t>
  </si>
  <si>
    <t>Employees risks</t>
  </si>
  <si>
    <t>https://www.security-ligue.org/ligazette/the-risk-of-harm-to-private-security-personnel-what-are-todays-biggest-problems</t>
  </si>
  <si>
    <t>Journal article</t>
  </si>
  <si>
    <t>https://www.ncbi.nlm.nih.gov/pmc/articles/PMC6026584/</t>
  </si>
  <si>
    <t xml:space="preserve">
A typical business may expose employees to a series of traumatic events and situations. Some workers can feel afraid for several reasons such a working alone or experiencing high-risk circumstances (e.g. being assaulted or attacked). These challenging situations are a source of constant psychological distress which may result in chronic or post-traumatic stress (PST), depression, anxiety, etc. If not properly treated, over time these symptoms can lead to chronic consequences (e.g. heart and lung diseases) and in some cases death.  [5] [8] [9]
</t>
  </si>
  <si>
    <t>https://www-tandfonline-com.esc-web.lib.cbs.dk:8443/doi/full/10.1080/19361610.2014.851579</t>
  </si>
  <si>
    <t>https://www.empowerwomen.org/en/community/discussions/2016/12/gender-discrimination-in-the-security-sector-in-south-africa</t>
  </si>
  <si>
    <t>https://www.ohchr.org/EN/Issues/Mercenaries/WGMercenaries/Pages/GenderPrivateMilitarySecurityCompanies.aspx</t>
  </si>
  <si>
    <t>https://www.churchillsecurity.co.uk/2020/10/23/diversity-in-the-security-industry/</t>
  </si>
  <si>
    <t>https://ebookcentral-proquest-com.esc-web.lib.cbs.dk:8443/lib/kbhnhh-ebooks/detail.action?docID=4185716</t>
  </si>
  <si>
    <t>Book</t>
  </si>
  <si>
    <t>https://ebookcentral-proquest-com.esc-web.lib.cbs.dk:8443/lib/kbhnhh-ebooks/detail.action?docID=4730474</t>
  </si>
  <si>
    <t>https://www.eesc.europa.eu/resources/docs/012-private-act-en.pdf</t>
  </si>
  <si>
    <t>https://casebook.icrc.org/case-study/international-code-conduct-private-security-service-providers</t>
  </si>
  <si>
    <t xml:space="preserve">
A typical business activity generally involved the protection of life and assets (e.g. property, information and money) or the uncovering of facts. These activities often require employees to handle and manage confidential or personal information to perform their duties (e.g. protect a client or investigate a certain case). [14] Generally, employees are required to maintain confidentiality about any sensitive client information during employment and in some instances after stop working for a given client or company. [15] [16] [17]
</t>
  </si>
  <si>
    <t>https://www.hsph.harvard.edu/news/hsph-in-the-news/injuries-caused-by-police-security-guards-rising/</t>
  </si>
  <si>
    <t>https://www.dcaf.ch/sites/default/files/publications/documents/Southern%20Africa%20PSCs%20Baseline%20Study_compressed.pdf</t>
  </si>
  <si>
    <t xml:space="preserve">
Typical security and investigation services does not have any characteristics that would make it more susceptible to breaching the ‘spirit or the letter’ of tax regulation.
</t>
  </si>
  <si>
    <t>https://opentextbc.ca/ethicsinlawenforcement/chapter/6-4-ethics-of-private-policing/</t>
  </si>
  <si>
    <t>https://www.private-investigator-info.org/private-investigation-risks.html#:~:text=Common%20legal%20problems%20that%20might,traffic%20laws%20during%20surveillance%20and</t>
  </si>
  <si>
    <t>https://www.ifc.org/wps/wcm/connect/bd858b9c-5534-4e65-b713-01f6376a7ef4/p_handbook_SecurityForces_2017.pdf?MOD=AJPERES&amp;CVID=lSLfJ0Q</t>
  </si>
  <si>
    <t>https://www.theguardian.com/inequality/2017/may/12/industry-of-inequality-why-world-is-obsessed-with-private-security</t>
  </si>
  <si>
    <t>https://oxford-universitypressscholarship-com.esc-web.lib.cbs.dk:8443/view/10.1093/acprof:osobl/9780199605439.001.0001/acprof-9780199605439-chapter-8</t>
  </si>
  <si>
    <t>https://gsdrc.org/document-library/the-impact-of-private-policing/</t>
  </si>
  <si>
    <t>http://www.securebestvalue.org/wp-content/uploads/2014/11/Best-Value-Manual_Final.pdf</t>
  </si>
  <si>
    <t>https://www.files.ethz.ch/isn/124877/Procurement%20guidelines.pdf</t>
  </si>
  <si>
    <t xml:space="preserve">
A typical business segment presents a high-risk of physical hazards ranging from physical attacks to ergonomics and work environment-related risks (e.g. noise and cold). When carrying security and investigation activities, employees can be exposed to physical confrontations with aggressive, armed or drugged individuals. Despite employees having appropriate training and experience in dealing with these situations, risks continue to be highly unpredictable. Some jobs are said to be more exposed to physical violence than others, such as those involving contact with the public (e.g. detection of shoplifting, bodyguards or areas with a high through-flow of people). Other potential hazards from continuous standing postures, heat or cold may also cause various kinds of health consequences. [5] [7] [8]
</t>
  </si>
  <si>
    <t xml:space="preserve">
Security and investigation services have a workforce with varying skillsets and thereby different salaries. Typically, all employees in the segment receive specific training or qualifications that vary depending on the performed task. However, whereas some positions are low paid (e.g private security guards in shopping centers and schools) others generally receive higher salaries (e.g. private detectives or specialized bodyguards). [6] [10]
</t>
  </si>
  <si>
    <t xml:space="preserve">
Although security and investigation services do not intend to injure or incapacitate someone but rather offer protection or unfold information, high-risk accidents can occur as a consequence of typical business activities. For instance, despite gun-related accidents being rare, these can happen as a result of negligence or lack of appropriate training given to employees. Generally, no matter how efficient or reputable a company within this segment is, accidents are bound to happen and can only be minimized or enhanced depending on how a certain incident is managed. [5] Other potential risks are associated with misconduct, malpractices and human rights violations by security and investigation services providers. [18] [19]
</t>
  </si>
  <si>
    <t>https://www.securitas.com/en/investors/opportunity-for-growth/digital-transformation/</t>
  </si>
  <si>
    <t>https://azbigmedia.com/business/how-technology-is-changing-the-security-industry/</t>
  </si>
  <si>
    <t>https://www.technologymagazine.com/company/prosegur-digital-transformation-integrated-security</t>
  </si>
  <si>
    <t xml:space="preserve">
A typical business activity relies on varying degrees of digital equipment to conduct its activities. For instance, surveillance systems (e.g. security cameras and alarm systems) are widely used by security services to monitor activities and prevent potential risks. [29]  Components such as computers, smartphones and other ICT-related technologies are a few examples of digital equipment used by a typical business. Intelligent systems and digital equipment will likely play an increasing role in the coming years given the rise and development of digital technologies.  [30] [31]
</t>
  </si>
  <si>
    <t>https://www.elprocus.com/electronic-security-system/</t>
  </si>
  <si>
    <t>https://www.mdforum.ch/pdf/contract-guidance-tool.pdf</t>
  </si>
  <si>
    <t>https://www.unodc.org/e4j/en/firearms/module-4/key-issues/sources-of-illicit-firearms.html</t>
  </si>
  <si>
    <t>https://www.ilo.org/wcmsp5/groups/public/---ed_dialogue/---sector/documents/publication/wcms_541524.pdf</t>
  </si>
  <si>
    <t xml:space="preserve">
Typically, investigation, security and collection agencies services operate within built-up or urban areas given the higher occurrence of incidents (e.g. burglary and other criminal-related activities) as well as being the location of many potential clients. [4]
</t>
  </si>
  <si>
    <t>http://ejbo.jyu.fi/pdf/ejbo_vol23_no1_pages_14-19.pdf</t>
  </si>
  <si>
    <t>https://www.cbsnews.com/news/5-illegal-tactics-used-by-shady-debt-collectors/</t>
  </si>
  <si>
    <t xml:space="preserve">
Security and investigation security services have document cases of ethical challenges related to infringement on privacy, violation of human rights and code of conduct, etc. [22] [23] [26] In particular, there exists a strong debate around the privatization of security services and the lack of effective ethical structures. While public authorities cannot always guarantee ethical conduct multiple mechanisms are in place to maximize it. However, the same is less likely to be a concern for private organizations that need to answer to their clients with an ultimate goal of generating profit. [20] [21] Another aspect concerns the activities of collection agencies which have been linked to various cases of extortion, threats to debtors and other illegal practices. [36] [37] 
</t>
  </si>
  <si>
    <t>https://www.securitas.com/en/about-us/privacy-policy/</t>
  </si>
  <si>
    <t>https://www.mastercollections.co.uk/debt-recovery-implications-gdpr.html</t>
  </si>
  <si>
    <t>https://www.asisonline.org/security-management-magazine/articles/2020/02/conducting-a-gdpr-compliant-investigation/</t>
  </si>
  <si>
    <t xml:space="preserve">
Typical business activities rely on personal or sensitive information for various purposes. Private security services may collect sensitive information from clients to assess potential risks and to respond to any requests. [38] Similarly, investigation services and debt collection agencies collect and handle sensitive data to uncover facts, compile information and develop insights on certain individuals or companies. [39] [40]
</t>
  </si>
  <si>
    <t xml:space="preserve">
There exists a rising debate around the privatization of security services and the lack of effective ethical structures. Grounded upon the premise that private companies are less likely to follow ethical guidelines in the pursuit of efficiency and results, this characteristic demonstrates a potential regulatory gap that can arise in the public agenda within the next years. As a consequence, regulations (e.g. stringent licensing of individuals and companies) have the potential to curb any practices of potential development within this business activity. [21] [22] [24] [25] 
</t>
  </si>
  <si>
    <t>A typical business activity relies on varying degrees of digital equipment to conduct its activities. For instance, surveillance systems (e.g. security cameras and alarm systems) are widely used by security services to monitor activities and prevent potential risks. [29]  Components such as computers, smartphones and other ICT-related technologies are a few examples of digital equipment used by a typical business. Intelligent systems and digital equipment will likely play an increasing role in the coming years given the rise and development of digital technologies.  [30] [31]</t>
  </si>
  <si>
    <t>Annual and Sustainability Report</t>
  </si>
  <si>
    <t>Securitas</t>
  </si>
  <si>
    <t>n/a</t>
  </si>
  <si>
    <t>G4S</t>
  </si>
  <si>
    <t>Carbon Footprint</t>
  </si>
  <si>
    <t>Integrated report and accounts 2019</t>
  </si>
  <si>
    <t>Private Security Industry: A Review of the Definitions, Available Data Sources, and Paths Moving Forward</t>
  </si>
  <si>
    <t>U.S Department of Justice - Office of Justice Programs</t>
  </si>
  <si>
    <t>K. Strom, M. Berzofsky, B. Shook-Sa, K. Barrick, C. Daye, N. Horstmann &amp; S. Kinsey</t>
  </si>
  <si>
    <t>Preventing occupational hazards in the private security sector</t>
  </si>
  <si>
    <t>Université Libre de Bruxelles</t>
  </si>
  <si>
    <t>L. Suard &amp; G. Lebeer</t>
  </si>
  <si>
    <t>The security sector in perspective</t>
  </si>
  <si>
    <t xml:space="preserve">Perpetuity Research and Consultancy International (PRCI) </t>
  </si>
  <si>
    <t xml:space="preserve">M. Gill &amp; C. Howell </t>
  </si>
  <si>
    <t>On guard against workplace hazards</t>
  </si>
  <si>
    <t>W. Wiatrowski</t>
  </si>
  <si>
    <t>U.S. Bureau of Labor Statistics</t>
  </si>
  <si>
    <t>The Risk of Harm to Private Security Personnel: What Are Today’s Biggest Problems?</t>
  </si>
  <si>
    <t>International Security Ligue</t>
  </si>
  <si>
    <t>Workers compensation-reported injuries among security and law enforcement personnel in the private versus public sectors</t>
  </si>
  <si>
    <t>Injury Epidemiology</t>
  </si>
  <si>
    <t>W. Witt, T. Bunn &amp; S. Slavova</t>
  </si>
  <si>
    <t>Volume 5, Issue 27</t>
  </si>
  <si>
    <t>Attitudes of Private Security Officers in Singapore Toward Their Work Environment</t>
  </si>
  <si>
    <t>S. Lim &amp; M. Nalla</t>
  </si>
  <si>
    <t>Volume 9, Issue 1</t>
  </si>
  <si>
    <t>Journal of Applied Security Research</t>
  </si>
  <si>
    <t>Gender discrimination in the security sector in South Africa</t>
  </si>
  <si>
    <t>Empower Women</t>
  </si>
  <si>
    <t>C. de Sousa</t>
  </si>
  <si>
    <t>Report on the gendered human rights impacts of private military and security companies</t>
  </si>
  <si>
    <t>United Nations</t>
  </si>
  <si>
    <t>Diversity in the security industry</t>
  </si>
  <si>
    <t>Churchill Security Limited</t>
  </si>
  <si>
    <t>Routledge Handbook of Private Security Studies</t>
  </si>
  <si>
    <t>R. Abrahamsen &amp; A. Leander</t>
  </si>
  <si>
    <t>Physical Security: 150 Things You Should Know</t>
  </si>
  <si>
    <t>J. Fenelly &amp; M. Perry</t>
  </si>
  <si>
    <t xml:space="preserve"> Code of conduct and ethics for the private security sector</t>
  </si>
  <si>
    <t>Confederation of European Security Services</t>
  </si>
  <si>
    <t>International Code of Conduct for Private Security Service Providers</t>
  </si>
  <si>
    <t>Swiss Confederation</t>
  </si>
  <si>
    <t>Rate of serious injuries caused by police, security guards may be rising</t>
  </si>
  <si>
    <t>Harvard School of Public Health</t>
  </si>
  <si>
    <t>Harvard Chan News</t>
  </si>
  <si>
    <t>Baseline Study on Private Security Regulation in the Sourthern Africa Region</t>
  </si>
  <si>
    <t>Geneva Centre for Security Sector Governance</t>
  </si>
  <si>
    <t>Ethics in Law Enforcement - Chapter 6</t>
  </si>
  <si>
    <t>S. McCartney &amp; R. Parent</t>
  </si>
  <si>
    <t>Security as a commodity: The ethical dilemmas of private security services</t>
  </si>
  <si>
    <t>J. van Buuren</t>
  </si>
  <si>
    <t>Issue 6</t>
  </si>
  <si>
    <t>INEX</t>
  </si>
  <si>
    <t>Private Investigation Risks</t>
  </si>
  <si>
    <t>Private Investigator</t>
  </si>
  <si>
    <t>Use of Security Forces: Assessing and Managing Risks and Impacts</t>
  </si>
  <si>
    <t>International Finance Corporation (IFC)</t>
  </si>
  <si>
    <t>The industry of inequality: why the world is obsessed with private security</t>
  </si>
  <si>
    <t>The Guardian</t>
  </si>
  <si>
    <t>C. Provost</t>
  </si>
  <si>
    <t>Employment in the Lean Years: Policy and Prospects for the Next Decade</t>
  </si>
  <si>
    <t>D. Marsden</t>
  </si>
  <si>
    <t xml:space="preserve">
The Impact of Private Policing</t>
  </si>
  <si>
    <t>Applied Knowledge Services</t>
  </si>
  <si>
    <t>M. Shaw</t>
  </si>
  <si>
    <t>Buying quality security services</t>
  </si>
  <si>
    <t xml:space="preserve">Confederation of European Security Services (CoESS) </t>
  </si>
  <si>
    <t>The Sarajevo Client Guidelines for the Procurement of Private Security Companies</t>
  </si>
  <si>
    <t>South Eastern and Eastern Europe Clearinghouse for the Control of Small Arms and Light Weapons (SEESAC)</t>
  </si>
  <si>
    <t>Digital Transformation</t>
  </si>
  <si>
    <t>How technology is changing the security industry</t>
  </si>
  <si>
    <t>AZ Big Media</t>
  </si>
  <si>
    <t>LinkedInTwitterFacebookEmailReddit
Prosegur: digital transformation for integrated security</t>
  </si>
  <si>
    <t>Technology Magazine</t>
  </si>
  <si>
    <t>W. Smith</t>
  </si>
  <si>
    <t>Importance and Classification of Electronic Security System</t>
  </si>
  <si>
    <t>Elprocus</t>
  </si>
  <si>
    <t>A Contract Guidance Tool for Private Military and Security Services: Promoting Accountability and Respect for Human Rights and International Humanitarian Law</t>
  </si>
  <si>
    <t>The Geneva Centre for the Democratic Control of Armed
Forces (DCAF)</t>
  </si>
  <si>
    <t>Module 4: The Illicit Market in Firearms</t>
  </si>
  <si>
    <t>United Nations Office on Drugs and Crime (UNODC)</t>
  </si>
  <si>
    <t>The impact of procurement practices in the electronics sector on labour rights and temporary and other forms of employment</t>
  </si>
  <si>
    <t>R. McFalls</t>
  </si>
  <si>
    <t>Debtors' Ethical Perceptions of the Debt Collection Process</t>
  </si>
  <si>
    <t>Journal of Business Ethics and Organization Studies</t>
  </si>
  <si>
    <t>Volume 23, Issue 1</t>
  </si>
  <si>
    <t>J. Jalonen &amp; T. Takala</t>
  </si>
  <si>
    <t>CBS News</t>
  </si>
  <si>
    <t>5 illegal tactics shady debt collectors love</t>
  </si>
  <si>
    <t>M. Lipka</t>
  </si>
  <si>
    <t>Privacy Notice</t>
  </si>
  <si>
    <t>GDPR and Debt Collection</t>
  </si>
  <si>
    <t>Master Collection</t>
  </si>
  <si>
    <t>C. Pegna</t>
  </si>
  <si>
    <t>Conducting a GDPR Compliant Investigation</t>
  </si>
  <si>
    <t>M. Gates</t>
  </si>
  <si>
    <t>Security Management</t>
  </si>
  <si>
    <t xml:space="preserve">
Security and investigation services deliver specialized knowledge that does not require the use of water as part of its services. As such, a typical business uses water for personal and basic sanitation purposes only. 
</t>
  </si>
  <si>
    <t>A typical business does not depend on the ownership or management of natural resources.</t>
  </si>
  <si>
    <t xml:space="preserve">
Security and investigation services may expose employees to non-standard forms of working time, night and weekend shifts, long working days and overtime workloads. [5] [6]
</t>
  </si>
  <si>
    <t xml:space="preserve">
A typical business may expose employees to a series of traumatic events and situations. Some workers can feel afraid for several reasons, such as working alone or experiencing high-risk circumstances (e.g. being assaulted or attacked). These challenging situations are a source oftpsychological distress which may result in chronic or post-traumatic stress (PST), depression, anxiety, etc. [5] [8] [9]
</t>
  </si>
  <si>
    <t xml:space="preserve">The security and investigation services industry is a heavily male-dominated industry with less prestigious tasks generally assigned to women and high-status positions destined to men. Additionally, female employees can experience more precarious working conditions and be at risk of sexual harassment and other forms of gender-based violence by co-workers, supervisors and clients. [11] [12] [13] Cases of employee discrimination on the grounds of skin colour, race, sex, ethnic origin or religion can also occur within the industry.  [5] [14]
</t>
  </si>
  <si>
    <t xml:space="preserve">
Security and investigation services may expose employees to non-standard forms of working time, night and weekend shifts, long working days and  overtime workloads. [5] [6]
</t>
  </si>
  <si>
    <t xml:space="preserve">
Private security services and investigation activities only uses financial assets for the reasonable and appropriate day-to-day support of its other activities.   
</t>
  </si>
  <si>
    <t xml:space="preserve">
FF: Well done for highlighting this ‘sub-set’ of a business activity, with a different set of impacts. I think it should be in scope, but I’m not sure it will change any of the risk levels, other than here for BE09.
As you rightly outline below, the issue is particularly on how they interact with local communities. As such BE09 should definitely be High. That said, high likelihood of community interaction is probably a likely feature for most services within this business activity. For this reason I suggest the following: 
Add your written sentence below into the business activity description.
Set BE9-T-H-4 to SPLIT highlighting the potential impact of PMSCs.
Set BE09-T-M-1 to SPLIT highlighting that although investigation and security services operate within built-up or urban areas, their presence is likely to be felt by the community, making the overall risk of impact moderate. 
- Nice, it's done. 
</t>
  </si>
  <si>
    <t xml:space="preserve"> Nice rationale. I moved it down to moderate, because these are risks of harm following from misuse, rather than from the service being offered as intended.
- Good point. </t>
  </si>
  <si>
    <t xml:space="preserve">
It is unlikely that typical security and investigation services force users to emit GHGs.
</t>
  </si>
  <si>
    <t>I understand credit agencies as being poorly regulated though not necessarily a disruptive type of business. In this case, would this rationale apply?
FF: No I think you can keep this one as NO
- Okay</t>
  </si>
  <si>
    <t>https://www.garda.com/cash-services/armored-truck-transport</t>
  </si>
  <si>
    <t xml:space="preserve">
A typical business may utilize vehicles dependent on fossil fuel (e.g. diesel and gas) as part of their operations. These can be used for different activities such as patrol, transport valuable assets (e.g. armored car services), private investigation, etc. [41] Although the use of vehicles may not be the core of many activities, it still plays an important role in the delivery of various services. Advancements in the employment of electric vehicles exist, however, fossil fuel-based options continue to be the most commonly used. [1] [2] [3]
</t>
  </si>
  <si>
    <t>A typical business may utilize vehicles dependent on fossil fuel (e.g. diesel and gas) as part of their operations. These can be used for different activities such as patrol, transport valuable assets (e.g. armored car services), private investigation, etc. [41] Although the use of vehicles may not be the core of many activities, it still plays an important role in the delivery of various services. Advancements in the employment of electric vehicles exist, however, fossil fuel-based options continue to be the most commonly used. [1] [2] [3]</t>
  </si>
  <si>
    <t>Nice rationale.
- Thanks!</t>
  </si>
  <si>
    <t>This is a comment that applies both to BE07 and BE19. Given this business activity's use of digital equipment such as surveillance systems, some electronic waste is likely to be generated on a regular basis. Whether this falls under Operational waste or product waste, depends on the typical business model. Do they lease or sell surveillance systems? Do they tend to install and operate such equipment themselves? Please research this a bit and capture where relevant. 
I imagine it is likely that both BE07 and BE19 should be moderate, taking the above into account. 
- Based on what I found (and also the ISIC Class) this business activity only includes services that sell/lease security systems and also offer to monitor. Activities that only sell without later monitoring are not included. So, this falls under operational impacts, correct?</t>
  </si>
  <si>
    <t xml:space="preserve">
Typical businesses deliver specialized knowledge and services which can rely on the consumption of physical goods such as digital equipment. Surveillance systems, digital cameras, computers and mobile phones are a few examples of employed equipment that are likely to be discarded regularly, thereby creating e-waste. [30] [31] [43]
</t>
  </si>
  <si>
    <t>highlighting that although investigation and security services operate within built-up or urban areas, their presence is likely to be felt by the community, making the overall risk of impact moderate. 
- Done</t>
  </si>
  <si>
    <t>https://www.odi.org/sites/odi.org.uk/files/odi-assets/publications-opinion-files/8915.pdf</t>
  </si>
  <si>
    <t>https://oxford.universitypressscholarship.com/view/10.1093/oso/9780198784630.001.0001/oso-9780198784630-chapter-14</t>
  </si>
  <si>
    <t>https://pure.fak.dk/ws/files/7284815/2017_Swed_Crosbie_PSMC.pdf</t>
  </si>
  <si>
    <t>https://reliefweb.int/sites/reliefweb.int/files/resources/337361C076F8935BC1256C5D004EA277-intalert-privatisation-sep02.pdf</t>
  </si>
  <si>
    <t xml:space="preserve">Private military and security companies (PMSCs) present great potential to negatively impact surrounding communities. This segment which has outnumbered national arms in many post-conflict contexts (e.g. post-war in Iraq and Afghanistan) can lead to several impacts on surrounding communities such as human rights violations, environmental pollution, weakening of local institutions, etc.  [44] [45] [46] [47]
</t>
  </si>
  <si>
    <t>https://www.theguardian.com/global-development/2021/jan/18/g4s-migrant-workers-forced-to-pay-millions-in-fees-for-jobs</t>
  </si>
  <si>
    <t>https://www.theguardian.com/uk/2007/dec/14/immigration.immigrationpolicy</t>
  </si>
  <si>
    <t>https://www.ilo.org/wcmsp5/groups/public/---ed_protect/---protrav/---migrant/documents/briefingnote/wcms_490162.pdf</t>
  </si>
  <si>
    <t>https://www.dw.com/en/coronavirus-puts-pressure-on-indias-private-security-guards/a-53898773</t>
  </si>
  <si>
    <t xml:space="preserve">
In some countries, security and investigation activities have a large share of immigrant workers performing low-paid activities (e.g. security guards). These workers can be exposed to long-hours, low salaries, lack of employment rights (e.g. social security and holiday) and exploitation from employers.  [48] [49] [50] [51]
</t>
  </si>
  <si>
    <t>Please advise, do collection agencies and credit bureaus apply in line 248, 249 or another category? I'm unsure whether the collection of debt classifies as management of financial assets. If that's the case, I believe this goal should present a split risk. 
https://www.investopedia.com/articles/personal-finance/121514/how-debt-collection-agency-business-works.asp 
FF: Thank you for flagging. Since these activities do not make money from investing  as a core activity, it is safe to set this one as LOW. 
- Ok</t>
  </si>
  <si>
    <t>https://www.avarecycling.com/blog/security-camera-recycling</t>
  </si>
  <si>
    <t xml:space="preserve">This is a comment that applies both to BE07 and BE19.  Given this business activity's use of digital equipment such as surveillance systems, some electronic waste is likely to be generated on a regular basis. Whether this falls under Operational waste or product waste, depends on the typical business model. Do they lease or sell surveillance systems? Do they tend to install and operate such equipment themselves? Please research this a bit and capture where relevant. 
I imagine it is likely that both BE07 and BE19 should be moderate, taking the above into account. 
- Done, I hope it's better explained now. I couldn't find information if these products are repurposed by the company or the end-client. Likely, companies that lease the equipment are also responsible for disposal, whereas companies that sell the equipment can either offer to dispose of the equipment or the responsibility lies with the customers. (This is my assumption). </t>
  </si>
  <si>
    <t>Well done.
- Thanks</t>
  </si>
  <si>
    <t>Armored Truck Transport</t>
  </si>
  <si>
    <t>Garda World</t>
  </si>
  <si>
    <t>Avare recycling</t>
  </si>
  <si>
    <t xml:space="preserve">
Security Camera Recycling</t>
  </si>
  <si>
    <t>The Global E-waste Monitor 2017 - Quantitites, Flows and Resources</t>
  </si>
  <si>
    <t>United Nations
University (UNU), International Telecommunication Union (ITU) &amp; International Solid Waste Association
(ISWA)</t>
  </si>
  <si>
    <t>Security in postconflict contexts:
What counts as progress
and what drives it?</t>
  </si>
  <si>
    <t>P. Baldé, V. Forti , V. Gray, R. Kuehr  &amp; P. Stegmann</t>
  </si>
  <si>
    <t>C. Valters, G. Rabinowitz &amp; L. Denney</t>
  </si>
  <si>
    <t>Development Progress</t>
  </si>
  <si>
    <t>Environmental Protection and Transitions from Conflict to Peace: Clarifying Norms, Principles, and Practices</t>
  </si>
  <si>
    <t>C. Stahn, J. Iverson &amp; J. Easterday</t>
  </si>
  <si>
    <t>Oxford Scholarship online</t>
  </si>
  <si>
    <t>O. Swed &amp; T. Crosbies</t>
  </si>
  <si>
    <t>Sociology Compass</t>
  </si>
  <si>
    <t>Private security and military contractors: A
troubling oversight</t>
  </si>
  <si>
    <t>The privatization of security and peacebuilding : a framework for action</t>
  </si>
  <si>
    <t>D. Lilly</t>
  </si>
  <si>
    <t>International Alert</t>
  </si>
  <si>
    <t xml:space="preserve">
G4S migrant workers 'forced to pay millions' in illegal fees for jobs</t>
  </si>
  <si>
    <t>P. Pattisson</t>
  </si>
  <si>
    <t xml:space="preserve">
11,000 illegal migrants licensed to work as private security guards</t>
  </si>
  <si>
    <t>A. Travis</t>
  </si>
  <si>
    <t>Migrant Domestic Workers Across the World:
global and regional estimates</t>
  </si>
  <si>
    <t>International Labour Organization (ILO)</t>
  </si>
  <si>
    <t>M. Gallotti</t>
  </si>
  <si>
    <t>Coronavirus puts pressure on India's private security guards</t>
  </si>
  <si>
    <t>A. Sharma</t>
  </si>
  <si>
    <t>DW</t>
  </si>
  <si>
    <t xml:space="preserve">
In some countries,  security activities have a large share of migrant workers performing low-paid activities (e.g. security guards). These workers can be exposed to long-hours, low salaries, lack of employment rights (e.g. social security and holiday) and exploitation from employers.  [48] [49] [50] [51] The presence of a migrant workforce in other activities that rely on highly specialized knowledge (e.g. private detectives and specialized bodyguards) is less likely.  
</t>
  </si>
  <si>
    <t>FF: I reworked and moved the rationale down here. While your research and reflection were all valid, overall we do not consider operational equipment as 'product inputs' and therefore a moderate risk seems more reasonable here. 
- Ok, thanks for the input</t>
  </si>
  <si>
    <t>This Business Activity includes security-related services, such as investigation and detective services, guard and patrol services, and the sale, installation and operation of electronic security alarm and surveillance systems. It also includes the activities of collection agencies and credit bureaus due to the shared nature of investigating histories of individuals and businesses. This Business Activity is characterized by specialized knowledge, access to confidential information and elevated safety risks faced by employees due to the nature of the work. 
Going forward, the global market for private security services including armed transport, surveillance and private guarding is expected to continue rising. This segment which represents a billion-dollar industry already outnumbers public police officers for the majority of the world. The risks associated with an increase in private security and military services, also known as securitization, presents several risks and raise an ethical and regulatory debate surrounding these practices. [24] [44] [20] [21]</t>
  </si>
  <si>
    <t>See BE01-T-H-1 comment!</t>
  </si>
  <si>
    <t>FF: Can you add a sentence or two describing why the use of vehicles is core to this business activity? 
- Done, hope it's clearer now. 
GK: Using a few vehicles for patrols etc isn't enough to rate this high. Every business needs vehicles to some degree. Maybe for transport of valuable assets if that is the main activity of the business, it should be high, but that would be argument for BE01-T-H-4, and should be split. Have changed this to No.</t>
  </si>
  <si>
    <t>See comment and copy changes here.
- Done
GK: Again don't think the fact that vehicles are needed is enough. Once to consider post-HSBC.</t>
  </si>
  <si>
    <t>I classify as moderate considering that although some services are highly specialized and with high wages, some activities are not e.g. bouncers or certain types of private guards. 
FF: Nicely done.
- I kept this rationale because I believe the content might be useful. but the risk level is now changed given the inclusion of migrant workers
GK: Changed to Split in line with the alteration to BE-T-H-4</t>
  </si>
  <si>
    <t>FF: Might this apply? A quick scan came up with stuff like this: https://www.theguardian.com/global-development/2021/jan/18/g4s-migrant-workers-forced-to-pay-millions-in-fees-for-jobs. 
- Good catch :)
GK: Inherited the above change to Split</t>
  </si>
  <si>
    <t>GK: Inherited the above change to Split</t>
  </si>
  <si>
    <t>This is a good rationale. 
- Good
GK: This doesn't seem to be enough to warrant high, but is good rationale for moderate. Have changed to NO.</t>
  </si>
  <si>
    <t>Note in here about armoured vehicles being high (see first characteristic).</t>
  </si>
  <si>
    <t>GK: Changed to split because this only seems to apply in some circumstances (specificallly security guards).</t>
  </si>
  <si>
    <t xml:space="preserve">A typical business activity generally involved the protection of life and assets (e.g. property, information and money) or the uncovering of facts. These activities often require the disclosure of confidential or personal information necessary for the performance of typical business activities (e.g. protect a client or investigate a certain case). [14] Generally, employees and the contracted company are required to maintain confidentiality about any sensitive client information during employment and in some instances after stop working for a given client or company. To avoid potential misuse of information contractors and companies or individuals providing services requires contracts with stringent confidentiality clauses. [15] [16] [17] </t>
  </si>
  <si>
    <t>Note rationale is interesting but not necessarily relevant for this goal!</t>
  </si>
  <si>
    <t>Product communications for this goal vary widely, in that some businesses will deal mainly B2B and others B2C, and have customers with a range of relevant understanding about the product on offer. They may be of particular importance for segments such as collection agencies and private security given the heightened need for confidentiality.</t>
  </si>
  <si>
    <t>A typical business activity generally involved the protection of life and assets (e.g. property, information and money) or the uncovering of facts. These activities often require the disclosure of confidential or personal information necessary for the performance of typical business activities (e.g. protect a client or investigate a certain case). [14] Generally, employees and the contracted company are required to maintain confidentiality about any sensitive client information during employment and in some instances after stop working for a given client or company. To avoid potential misuse of information contractors and companies or individuals providing services requires contracts with stringent confidentiality clauses. [15] [16] [17] (Written for confidentiality characteristic)</t>
  </si>
  <si>
    <t xml:space="preserve">A typical business will require operational equipment to undertake core activities such as digital surveillance systems and protective equipment (including weapons). While issues may arise, such as illicit origin of firearms, these types of inputs are not consumed in the process of daily activities, and as such risk of impact is considerate moderate. [34] 
</t>
  </si>
  <si>
    <t xml:space="preserve">
Typically, investigation and security services operate within built-up or urban areas given the higher occurrence of incidents (e.g. burglary and criminal-related activities) as well as being the location of many potential clients. [4] However, although operating in urban areas, their presence it likely to be felt by the surrounding community, making the overall risk of impact moderate. </t>
  </si>
  <si>
    <t xml:space="preserve">Security, investigation and debt collection or credit agency offer services (e.g. protection of assets or human, monitoring and private investigation). Predominantly this does not rely on the sale of physiical goods.
However, it should be noted tha ocassionally electronic goods will be provided to support the service. For example, companies selling surveillance systems provide clients with digital equipment (e.g. cameras and alarms) together with monitoring services. [42] When disposed of, this equipment characterizes as e-waste, and although there exist recycling alternatives limited emphasis is given to this aspect.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</si>
</sst>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4"/>
      <color rgb="FFFF0000"/>
      <name val="Calibri"/>
      <family val="2"/>
    </font>
    <font>
      <sz val="13"/>
      <color rgb="FFFF0000"/>
      <name val="Calibri"/>
      <family val="2"/>
    </font>
    <font>
      <sz val="12"/>
      <color rgb="FFFF0000"/>
      <name val="Calibri"/>
      <family val="2"/>
    </font>
    <font>
      <sz val="12"/>
      <color rgb="FFFF0000"/>
      <name val="Calibri (Body)"/>
    </font>
    <font>
      <sz val="14"/>
      <color rgb="FFFF0000"/>
      <name val="Calibri (Body)"/>
    </font>
    <font>
      <sz val="13"/>
      <color rgb="FFFF0000"/>
      <name val="Calibri (Body)"/>
    </font>
    <font>
      <sz val="13"/>
      <color rgb="FFFF0000"/>
      <name val="Calibri"/>
      <family val="2"/>
      <scheme val="minor"/>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91">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14" fontId="0" fillId="15" borderId="5" xfId="0" applyNumberFormat="1" applyFont="1" applyFill="1" applyBorder="1" applyAlignment="1" applyProtection="1">
      <alignment vertical="center"/>
      <protection locked="0"/>
    </xf>
    <xf numFmtId="0" fontId="42" fillId="15" borderId="13" xfId="0" applyFont="1" applyFill="1" applyBorder="1" applyAlignment="1" applyProtection="1">
      <alignment horizontal="center" vertical="center" wrapText="1"/>
      <protection locked="0"/>
    </xf>
    <xf numFmtId="0" fontId="43" fillId="15" borderId="5" xfId="0" applyFont="1" applyFill="1" applyBorder="1" applyAlignment="1" applyProtection="1">
      <alignment horizontal="left" vertical="center" wrapText="1"/>
      <protection locked="0"/>
    </xf>
    <xf numFmtId="0" fontId="44" fillId="16" borderId="5" xfId="0" applyFont="1" applyFill="1" applyBorder="1" applyAlignment="1" applyProtection="1">
      <alignment horizontal="center" vertical="center" wrapText="1"/>
    </xf>
    <xf numFmtId="0" fontId="43" fillId="15" borderId="14" xfId="0" applyFont="1" applyFill="1" applyBorder="1" applyAlignment="1" applyProtection="1">
      <alignment horizontal="left" vertical="center" wrapText="1"/>
      <protection locked="0"/>
    </xf>
    <xf numFmtId="49" fontId="42" fillId="15" borderId="10" xfId="0" applyNumberFormat="1" applyFont="1" applyFill="1" applyBorder="1" applyAlignment="1" applyProtection="1">
      <alignment horizontal="center" vertical="center" wrapText="1"/>
      <protection locked="0"/>
    </xf>
    <xf numFmtId="0" fontId="43" fillId="15" borderId="11" xfId="0" applyFont="1" applyFill="1" applyBorder="1" applyAlignment="1" applyProtection="1">
      <alignment horizontal="left" vertical="center" wrapText="1"/>
      <protection locked="0"/>
    </xf>
    <xf numFmtId="0" fontId="44" fillId="16" borderId="11" xfId="0" applyFont="1" applyFill="1" applyBorder="1" applyAlignment="1" applyProtection="1">
      <alignment horizontal="center" vertical="center" wrapText="1"/>
    </xf>
    <xf numFmtId="0" fontId="43" fillId="15" borderId="12" xfId="0" applyFont="1" applyFill="1" applyBorder="1" applyAlignment="1" applyProtection="1">
      <alignment horizontal="left" vertical="center" wrapText="1"/>
      <protection locked="0"/>
    </xf>
    <xf numFmtId="0" fontId="42" fillId="16" borderId="13" xfId="0" applyFont="1" applyFill="1" applyBorder="1" applyAlignment="1" applyProtection="1">
      <alignment horizontal="center" vertical="center" wrapText="1"/>
      <protection locked="0"/>
    </xf>
    <xf numFmtId="0" fontId="45" fillId="16" borderId="5" xfId="0" applyFont="1" applyFill="1" applyBorder="1" applyAlignment="1" applyProtection="1">
      <alignment horizontal="center" vertical="center" wrapText="1"/>
    </xf>
    <xf numFmtId="0" fontId="46" fillId="16" borderId="10" xfId="0" applyFont="1" applyFill="1" applyBorder="1" applyAlignment="1" applyProtection="1">
      <alignment horizontal="center" vertical="center" wrapText="1"/>
      <protection locked="0"/>
    </xf>
    <xf numFmtId="0" fontId="47" fillId="15" borderId="11" xfId="0" applyFont="1" applyFill="1" applyBorder="1" applyAlignment="1" applyProtection="1">
      <alignment horizontal="left" vertical="center" wrapText="1"/>
      <protection locked="0"/>
    </xf>
    <xf numFmtId="0" fontId="45" fillId="16" borderId="11" xfId="0" applyFont="1" applyFill="1" applyBorder="1" applyAlignment="1" applyProtection="1">
      <alignment horizontal="center" vertical="center" wrapText="1"/>
    </xf>
    <xf numFmtId="0" fontId="44" fillId="16" borderId="4" xfId="0" applyFont="1" applyFill="1" applyBorder="1" applyAlignment="1" applyProtection="1">
      <alignment horizontal="center" vertical="center" wrapText="1"/>
    </xf>
    <xf numFmtId="0" fontId="46" fillId="16" borderId="13" xfId="0" applyFont="1" applyFill="1" applyBorder="1" applyAlignment="1" applyProtection="1">
      <alignment horizontal="center" vertical="center" wrapText="1"/>
      <protection locked="0"/>
    </xf>
    <xf numFmtId="0" fontId="47" fillId="15" borderId="5" xfId="0" applyFont="1" applyFill="1" applyBorder="1" applyAlignment="1" applyProtection="1">
      <alignment horizontal="left" vertical="center" wrapText="1"/>
      <protection locked="0"/>
    </xf>
    <xf numFmtId="0" fontId="42" fillId="15" borderId="15" xfId="0" applyFont="1" applyFill="1" applyBorder="1" applyAlignment="1" applyProtection="1">
      <alignment horizontal="center" vertical="center" wrapText="1"/>
      <protection locked="0"/>
    </xf>
    <xf numFmtId="0" fontId="43" fillId="15" borderId="16" xfId="0" applyFont="1" applyFill="1" applyBorder="1" applyAlignment="1" applyProtection="1">
      <alignment horizontal="left" vertical="center" wrapText="1"/>
      <protection locked="0"/>
    </xf>
    <xf numFmtId="0" fontId="44" fillId="16" borderId="16" xfId="0" applyFont="1" applyFill="1" applyBorder="1" applyAlignment="1" applyProtection="1">
      <alignment horizontal="center" vertical="center" wrapText="1"/>
    </xf>
    <xf numFmtId="0" fontId="43" fillId="15" borderId="17" xfId="0" applyFont="1" applyFill="1" applyBorder="1" applyAlignment="1" applyProtection="1">
      <alignment horizontal="left" vertical="center" wrapText="1"/>
      <protection locked="0"/>
    </xf>
    <xf numFmtId="0" fontId="47" fillId="15" borderId="14" xfId="0" applyFont="1" applyFill="1" applyBorder="1" applyAlignment="1" applyProtection="1">
      <alignment horizontal="left" vertical="center" wrapText="1"/>
      <protection locked="0"/>
    </xf>
    <xf numFmtId="0" fontId="48" fillId="15" borderId="25" xfId="0" applyFont="1" applyFill="1" applyBorder="1" applyAlignment="1" applyProtection="1">
      <alignment horizontal="left" vertical="center" wrapText="1"/>
      <protection locked="0"/>
    </xf>
    <xf numFmtId="0" fontId="42" fillId="15" borderId="10" xfId="0" applyFont="1" applyFill="1" applyBorder="1" applyAlignment="1" applyProtection="1">
      <alignment horizontal="center" vertical="center" wrapText="1"/>
      <protection locked="0"/>
    </xf>
    <xf numFmtId="0" fontId="47" fillId="15" borderId="6"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B16" zoomScale="110" zoomScaleNormal="110" workbookViewId="0">
      <selection activeCell="F25" sqref="F25"/>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4" t="s">
        <v>384</v>
      </c>
      <c r="B1" s="43" t="s">
        <v>633</v>
      </c>
    </row>
    <row r="4" spans="1:18" ht="31" customHeight="1" x14ac:dyDescent="0.2">
      <c r="A4" s="258" t="s">
        <v>447</v>
      </c>
      <c r="B4" s="258"/>
      <c r="D4" s="258" t="s">
        <v>385</v>
      </c>
      <c r="E4" s="259"/>
      <c r="F4" s="13"/>
      <c r="G4" s="13"/>
      <c r="H4" s="14"/>
    </row>
    <row r="5" spans="1:18" ht="31" customHeight="1" x14ac:dyDescent="0.2">
      <c r="A5" s="262" t="s">
        <v>452</v>
      </c>
      <c r="B5" s="263"/>
      <c r="D5" s="15" t="s">
        <v>386</v>
      </c>
      <c r="E5" s="16" t="s">
        <v>387</v>
      </c>
      <c r="F5" s="13"/>
      <c r="G5" s="13"/>
      <c r="H5" s="14"/>
    </row>
    <row r="6" spans="1:18" ht="44" customHeight="1" x14ac:dyDescent="0.2">
      <c r="A6" s="172">
        <v>1</v>
      </c>
      <c r="B6" s="32" t="s">
        <v>534</v>
      </c>
      <c r="D6" s="17" t="s">
        <v>388</v>
      </c>
      <c r="E6" s="18" t="s">
        <v>389</v>
      </c>
      <c r="F6" s="19"/>
      <c r="G6" s="19"/>
      <c r="H6" s="19"/>
      <c r="R6" s="163" t="str">
        <f>D6</f>
        <v>Highest</v>
      </c>
    </row>
    <row r="7" spans="1:18" ht="89" customHeight="1" x14ac:dyDescent="0.2">
      <c r="A7" s="173">
        <v>2</v>
      </c>
      <c r="B7" s="34" t="s">
        <v>484</v>
      </c>
      <c r="D7" s="20" t="s">
        <v>390</v>
      </c>
      <c r="E7" s="21" t="s">
        <v>391</v>
      </c>
      <c r="F7" s="19"/>
      <c r="G7" s="19"/>
      <c r="H7" s="19"/>
      <c r="R7" s="163"/>
    </row>
    <row r="8" spans="1:18" ht="53" customHeight="1" x14ac:dyDescent="0.2">
      <c r="A8" s="172">
        <v>3</v>
      </c>
      <c r="B8" s="32" t="s">
        <v>485</v>
      </c>
      <c r="D8" s="17" t="s">
        <v>392</v>
      </c>
      <c r="E8" s="22" t="s">
        <v>393</v>
      </c>
      <c r="F8" s="19"/>
      <c r="G8" s="19"/>
      <c r="H8" s="19"/>
      <c r="R8" s="163"/>
    </row>
    <row r="9" spans="1:18" ht="30" customHeight="1" x14ac:dyDescent="0.2">
      <c r="A9" s="262" t="s">
        <v>454</v>
      </c>
      <c r="B9" s="263"/>
      <c r="D9" s="23" t="s">
        <v>67</v>
      </c>
      <c r="E9" s="24" t="s">
        <v>394</v>
      </c>
      <c r="F9" s="19"/>
      <c r="G9" s="19"/>
      <c r="H9" s="19"/>
      <c r="R9" s="163"/>
    </row>
    <row r="10" spans="1:18" ht="30" customHeight="1" x14ac:dyDescent="0.2">
      <c r="A10" s="173">
        <v>1</v>
      </c>
      <c r="B10" s="34" t="s">
        <v>480</v>
      </c>
      <c r="D10" s="27"/>
      <c r="E10" s="28"/>
      <c r="F10" s="19"/>
      <c r="G10" s="19"/>
      <c r="H10" s="19"/>
      <c r="R10" s="163"/>
    </row>
    <row r="11" spans="1:18" ht="68" customHeight="1" x14ac:dyDescent="0.2">
      <c r="A11" s="172">
        <v>2</v>
      </c>
      <c r="B11" s="32" t="s">
        <v>481</v>
      </c>
      <c r="D11" s="167"/>
      <c r="E11" s="167"/>
      <c r="F11" s="25"/>
      <c r="G11" s="25"/>
      <c r="H11" s="26"/>
    </row>
    <row r="12" spans="1:18" ht="64" customHeight="1" x14ac:dyDescent="0.2">
      <c r="A12" s="173">
        <v>3</v>
      </c>
      <c r="B12" s="34" t="s">
        <v>451</v>
      </c>
      <c r="D12" s="168"/>
      <c r="E12" s="168"/>
      <c r="F12" s="169"/>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8" t="s">
        <v>446</v>
      </c>
      <c r="B20" s="269"/>
      <c r="D20" s="260" t="s">
        <v>445</v>
      </c>
      <c r="E20" s="261"/>
      <c r="F20" s="261"/>
      <c r="G20" s="261"/>
      <c r="H20" s="261"/>
      <c r="I20" s="261"/>
    </row>
    <row r="21" spans="1:9" ht="19" x14ac:dyDescent="0.2">
      <c r="A21" s="266" t="s">
        <v>869</v>
      </c>
      <c r="B21" s="266"/>
      <c r="D21" s="15" t="s">
        <v>488</v>
      </c>
      <c r="E21" s="15" t="s">
        <v>489</v>
      </c>
      <c r="F21" s="42" t="s">
        <v>453</v>
      </c>
      <c r="G21" s="15" t="s">
        <v>491</v>
      </c>
      <c r="H21" s="15" t="s">
        <v>490</v>
      </c>
      <c r="I21" s="15" t="s">
        <v>492</v>
      </c>
    </row>
    <row r="22" spans="1:9" x14ac:dyDescent="0.2">
      <c r="A22" s="267"/>
      <c r="B22" s="267"/>
      <c r="D22" s="39" t="s">
        <v>638</v>
      </c>
      <c r="E22" s="40" t="s">
        <v>634</v>
      </c>
      <c r="F22" s="41" t="str">
        <f>HYPERLINK(CONCATENATE("https://siccode.com/search-isic/",$D22),"Description")</f>
        <v>Description</v>
      </c>
      <c r="G22" s="181" t="s">
        <v>642</v>
      </c>
      <c r="H22" s="17" t="s">
        <v>643</v>
      </c>
      <c r="I22" s="182" t="s">
        <v>643</v>
      </c>
    </row>
    <row r="23" spans="1:9" x14ac:dyDescent="0.2">
      <c r="A23" s="267"/>
      <c r="B23" s="267"/>
      <c r="D23" s="36" t="s">
        <v>639</v>
      </c>
      <c r="E23" s="37" t="s">
        <v>635</v>
      </c>
      <c r="F23" s="38" t="str">
        <f t="shared" ref="F23:F25" si="0">HYPERLINK(CONCATENATE("https://siccode.com/search-isic/",$D23),"Description")</f>
        <v>Description</v>
      </c>
      <c r="G23" s="183" t="s">
        <v>642</v>
      </c>
      <c r="H23" s="20" t="s">
        <v>643</v>
      </c>
      <c r="I23" s="184" t="s">
        <v>643</v>
      </c>
    </row>
    <row r="24" spans="1:9" x14ac:dyDescent="0.2">
      <c r="A24" s="267"/>
      <c r="B24" s="267"/>
      <c r="D24" s="39" t="s">
        <v>640</v>
      </c>
      <c r="E24" s="40" t="s">
        <v>636</v>
      </c>
      <c r="F24" s="41" t="str">
        <f t="shared" si="0"/>
        <v>Description</v>
      </c>
      <c r="G24" s="181" t="s">
        <v>642</v>
      </c>
      <c r="H24" s="17" t="s">
        <v>643</v>
      </c>
      <c r="I24" s="182" t="s">
        <v>643</v>
      </c>
    </row>
    <row r="25" spans="1:9" x14ac:dyDescent="0.2">
      <c r="A25" s="267"/>
      <c r="B25" s="267"/>
      <c r="D25" s="36" t="s">
        <v>641</v>
      </c>
      <c r="E25" s="37" t="s">
        <v>637</v>
      </c>
      <c r="F25" s="38" t="str">
        <f t="shared" si="0"/>
        <v>Description</v>
      </c>
      <c r="G25" s="183" t="s">
        <v>642</v>
      </c>
      <c r="H25" s="20" t="s">
        <v>643</v>
      </c>
      <c r="I25" s="184" t="s">
        <v>643</v>
      </c>
    </row>
    <row r="26" spans="1:9" x14ac:dyDescent="0.2">
      <c r="A26" s="267"/>
      <c r="B26" s="267"/>
      <c r="D26" s="39"/>
      <c r="E26" s="40"/>
      <c r="F26" s="41"/>
      <c r="G26" s="181"/>
      <c r="H26" s="17"/>
      <c r="I26" s="182"/>
    </row>
    <row r="27" spans="1:9" ht="16" customHeight="1" x14ac:dyDescent="0.2">
      <c r="A27" s="267"/>
      <c r="B27" s="267"/>
      <c r="D27" s="36"/>
      <c r="E27" s="37"/>
      <c r="F27" s="38"/>
      <c r="G27" s="183"/>
      <c r="H27" s="20"/>
      <c r="I27" s="184"/>
    </row>
    <row r="28" spans="1:9" ht="16" customHeight="1" x14ac:dyDescent="0.2">
      <c r="A28" s="267"/>
      <c r="B28" s="267"/>
      <c r="D28" s="39"/>
      <c r="E28" s="40"/>
      <c r="F28" s="41"/>
      <c r="G28" s="181"/>
      <c r="H28" s="17"/>
      <c r="I28" s="182"/>
    </row>
    <row r="29" spans="1:9" x14ac:dyDescent="0.2">
      <c r="A29" s="267"/>
      <c r="B29" s="267"/>
      <c r="D29" s="36"/>
      <c r="E29" s="37"/>
      <c r="F29" s="38"/>
      <c r="G29" s="183"/>
      <c r="H29" s="20"/>
      <c r="I29" s="184"/>
    </row>
    <row r="30" spans="1:9" x14ac:dyDescent="0.2">
      <c r="A30" s="267"/>
      <c r="B30" s="267"/>
      <c r="D30" s="39"/>
      <c r="E30" s="40"/>
      <c r="F30" s="41"/>
      <c r="G30" s="181"/>
      <c r="H30" s="17"/>
      <c r="I30" s="182"/>
    </row>
    <row r="31" spans="1:9" x14ac:dyDescent="0.2">
      <c r="A31" s="267"/>
      <c r="B31" s="267"/>
      <c r="D31" s="36"/>
      <c r="E31" s="37"/>
      <c r="F31" s="38"/>
      <c r="G31" s="183"/>
      <c r="H31" s="20"/>
      <c r="I31" s="184"/>
    </row>
    <row r="32" spans="1:9" x14ac:dyDescent="0.2">
      <c r="A32" s="267"/>
      <c r="B32" s="267"/>
      <c r="D32" s="39"/>
      <c r="E32" s="40"/>
      <c r="F32" s="41"/>
      <c r="G32" s="181"/>
      <c r="H32" s="17"/>
      <c r="I32" s="182"/>
    </row>
    <row r="33" spans="1:9" x14ac:dyDescent="0.2">
      <c r="A33" s="267"/>
      <c r="B33" s="267"/>
      <c r="D33" s="36"/>
      <c r="E33" s="37"/>
      <c r="F33" s="38"/>
      <c r="G33" s="183"/>
      <c r="H33" s="20"/>
      <c r="I33" s="184"/>
    </row>
    <row r="34" spans="1:9" x14ac:dyDescent="0.2">
      <c r="A34" s="267"/>
      <c r="B34" s="267"/>
      <c r="D34" s="39"/>
      <c r="E34" s="40"/>
      <c r="F34" s="41"/>
      <c r="G34" s="181"/>
      <c r="H34" s="17"/>
      <c r="I34" s="182"/>
    </row>
    <row r="35" spans="1:9" x14ac:dyDescent="0.2">
      <c r="A35" s="267"/>
      <c r="B35" s="267"/>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64" t="s">
        <v>483</v>
      </c>
      <c r="B37" s="265"/>
      <c r="D37" s="36"/>
      <c r="E37" s="37"/>
      <c r="F37" s="38"/>
      <c r="G37" s="183"/>
      <c r="H37" s="20"/>
      <c r="I37" s="184"/>
    </row>
    <row r="38" spans="1:9" ht="19" x14ac:dyDescent="0.2">
      <c r="A38" s="15" t="s">
        <v>493</v>
      </c>
      <c r="B38" s="15" t="s">
        <v>494</v>
      </c>
      <c r="D38" s="39"/>
      <c r="E38" s="40"/>
      <c r="F38" s="41"/>
      <c r="G38" s="181"/>
      <c r="H38" s="17"/>
      <c r="I38" s="182"/>
    </row>
    <row r="39" spans="1:9" ht="17" x14ac:dyDescent="0.2">
      <c r="A39" s="170" t="s">
        <v>644</v>
      </c>
      <c r="B39" s="170" t="s">
        <v>647</v>
      </c>
      <c r="D39" s="36"/>
      <c r="E39" s="37"/>
      <c r="F39" s="38"/>
      <c r="G39" s="183"/>
      <c r="H39" s="20"/>
      <c r="I39" s="184"/>
    </row>
    <row r="40" spans="1:9" ht="17" x14ac:dyDescent="0.2">
      <c r="A40" s="171" t="s">
        <v>645</v>
      </c>
      <c r="B40" s="171" t="s">
        <v>648</v>
      </c>
      <c r="D40" s="39"/>
      <c r="E40" s="40"/>
      <c r="F40" s="41"/>
      <c r="G40" s="181"/>
      <c r="H40" s="17"/>
      <c r="I40" s="182"/>
    </row>
    <row r="41" spans="1:9" ht="17" x14ac:dyDescent="0.2">
      <c r="A41" s="170" t="s">
        <v>646</v>
      </c>
      <c r="B41" s="170" t="s">
        <v>649</v>
      </c>
      <c r="D41" s="36"/>
      <c r="E41" s="37"/>
      <c r="F41" s="38"/>
      <c r="G41" s="183"/>
      <c r="H41" s="20"/>
      <c r="I41" s="184"/>
    </row>
    <row r="42" spans="1:9" x14ac:dyDescent="0.2">
      <c r="A42" s="171"/>
      <c r="B42" s="171"/>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sheetProtection algorithmName="SHA-512" hashValue="t9XOy/fcf0HVTMZdLIA8iuMRBnSDJUSJOhiNHi4IH73vHKICJecgTBKXsi1b7AO8971VI8+bOYWP5IvE7zUe4w==" saltValue="I3+0DSzHWCt4u62/4LeXgg==" spinCount="100000" sheet="1" objects="1" scenarios="1"/>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E213" activePane="bottomRight" state="frozenSplit"/>
      <selection activeCell="I1" sqref="I1:O1048576"/>
      <selection pane="topRight" activeCell="I1" sqref="I1:O1048576"/>
      <selection pane="bottomLeft" activeCell="I1" sqref="I1:O1048576"/>
      <selection pane="bottomRight" activeCell="I216" sqref="I216"/>
    </sheetView>
  </sheetViews>
  <sheetFormatPr baseColWidth="10" defaultRowHeight="17" x14ac:dyDescent="0.2"/>
  <cols>
    <col min="1" max="1" width="0" style="12" hidden="1" customWidth="1"/>
    <col min="2" max="2" width="18.1640625" style="12" customWidth="1"/>
    <col min="3" max="3" width="16.83203125" style="46" customWidth="1"/>
    <col min="4" max="4" width="12.33203125" style="46" customWidth="1"/>
    <col min="5" max="5" width="60.83203125" style="154" customWidth="1"/>
    <col min="6" max="6" width="60.83203125" style="154" hidden="1" customWidth="1"/>
    <col min="7" max="7" width="2" style="91" customWidth="1"/>
    <col min="8" max="8" width="17.5" style="90" customWidth="1"/>
    <col min="9" max="9" width="61.5" style="176" customWidth="1"/>
    <col min="10" max="10" width="7.83203125" style="177" hidden="1" customWidth="1"/>
    <col min="11" max="17" width="4.1640625" style="178" hidden="1" customWidth="1"/>
    <col min="18" max="18" width="5.83203125" style="178" hidden="1" customWidth="1"/>
    <col min="19" max="19" width="70.1640625" style="178" customWidth="1"/>
    <col min="20" max="20" width="41.6640625" style="11" customWidth="1"/>
    <col min="21" max="16384" width="10.83203125" style="11"/>
  </cols>
  <sheetData>
    <row r="1" spans="1:19" ht="53" customHeight="1" x14ac:dyDescent="0.2">
      <c r="A1" s="44" t="s">
        <v>632</v>
      </c>
      <c r="B1" s="45" t="str">
        <f>IF(Introduction!B1&lt;&gt;"",Introduction!B1,"")</f>
        <v>Security and investigation services</v>
      </c>
      <c r="E1" s="47"/>
      <c r="F1" s="48"/>
    </row>
    <row r="2" spans="1:19" ht="18" thickBot="1" x14ac:dyDescent="0.25">
      <c r="E2" s="47"/>
      <c r="F2" s="47"/>
    </row>
    <row r="3" spans="1:19" s="93" customFormat="1" ht="27" thickTop="1" x14ac:dyDescent="0.2">
      <c r="A3" s="285" t="s">
        <v>442</v>
      </c>
      <c r="B3" s="285"/>
      <c r="C3" s="285"/>
      <c r="D3" s="285"/>
      <c r="E3" s="285"/>
      <c r="F3" s="285"/>
      <c r="G3" s="142"/>
      <c r="H3" s="286" t="s">
        <v>443</v>
      </c>
      <c r="I3" s="287"/>
      <c r="J3" s="287"/>
      <c r="K3" s="287"/>
      <c r="L3" s="287"/>
      <c r="M3" s="287"/>
      <c r="N3" s="287"/>
      <c r="O3" s="287"/>
      <c r="P3" s="287"/>
      <c r="Q3" s="287"/>
      <c r="R3" s="287"/>
      <c r="S3" s="288"/>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199" thickTop="1" x14ac:dyDescent="0.2">
      <c r="A5" s="271" t="s">
        <v>0</v>
      </c>
      <c r="B5" s="271" t="s">
        <v>40</v>
      </c>
      <c r="C5" s="49" t="s">
        <v>178</v>
      </c>
      <c r="D5" s="49" t="s">
        <v>65</v>
      </c>
      <c r="E5" s="50" t="s">
        <v>177</v>
      </c>
      <c r="F5" s="51" t="s">
        <v>90</v>
      </c>
      <c r="G5" s="96"/>
      <c r="H5" s="238" t="s">
        <v>650</v>
      </c>
      <c r="I5" s="239" t="s">
        <v>818</v>
      </c>
      <c r="J5" s="240" t="s">
        <v>0</v>
      </c>
      <c r="K5" s="240">
        <f>IF(AND($H5="Yes",NOT(ISERROR(SEARCH("-H-",$C5)))),1,0)</f>
        <v>0</v>
      </c>
      <c r="L5" s="240">
        <f t="shared" ref="L5:L68" si="0">IF(AND($H5="Yes",NOT(ISERROR(SEARCH("-L-",$C5)))),1,0)</f>
        <v>0</v>
      </c>
      <c r="M5" s="240">
        <f t="shared" ref="M5:M68" si="1">IF(AND($H5="Yes",NOT(ISERROR(SEARCH("-U-",$C5)))),1,0)</f>
        <v>0</v>
      </c>
      <c r="N5" s="240">
        <f t="shared" ref="N5:N68" si="2">IF(AND($H5="Yes",NOT(ISERROR(SEARCH("-P-",$C5)))),1,0)</f>
        <v>0</v>
      </c>
      <c r="O5" s="240">
        <f>IF(AND($H5="Split",$D5="High"),1,0)</f>
        <v>0</v>
      </c>
      <c r="P5" s="240">
        <f>IF(AND($H5="Split",$D5="Low"),1,0)</f>
        <v>0</v>
      </c>
      <c r="Q5" s="240">
        <f>IF(AND($H5="Split",$D5="Unlikely"),1,0)</f>
        <v>0</v>
      </c>
      <c r="R5" s="240">
        <f>IF(AND($H5="Split",$D5="Moderate"),1,0)</f>
        <v>0</v>
      </c>
      <c r="S5" s="241" t="s">
        <v>871</v>
      </c>
    </row>
    <row r="6" spans="1:19" s="93" customFormat="1" ht="36" x14ac:dyDescent="0.2">
      <c r="A6" s="271"/>
      <c r="B6" s="271"/>
      <c r="C6" s="52" t="s">
        <v>179</v>
      </c>
      <c r="D6" s="52" t="s">
        <v>65</v>
      </c>
      <c r="E6" s="53" t="s">
        <v>184</v>
      </c>
      <c r="F6" s="54" t="s">
        <v>91</v>
      </c>
      <c r="G6" s="96"/>
      <c r="H6" s="131" t="s">
        <v>650</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54" x14ac:dyDescent="0.2">
      <c r="A7" s="271"/>
      <c r="B7" s="271"/>
      <c r="C7" s="52" t="s">
        <v>180</v>
      </c>
      <c r="D7" s="52" t="s">
        <v>65</v>
      </c>
      <c r="E7" s="53" t="s">
        <v>185</v>
      </c>
      <c r="F7" s="54" t="s">
        <v>517</v>
      </c>
      <c r="G7" s="96"/>
      <c r="H7" s="131" t="s">
        <v>650</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36" x14ac:dyDescent="0.2">
      <c r="A8" s="271"/>
      <c r="B8" s="271"/>
      <c r="C8" s="52" t="s">
        <v>181</v>
      </c>
      <c r="D8" s="52" t="s">
        <v>65</v>
      </c>
      <c r="E8" s="53" t="s">
        <v>186</v>
      </c>
      <c r="F8" s="54" t="s">
        <v>92</v>
      </c>
      <c r="G8" s="96"/>
      <c r="H8" s="234" t="s">
        <v>650</v>
      </c>
      <c r="I8" s="235"/>
      <c r="J8" s="236" t="s">
        <v>0</v>
      </c>
      <c r="K8" s="236">
        <f t="shared" si="3"/>
        <v>0</v>
      </c>
      <c r="L8" s="236">
        <f t="shared" si="0"/>
        <v>0</v>
      </c>
      <c r="M8" s="236">
        <f t="shared" si="1"/>
        <v>0</v>
      </c>
      <c r="N8" s="236">
        <f t="shared" si="2"/>
        <v>0</v>
      </c>
      <c r="O8" s="236">
        <f t="shared" si="4"/>
        <v>0</v>
      </c>
      <c r="P8" s="236">
        <f t="shared" si="5"/>
        <v>0</v>
      </c>
      <c r="Q8" s="236">
        <f t="shared" si="6"/>
        <v>0</v>
      </c>
      <c r="R8" s="236">
        <f t="shared" si="7"/>
        <v>0</v>
      </c>
      <c r="S8" s="237"/>
    </row>
    <row r="9" spans="1:19" s="93" customFormat="1" ht="216" x14ac:dyDescent="0.2">
      <c r="A9" s="271"/>
      <c r="B9" s="271"/>
      <c r="C9" s="52" t="s">
        <v>182</v>
      </c>
      <c r="D9" s="52" t="s">
        <v>65</v>
      </c>
      <c r="E9" s="55" t="s">
        <v>612</v>
      </c>
      <c r="F9" s="56" t="s">
        <v>518</v>
      </c>
      <c r="G9" s="96"/>
      <c r="H9" s="234" t="s">
        <v>650</v>
      </c>
      <c r="I9" s="235" t="s">
        <v>693</v>
      </c>
      <c r="J9" s="236" t="s">
        <v>0</v>
      </c>
      <c r="K9" s="236">
        <f t="shared" si="3"/>
        <v>0</v>
      </c>
      <c r="L9" s="236">
        <f t="shared" si="0"/>
        <v>0</v>
      </c>
      <c r="M9" s="236">
        <f t="shared" si="1"/>
        <v>0</v>
      </c>
      <c r="N9" s="236">
        <f t="shared" si="2"/>
        <v>0</v>
      </c>
      <c r="O9" s="236">
        <f t="shared" si="4"/>
        <v>0</v>
      </c>
      <c r="P9" s="236">
        <f t="shared" si="5"/>
        <v>0</v>
      </c>
      <c r="Q9" s="236">
        <f t="shared" si="6"/>
        <v>0</v>
      </c>
      <c r="R9" s="236">
        <f t="shared" si="7"/>
        <v>0</v>
      </c>
      <c r="S9" s="237" t="s">
        <v>876</v>
      </c>
    </row>
    <row r="10" spans="1:19" s="93" customFormat="1" ht="36" x14ac:dyDescent="0.2">
      <c r="A10" s="271"/>
      <c r="B10" s="271"/>
      <c r="C10" s="52" t="s">
        <v>183</v>
      </c>
      <c r="D10" s="52" t="s">
        <v>65</v>
      </c>
      <c r="E10" s="55" t="s">
        <v>187</v>
      </c>
      <c r="F10" s="56" t="s">
        <v>93</v>
      </c>
      <c r="G10" s="96"/>
      <c r="H10" s="133" t="s">
        <v>650</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71"/>
      <c r="B11" s="271"/>
      <c r="C11" s="52" t="s">
        <v>535</v>
      </c>
      <c r="D11" s="52" t="s">
        <v>65</v>
      </c>
      <c r="E11" s="55" t="s">
        <v>537</v>
      </c>
      <c r="F11" s="56"/>
      <c r="G11" s="96"/>
      <c r="H11" s="133" t="s">
        <v>650</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71"/>
      <c r="B12" s="271"/>
      <c r="C12" s="52" t="s">
        <v>536</v>
      </c>
      <c r="D12" s="52" t="s">
        <v>66</v>
      </c>
      <c r="E12" s="55" t="s">
        <v>538</v>
      </c>
      <c r="F12" s="56"/>
      <c r="G12" s="96"/>
      <c r="H12" s="133" t="s">
        <v>650</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37" thickBot="1" x14ac:dyDescent="0.25">
      <c r="A13" s="271"/>
      <c r="B13" s="271"/>
      <c r="C13" s="52" t="s">
        <v>456</v>
      </c>
      <c r="D13" s="52" t="s">
        <v>390</v>
      </c>
      <c r="E13" s="55" t="s">
        <v>458</v>
      </c>
      <c r="F13" s="56"/>
      <c r="G13" s="96"/>
      <c r="H13" s="250" t="s">
        <v>651</v>
      </c>
      <c r="I13" s="251" t="s">
        <v>877</v>
      </c>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37" thickTop="1" x14ac:dyDescent="0.2">
      <c r="A14" s="273" t="s">
        <v>1</v>
      </c>
      <c r="B14" s="273" t="s">
        <v>60</v>
      </c>
      <c r="C14" s="57" t="s">
        <v>188</v>
      </c>
      <c r="D14" s="57" t="s">
        <v>65</v>
      </c>
      <c r="E14" s="58" t="s">
        <v>190</v>
      </c>
      <c r="F14" s="59" t="s">
        <v>593</v>
      </c>
      <c r="G14" s="96"/>
      <c r="H14" s="130" t="s">
        <v>650</v>
      </c>
      <c r="I14" s="4"/>
      <c r="J14" s="155" t="s">
        <v>1</v>
      </c>
      <c r="K14" s="155">
        <f t="shared" si="3"/>
        <v>0</v>
      </c>
      <c r="L14" s="155">
        <f t="shared" si="0"/>
        <v>0</v>
      </c>
      <c r="M14" s="155">
        <f t="shared" si="1"/>
        <v>0</v>
      </c>
      <c r="N14" s="155">
        <f t="shared" si="2"/>
        <v>0</v>
      </c>
      <c r="O14" s="156">
        <f t="shared" si="4"/>
        <v>0</v>
      </c>
      <c r="P14" s="156">
        <f t="shared" si="5"/>
        <v>0</v>
      </c>
      <c r="Q14" s="156">
        <f t="shared" si="6"/>
        <v>0</v>
      </c>
      <c r="R14" s="156">
        <f t="shared" si="7"/>
        <v>0</v>
      </c>
      <c r="S14" s="5"/>
    </row>
    <row r="15" spans="1:19" s="93" customFormat="1" ht="54" x14ac:dyDescent="0.2">
      <c r="A15" s="274"/>
      <c r="B15" s="274"/>
      <c r="C15" s="57" t="s">
        <v>189</v>
      </c>
      <c r="D15" s="57" t="s">
        <v>65</v>
      </c>
      <c r="E15" s="58" t="s">
        <v>191</v>
      </c>
      <c r="F15" s="59" t="s">
        <v>94</v>
      </c>
      <c r="G15" s="96"/>
      <c r="H15" s="131" t="s">
        <v>650</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54" x14ac:dyDescent="0.2">
      <c r="A16" s="274"/>
      <c r="B16" s="274"/>
      <c r="C16" s="57" t="s">
        <v>193</v>
      </c>
      <c r="D16" s="57" t="s">
        <v>65</v>
      </c>
      <c r="E16" s="58" t="s">
        <v>192</v>
      </c>
      <c r="F16" s="59" t="s">
        <v>522</v>
      </c>
      <c r="G16" s="96"/>
      <c r="H16" s="131" t="s">
        <v>650</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3" customFormat="1" ht="90" x14ac:dyDescent="0.2">
      <c r="A17" s="274"/>
      <c r="B17" s="274"/>
      <c r="C17" s="57" t="s">
        <v>194</v>
      </c>
      <c r="D17" s="57" t="s">
        <v>66</v>
      </c>
      <c r="E17" s="60" t="s">
        <v>482</v>
      </c>
      <c r="F17" s="61" t="s">
        <v>519</v>
      </c>
      <c r="G17" s="96"/>
      <c r="H17" s="131" t="s">
        <v>651</v>
      </c>
      <c r="I17" s="3" t="s">
        <v>806</v>
      </c>
      <c r="J17" s="156" t="s">
        <v>1</v>
      </c>
      <c r="K17" s="156">
        <f t="shared" si="3"/>
        <v>0</v>
      </c>
      <c r="L17" s="156">
        <f t="shared" si="0"/>
        <v>1</v>
      </c>
      <c r="M17" s="156">
        <f t="shared" si="1"/>
        <v>0</v>
      </c>
      <c r="N17" s="156">
        <f t="shared" si="2"/>
        <v>0</v>
      </c>
      <c r="O17" s="156">
        <f t="shared" si="4"/>
        <v>0</v>
      </c>
      <c r="P17" s="156">
        <f t="shared" si="5"/>
        <v>0</v>
      </c>
      <c r="Q17" s="156">
        <f t="shared" si="6"/>
        <v>0</v>
      </c>
      <c r="R17" s="156">
        <f t="shared" si="7"/>
        <v>0</v>
      </c>
      <c r="S17" s="6"/>
    </row>
    <row r="18" spans="1:20" s="93" customFormat="1" ht="36" x14ac:dyDescent="0.2">
      <c r="A18" s="274"/>
      <c r="B18" s="274"/>
      <c r="C18" s="185" t="s">
        <v>539</v>
      </c>
      <c r="D18" s="185" t="s">
        <v>65</v>
      </c>
      <c r="E18" s="58" t="s">
        <v>537</v>
      </c>
      <c r="F18" s="59"/>
      <c r="G18" s="96"/>
      <c r="H18" s="133" t="s">
        <v>650</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74"/>
      <c r="B19" s="274"/>
      <c r="C19" s="185" t="s">
        <v>540</v>
      </c>
      <c r="D19" s="185" t="s">
        <v>66</v>
      </c>
      <c r="E19" s="58" t="s">
        <v>538</v>
      </c>
      <c r="F19" s="59"/>
      <c r="G19" s="96"/>
      <c r="H19" s="131" t="s">
        <v>650</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21" thickBot="1" x14ac:dyDescent="0.25">
      <c r="A20" s="275"/>
      <c r="B20" s="275"/>
      <c r="C20" s="57" t="s">
        <v>459</v>
      </c>
      <c r="D20" s="57" t="s">
        <v>390</v>
      </c>
      <c r="E20" s="60" t="s">
        <v>458</v>
      </c>
      <c r="F20" s="61"/>
      <c r="G20" s="96"/>
      <c r="H20" s="134" t="s">
        <v>650</v>
      </c>
      <c r="I20" s="135"/>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6"/>
    </row>
    <row r="21" spans="1:20" s="93" customFormat="1" ht="21" thickTop="1" x14ac:dyDescent="0.2">
      <c r="A21" s="270" t="s">
        <v>2</v>
      </c>
      <c r="B21" s="270" t="s">
        <v>39</v>
      </c>
      <c r="C21" s="62" t="s">
        <v>195</v>
      </c>
      <c r="D21" s="62" t="s">
        <v>65</v>
      </c>
      <c r="E21" s="55" t="s">
        <v>293</v>
      </c>
      <c r="F21" s="56" t="s">
        <v>95</v>
      </c>
      <c r="G21" s="97"/>
      <c r="H21" s="130" t="s">
        <v>650</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71"/>
      <c r="B22" s="271"/>
      <c r="C22" s="62" t="s">
        <v>196</v>
      </c>
      <c r="D22" s="62" t="s">
        <v>65</v>
      </c>
      <c r="E22" s="55" t="s">
        <v>294</v>
      </c>
      <c r="F22" s="56" t="s">
        <v>96</v>
      </c>
      <c r="G22" s="96"/>
      <c r="H22" s="131" t="s">
        <v>650</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71"/>
      <c r="B23" s="271"/>
      <c r="C23" s="62" t="s">
        <v>197</v>
      </c>
      <c r="D23" s="62" t="s">
        <v>65</v>
      </c>
      <c r="E23" s="55" t="s">
        <v>295</v>
      </c>
      <c r="F23" s="56" t="s">
        <v>97</v>
      </c>
      <c r="G23" s="96"/>
      <c r="H23" s="131" t="s">
        <v>650</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54" x14ac:dyDescent="0.2">
      <c r="A24" s="271"/>
      <c r="B24" s="271"/>
      <c r="C24" s="62" t="s">
        <v>198</v>
      </c>
      <c r="D24" s="62" t="s">
        <v>65</v>
      </c>
      <c r="E24" s="55" t="s">
        <v>296</v>
      </c>
      <c r="F24" s="56" t="s">
        <v>98</v>
      </c>
      <c r="G24" s="96"/>
      <c r="H24" s="131" t="s">
        <v>650</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3" customFormat="1" ht="20" x14ac:dyDescent="0.2">
      <c r="A25" s="271"/>
      <c r="B25" s="271"/>
      <c r="C25" s="62" t="s">
        <v>199</v>
      </c>
      <c r="D25" s="62" t="s">
        <v>65</v>
      </c>
      <c r="E25" s="55" t="s">
        <v>297</v>
      </c>
      <c r="F25" s="56" t="s">
        <v>99</v>
      </c>
      <c r="G25" s="96"/>
      <c r="H25" s="131" t="s">
        <v>650</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36" x14ac:dyDescent="0.2">
      <c r="A26" s="271"/>
      <c r="B26" s="271"/>
      <c r="C26" s="62" t="s">
        <v>200</v>
      </c>
      <c r="D26" s="62" t="s">
        <v>67</v>
      </c>
      <c r="E26" s="53" t="s">
        <v>298</v>
      </c>
      <c r="F26" s="56"/>
      <c r="G26" s="96"/>
      <c r="H26" s="133" t="s">
        <v>651</v>
      </c>
      <c r="I26" s="9" t="s">
        <v>807</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row>
    <row r="27" spans="1:20" s="93" customFormat="1" ht="36" x14ac:dyDescent="0.2">
      <c r="A27" s="271"/>
      <c r="B27" s="271"/>
      <c r="C27" s="52" t="s">
        <v>541</v>
      </c>
      <c r="D27" s="52" t="s">
        <v>65</v>
      </c>
      <c r="E27" s="55" t="s">
        <v>537</v>
      </c>
      <c r="F27" s="56"/>
      <c r="G27" s="96"/>
      <c r="H27" s="133" t="s">
        <v>650</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71"/>
      <c r="B28" s="271"/>
      <c r="C28" s="52" t="s">
        <v>542</v>
      </c>
      <c r="D28" s="52" t="s">
        <v>66</v>
      </c>
      <c r="E28" s="55" t="s">
        <v>538</v>
      </c>
      <c r="F28" s="56"/>
      <c r="G28" s="96"/>
      <c r="H28" s="133" t="s">
        <v>650</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71"/>
      <c r="B29" s="271"/>
      <c r="C29" s="62" t="s">
        <v>457</v>
      </c>
      <c r="D29" s="62" t="s">
        <v>390</v>
      </c>
      <c r="E29" s="53" t="s">
        <v>458</v>
      </c>
      <c r="F29" s="54"/>
      <c r="G29" s="98"/>
      <c r="H29" s="133" t="s">
        <v>650</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21" thickTop="1" x14ac:dyDescent="0.2">
      <c r="A30" s="273" t="s">
        <v>3</v>
      </c>
      <c r="B30" s="273" t="s">
        <v>4</v>
      </c>
      <c r="C30" s="57" t="s">
        <v>201</v>
      </c>
      <c r="D30" s="57" t="s">
        <v>65</v>
      </c>
      <c r="E30" s="58" t="s">
        <v>299</v>
      </c>
      <c r="F30" s="59" t="s">
        <v>100</v>
      </c>
      <c r="G30" s="96"/>
      <c r="H30" s="130" t="s">
        <v>650</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3" customFormat="1" ht="54" x14ac:dyDescent="0.2">
      <c r="A31" s="274"/>
      <c r="B31" s="274"/>
      <c r="C31" s="57" t="s">
        <v>202</v>
      </c>
      <c r="D31" s="57" t="s">
        <v>65</v>
      </c>
      <c r="E31" s="58" t="s">
        <v>614</v>
      </c>
      <c r="F31" s="59" t="s">
        <v>613</v>
      </c>
      <c r="G31" s="96"/>
      <c r="H31" s="131" t="s">
        <v>650</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3" customFormat="1" ht="90" x14ac:dyDescent="0.2">
      <c r="A32" s="274"/>
      <c r="B32" s="274"/>
      <c r="C32" s="57" t="s">
        <v>203</v>
      </c>
      <c r="D32" s="57" t="s">
        <v>65</v>
      </c>
      <c r="E32" s="58" t="s">
        <v>588</v>
      </c>
      <c r="F32" s="59" t="s">
        <v>615</v>
      </c>
      <c r="G32" s="96"/>
      <c r="H32" s="131" t="s">
        <v>650</v>
      </c>
      <c r="I32" s="3"/>
      <c r="J32" s="156" t="s">
        <v>3</v>
      </c>
      <c r="K32" s="156">
        <f t="shared" si="3"/>
        <v>0</v>
      </c>
      <c r="L32" s="156">
        <f t="shared" si="0"/>
        <v>0</v>
      </c>
      <c r="M32" s="156">
        <f t="shared" si="1"/>
        <v>0</v>
      </c>
      <c r="N32" s="156">
        <f t="shared" si="2"/>
        <v>0</v>
      </c>
      <c r="O32" s="156">
        <f t="shared" si="4"/>
        <v>0</v>
      </c>
      <c r="P32" s="156">
        <f t="shared" si="5"/>
        <v>0</v>
      </c>
      <c r="Q32" s="156">
        <f t="shared" si="6"/>
        <v>0</v>
      </c>
      <c r="R32" s="156">
        <f t="shared" si="7"/>
        <v>0</v>
      </c>
      <c r="S32" s="6"/>
    </row>
    <row r="33" spans="1:19" s="93" customFormat="1" ht="36" x14ac:dyDescent="0.2">
      <c r="A33" s="274"/>
      <c r="B33" s="274"/>
      <c r="C33" s="57" t="s">
        <v>204</v>
      </c>
      <c r="D33" s="57" t="s">
        <v>65</v>
      </c>
      <c r="E33" s="58" t="s">
        <v>300</v>
      </c>
      <c r="F33" s="59" t="s">
        <v>101</v>
      </c>
      <c r="G33" s="96"/>
      <c r="H33" s="131" t="s">
        <v>650</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74"/>
      <c r="B34" s="274"/>
      <c r="C34" s="214" t="s">
        <v>205</v>
      </c>
      <c r="D34" s="214" t="s">
        <v>65</v>
      </c>
      <c r="E34" s="215" t="s">
        <v>301</v>
      </c>
      <c r="F34" s="216" t="s">
        <v>102</v>
      </c>
      <c r="H34" s="131" t="s">
        <v>650</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54" x14ac:dyDescent="0.2">
      <c r="A35" s="274"/>
      <c r="B35" s="274"/>
      <c r="C35" s="57" t="s">
        <v>206</v>
      </c>
      <c r="D35" s="57" t="s">
        <v>65</v>
      </c>
      <c r="E35" s="63" t="s">
        <v>616</v>
      </c>
      <c r="F35" s="64" t="s">
        <v>103</v>
      </c>
      <c r="G35" s="96"/>
      <c r="H35" s="131" t="s">
        <v>650</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3" customFormat="1" ht="36" x14ac:dyDescent="0.2">
      <c r="A36" s="274"/>
      <c r="B36" s="274"/>
      <c r="C36" s="57" t="s">
        <v>207</v>
      </c>
      <c r="D36" s="57" t="s">
        <v>66</v>
      </c>
      <c r="E36" s="60" t="s">
        <v>302</v>
      </c>
      <c r="F36" s="61" t="s">
        <v>104</v>
      </c>
      <c r="G36" s="96"/>
      <c r="H36" s="133" t="s">
        <v>650</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36" x14ac:dyDescent="0.2">
      <c r="A37" s="274"/>
      <c r="B37" s="274"/>
      <c r="C37" s="185" t="s">
        <v>543</v>
      </c>
      <c r="D37" s="185" t="s">
        <v>65</v>
      </c>
      <c r="E37" s="58" t="s">
        <v>537</v>
      </c>
      <c r="F37" s="61"/>
      <c r="G37" s="96"/>
      <c r="H37" s="133" t="s">
        <v>650</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74"/>
      <c r="B38" s="274"/>
      <c r="C38" s="185" t="s">
        <v>544</v>
      </c>
      <c r="D38" s="185" t="s">
        <v>66</v>
      </c>
      <c r="E38" s="58" t="s">
        <v>538</v>
      </c>
      <c r="F38" s="61"/>
      <c r="G38" s="96"/>
      <c r="H38" s="133" t="s">
        <v>650</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109" thickBot="1" x14ac:dyDescent="0.25">
      <c r="A39" s="274"/>
      <c r="B39" s="274"/>
      <c r="C39" s="57" t="s">
        <v>460</v>
      </c>
      <c r="D39" s="57" t="s">
        <v>390</v>
      </c>
      <c r="E39" s="60" t="s">
        <v>458</v>
      </c>
      <c r="F39" s="61"/>
      <c r="G39" s="96"/>
      <c r="H39" s="132" t="s">
        <v>651</v>
      </c>
      <c r="I39" s="7" t="s">
        <v>883</v>
      </c>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t="s">
        <v>868</v>
      </c>
    </row>
    <row r="40" spans="1:19" s="103" customFormat="1" ht="37" thickTop="1" x14ac:dyDescent="0.2">
      <c r="A40" s="270" t="s">
        <v>5</v>
      </c>
      <c r="B40" s="270" t="s">
        <v>36</v>
      </c>
      <c r="C40" s="65" t="s">
        <v>181</v>
      </c>
      <c r="D40" s="65" t="s">
        <v>65</v>
      </c>
      <c r="E40" s="66" t="s">
        <v>186</v>
      </c>
      <c r="F40" s="66" t="s">
        <v>92</v>
      </c>
      <c r="G40" s="101"/>
      <c r="H40" s="244" t="str">
        <f>IF(ISBLANK(H8),"Waiting",H8)</f>
        <v>No</v>
      </c>
      <c r="I40" s="245"/>
      <c r="J40" s="246" t="s">
        <v>5</v>
      </c>
      <c r="K40" s="240">
        <f t="shared" si="3"/>
        <v>0</v>
      </c>
      <c r="L40" s="240">
        <f t="shared" si="0"/>
        <v>0</v>
      </c>
      <c r="M40" s="240">
        <f t="shared" si="1"/>
        <v>0</v>
      </c>
      <c r="N40" s="240">
        <f t="shared" si="2"/>
        <v>0</v>
      </c>
      <c r="O40" s="247">
        <f t="shared" si="4"/>
        <v>0</v>
      </c>
      <c r="P40" s="247">
        <f t="shared" si="5"/>
        <v>0</v>
      </c>
      <c r="Q40" s="247">
        <f t="shared" si="6"/>
        <v>0</v>
      </c>
      <c r="R40" s="247">
        <f t="shared" si="7"/>
        <v>0</v>
      </c>
      <c r="S40" s="237" t="s">
        <v>870</v>
      </c>
    </row>
    <row r="41" spans="1:19" s="93" customFormat="1" ht="36" x14ac:dyDescent="0.2">
      <c r="A41" s="271"/>
      <c r="B41" s="271"/>
      <c r="C41" s="62" t="s">
        <v>208</v>
      </c>
      <c r="D41" s="62" t="s">
        <v>65</v>
      </c>
      <c r="E41" s="67" t="s">
        <v>303</v>
      </c>
      <c r="F41" s="279" t="s">
        <v>105</v>
      </c>
      <c r="G41" s="96"/>
      <c r="H41" s="131" t="s">
        <v>650</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3" customFormat="1" ht="49" customHeight="1" x14ac:dyDescent="0.2">
      <c r="A42" s="271"/>
      <c r="B42" s="271"/>
      <c r="C42" s="62" t="s">
        <v>209</v>
      </c>
      <c r="D42" s="62" t="s">
        <v>65</v>
      </c>
      <c r="E42" s="67" t="s">
        <v>304</v>
      </c>
      <c r="F42" s="280"/>
      <c r="G42" s="96"/>
      <c r="H42" s="131" t="s">
        <v>650</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6"/>
    </row>
    <row r="43" spans="1:19" s="93" customFormat="1" ht="57" customHeight="1" x14ac:dyDescent="0.2">
      <c r="A43" s="271"/>
      <c r="B43" s="271"/>
      <c r="C43" s="62" t="s">
        <v>210</v>
      </c>
      <c r="D43" s="62" t="s">
        <v>65</v>
      </c>
      <c r="E43" s="67" t="s">
        <v>305</v>
      </c>
      <c r="F43" s="281"/>
      <c r="G43" s="96"/>
      <c r="H43" s="131" t="s">
        <v>650</v>
      </c>
      <c r="I43" s="3"/>
      <c r="J43" s="161" t="s">
        <v>5</v>
      </c>
      <c r="K43" s="156">
        <f t="shared" si="3"/>
        <v>0</v>
      </c>
      <c r="L43" s="156">
        <f t="shared" si="0"/>
        <v>0</v>
      </c>
      <c r="M43" s="156">
        <f t="shared" si="1"/>
        <v>0</v>
      </c>
      <c r="N43" s="156">
        <f t="shared" si="2"/>
        <v>0</v>
      </c>
      <c r="O43" s="156">
        <f t="shared" si="4"/>
        <v>0</v>
      </c>
      <c r="P43" s="156">
        <f t="shared" si="5"/>
        <v>0</v>
      </c>
      <c r="Q43" s="156">
        <f t="shared" si="6"/>
        <v>0</v>
      </c>
      <c r="R43" s="156">
        <f t="shared" si="7"/>
        <v>0</v>
      </c>
      <c r="S43" s="6"/>
    </row>
    <row r="44" spans="1:19" s="103" customFormat="1" ht="162" x14ac:dyDescent="0.2">
      <c r="A44" s="271"/>
      <c r="B44" s="271"/>
      <c r="C44" s="65" t="s">
        <v>178</v>
      </c>
      <c r="D44" s="65" t="s">
        <v>65</v>
      </c>
      <c r="E44" s="66" t="s">
        <v>177</v>
      </c>
      <c r="F44" s="68" t="s">
        <v>106</v>
      </c>
      <c r="G44" s="101"/>
      <c r="H44" s="242" t="str">
        <f>IF(ISBLANK(H5),"Waiting",H5)</f>
        <v>No</v>
      </c>
      <c r="I44" s="235" t="s">
        <v>819</v>
      </c>
      <c r="J44" s="243" t="s">
        <v>5</v>
      </c>
      <c r="K44" s="236">
        <f t="shared" si="3"/>
        <v>0</v>
      </c>
      <c r="L44" s="236">
        <f t="shared" si="0"/>
        <v>0</v>
      </c>
      <c r="M44" s="236">
        <f t="shared" si="1"/>
        <v>0</v>
      </c>
      <c r="N44" s="236">
        <f t="shared" si="2"/>
        <v>0</v>
      </c>
      <c r="O44" s="236">
        <f t="shared" si="4"/>
        <v>0</v>
      </c>
      <c r="P44" s="236">
        <f t="shared" si="5"/>
        <v>0</v>
      </c>
      <c r="Q44" s="236">
        <f t="shared" si="6"/>
        <v>0</v>
      </c>
      <c r="R44" s="236">
        <f t="shared" si="7"/>
        <v>0</v>
      </c>
      <c r="S44" s="237" t="s">
        <v>872</v>
      </c>
    </row>
    <row r="45" spans="1:19" s="93" customFormat="1" ht="20" x14ac:dyDescent="0.2">
      <c r="A45" s="271"/>
      <c r="B45" s="271"/>
      <c r="C45" s="69" t="s">
        <v>211</v>
      </c>
      <c r="D45" s="69" t="s">
        <v>65</v>
      </c>
      <c r="E45" s="53" t="s">
        <v>592</v>
      </c>
      <c r="F45" s="54" t="s">
        <v>107</v>
      </c>
      <c r="G45" s="96"/>
      <c r="H45" s="131" t="s">
        <v>650</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36" x14ac:dyDescent="0.2">
      <c r="A46" s="271"/>
      <c r="B46" s="271"/>
      <c r="C46" s="62" t="s">
        <v>212</v>
      </c>
      <c r="D46" s="62" t="s">
        <v>65</v>
      </c>
      <c r="E46" s="55" t="s">
        <v>602</v>
      </c>
      <c r="F46" s="56" t="s">
        <v>108</v>
      </c>
      <c r="G46" s="96"/>
      <c r="H46" s="131" t="s">
        <v>650</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3" customFormat="1" ht="36" x14ac:dyDescent="0.2">
      <c r="A47" s="271"/>
      <c r="B47" s="271"/>
      <c r="C47" s="62" t="s">
        <v>213</v>
      </c>
      <c r="D47" s="62" t="s">
        <v>66</v>
      </c>
      <c r="E47" s="53" t="s">
        <v>306</v>
      </c>
      <c r="F47" s="54" t="s">
        <v>109</v>
      </c>
      <c r="G47" s="96"/>
      <c r="H47" s="131" t="s">
        <v>650</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3" customFormat="1" ht="36" x14ac:dyDescent="0.2">
      <c r="A48" s="271"/>
      <c r="B48" s="271"/>
      <c r="C48" s="52" t="s">
        <v>214</v>
      </c>
      <c r="D48" s="52" t="s">
        <v>66</v>
      </c>
      <c r="E48" s="53" t="s">
        <v>307</v>
      </c>
      <c r="F48" s="54" t="s">
        <v>110</v>
      </c>
      <c r="G48" s="96"/>
      <c r="H48" s="131" t="s">
        <v>650</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36" x14ac:dyDescent="0.2">
      <c r="A49" s="271"/>
      <c r="B49" s="271"/>
      <c r="C49" s="52" t="s">
        <v>215</v>
      </c>
      <c r="D49" s="52" t="s">
        <v>66</v>
      </c>
      <c r="E49" s="53" t="s">
        <v>308</v>
      </c>
      <c r="F49" s="54" t="s">
        <v>102</v>
      </c>
      <c r="G49" s="96"/>
      <c r="H49" s="133" t="s">
        <v>650</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71"/>
      <c r="B50" s="271"/>
      <c r="C50" s="52" t="s">
        <v>545</v>
      </c>
      <c r="D50" s="52" t="s">
        <v>65</v>
      </c>
      <c r="E50" s="55" t="s">
        <v>537</v>
      </c>
      <c r="F50" s="54"/>
      <c r="G50" s="96"/>
      <c r="H50" s="133" t="s">
        <v>650</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71"/>
      <c r="B51" s="271"/>
      <c r="C51" s="52" t="s">
        <v>546</v>
      </c>
      <c r="D51" s="52" t="s">
        <v>66</v>
      </c>
      <c r="E51" s="55" t="s">
        <v>538</v>
      </c>
      <c r="F51" s="54"/>
      <c r="G51" s="96"/>
      <c r="H51" s="133" t="s">
        <v>650</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37" thickBot="1" x14ac:dyDescent="0.25">
      <c r="A52" s="271"/>
      <c r="B52" s="271"/>
      <c r="C52" s="52" t="s">
        <v>461</v>
      </c>
      <c r="D52" s="52" t="s">
        <v>390</v>
      </c>
      <c r="E52" s="53" t="s">
        <v>458</v>
      </c>
      <c r="F52" s="54"/>
      <c r="G52" s="96"/>
      <c r="H52" s="250" t="s">
        <v>651</v>
      </c>
      <c r="I52" s="251" t="s">
        <v>877</v>
      </c>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7" customFormat="1" ht="37" thickTop="1" x14ac:dyDescent="0.2">
      <c r="A53" s="273" t="s">
        <v>6</v>
      </c>
      <c r="B53" s="273" t="s">
        <v>7</v>
      </c>
      <c r="C53" s="70" t="s">
        <v>179</v>
      </c>
      <c r="D53" s="70" t="s">
        <v>65</v>
      </c>
      <c r="E53" s="71" t="s">
        <v>184</v>
      </c>
      <c r="F53" s="72" t="s">
        <v>91</v>
      </c>
      <c r="G53" s="105"/>
      <c r="H53" s="106"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54" x14ac:dyDescent="0.2">
      <c r="A54" s="274"/>
      <c r="B54" s="274"/>
      <c r="C54" s="70" t="s">
        <v>180</v>
      </c>
      <c r="D54" s="70" t="s">
        <v>65</v>
      </c>
      <c r="E54" s="73" t="s">
        <v>185</v>
      </c>
      <c r="F54" s="74" t="s">
        <v>517</v>
      </c>
      <c r="G54" s="105"/>
      <c r="H54" s="108" t="str">
        <f>IF(ISBLANK(H7),"Waiting",H7)</f>
        <v>No</v>
      </c>
      <c r="I54" s="128"/>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9"/>
    </row>
    <row r="55" spans="1:19" s="107" customFormat="1" ht="36" x14ac:dyDescent="0.2">
      <c r="A55" s="274"/>
      <c r="B55" s="274"/>
      <c r="C55" s="70" t="s">
        <v>181</v>
      </c>
      <c r="D55" s="70" t="s">
        <v>65</v>
      </c>
      <c r="E55" s="75" t="s">
        <v>186</v>
      </c>
      <c r="F55" s="76" t="s">
        <v>92</v>
      </c>
      <c r="G55" s="105"/>
      <c r="H55" s="108" t="str">
        <f>IF(ISBLANK(H8),"Waiting",H8)</f>
        <v>No</v>
      </c>
      <c r="I55" s="128"/>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9"/>
    </row>
    <row r="56" spans="1:19" s="107" customFormat="1" ht="180" x14ac:dyDescent="0.2">
      <c r="A56" s="274"/>
      <c r="B56" s="274"/>
      <c r="C56" s="217" t="s">
        <v>182</v>
      </c>
      <c r="D56" s="217" t="s">
        <v>65</v>
      </c>
      <c r="E56" s="218" t="s">
        <v>612</v>
      </c>
      <c r="F56" s="219" t="s">
        <v>520</v>
      </c>
      <c r="G56" s="105"/>
      <c r="H56" s="108" t="str">
        <f>IF(ISBLANK(H9),"Waiting",H9)</f>
        <v>No</v>
      </c>
      <c r="I56" s="128" t="s">
        <v>707</v>
      </c>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9"/>
    </row>
    <row r="57" spans="1:19" s="107" customFormat="1" ht="36" x14ac:dyDescent="0.2">
      <c r="A57" s="274"/>
      <c r="B57" s="274"/>
      <c r="C57" s="70" t="s">
        <v>183</v>
      </c>
      <c r="D57" s="70" t="s">
        <v>65</v>
      </c>
      <c r="E57" s="75" t="s">
        <v>309</v>
      </c>
      <c r="F57" s="76" t="s">
        <v>111</v>
      </c>
      <c r="G57" s="105"/>
      <c r="H57" s="108" t="str">
        <f>IF(ISBLANK(H10),"Waiting",H10)</f>
        <v>No</v>
      </c>
      <c r="I57" s="128"/>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9"/>
    </row>
    <row r="58" spans="1:19" s="93" customFormat="1" ht="36" x14ac:dyDescent="0.2">
      <c r="A58" s="274"/>
      <c r="B58" s="274"/>
      <c r="C58" s="77" t="s">
        <v>216</v>
      </c>
      <c r="D58" s="77" t="s">
        <v>65</v>
      </c>
      <c r="E58" s="78" t="s">
        <v>310</v>
      </c>
      <c r="F58" s="79" t="s">
        <v>523</v>
      </c>
      <c r="G58" s="96"/>
      <c r="H58" s="131" t="s">
        <v>650</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7" customFormat="1" ht="162" x14ac:dyDescent="0.2">
      <c r="A59" s="274"/>
      <c r="B59" s="274"/>
      <c r="C59" s="80" t="s">
        <v>178</v>
      </c>
      <c r="D59" s="80" t="s">
        <v>65</v>
      </c>
      <c r="E59" s="73" t="s">
        <v>177</v>
      </c>
      <c r="F59" s="74" t="s">
        <v>106</v>
      </c>
      <c r="G59" s="109"/>
      <c r="H59" s="248" t="str">
        <f>IF(ISBLANK(H5),"Waiting",H5)</f>
        <v>No</v>
      </c>
      <c r="I59" s="249" t="s">
        <v>819</v>
      </c>
      <c r="J59" s="236" t="s">
        <v>6</v>
      </c>
      <c r="K59" s="236">
        <f t="shared" si="3"/>
        <v>0</v>
      </c>
      <c r="L59" s="236">
        <f t="shared" si="0"/>
        <v>0</v>
      </c>
      <c r="M59" s="236">
        <f t="shared" si="1"/>
        <v>0</v>
      </c>
      <c r="N59" s="236">
        <f t="shared" si="2"/>
        <v>0</v>
      </c>
      <c r="O59" s="236">
        <f t="shared" si="4"/>
        <v>0</v>
      </c>
      <c r="P59" s="236">
        <f t="shared" si="5"/>
        <v>0</v>
      </c>
      <c r="Q59" s="236">
        <f t="shared" si="6"/>
        <v>0</v>
      </c>
      <c r="R59" s="236">
        <f t="shared" si="7"/>
        <v>0</v>
      </c>
      <c r="S59" s="237" t="s">
        <v>872</v>
      </c>
    </row>
    <row r="60" spans="1:19" s="107" customFormat="1" ht="36" x14ac:dyDescent="0.2">
      <c r="A60" s="274"/>
      <c r="B60" s="274"/>
      <c r="C60" s="57" t="s">
        <v>217</v>
      </c>
      <c r="D60" s="57" t="s">
        <v>65</v>
      </c>
      <c r="E60" s="78" t="s">
        <v>595</v>
      </c>
      <c r="F60" s="79" t="s">
        <v>112</v>
      </c>
      <c r="G60" s="109"/>
      <c r="H60" s="131" t="s">
        <v>650</v>
      </c>
      <c r="I60" s="137"/>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8"/>
    </row>
    <row r="61" spans="1:19" s="107" customFormat="1" ht="36" x14ac:dyDescent="0.2">
      <c r="A61" s="274"/>
      <c r="B61" s="274"/>
      <c r="C61" s="185" t="s">
        <v>547</v>
      </c>
      <c r="D61" s="185" t="s">
        <v>65</v>
      </c>
      <c r="E61" s="58" t="s">
        <v>537</v>
      </c>
      <c r="F61" s="79"/>
      <c r="G61" s="109"/>
      <c r="H61" s="133" t="s">
        <v>650</v>
      </c>
      <c r="I61" s="137"/>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8"/>
    </row>
    <row r="62" spans="1:19" s="107" customFormat="1" ht="36" x14ac:dyDescent="0.2">
      <c r="A62" s="274"/>
      <c r="B62" s="274"/>
      <c r="C62" s="185" t="s">
        <v>548</v>
      </c>
      <c r="D62" s="185" t="s">
        <v>66</v>
      </c>
      <c r="E62" s="58" t="s">
        <v>538</v>
      </c>
      <c r="F62" s="79"/>
      <c r="G62" s="109"/>
      <c r="H62" s="133" t="s">
        <v>650</v>
      </c>
      <c r="I62" s="137"/>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8"/>
    </row>
    <row r="63" spans="1:19" s="93" customFormat="1" ht="37" thickBot="1" x14ac:dyDescent="0.25">
      <c r="A63" s="274"/>
      <c r="B63" s="274"/>
      <c r="C63" s="77" t="s">
        <v>462</v>
      </c>
      <c r="D63" s="77" t="s">
        <v>390</v>
      </c>
      <c r="E63" s="78" t="s">
        <v>458</v>
      </c>
      <c r="F63" s="79"/>
      <c r="G63" s="96"/>
      <c r="H63" s="250" t="s">
        <v>651</v>
      </c>
      <c r="I63" s="251" t="s">
        <v>877</v>
      </c>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3" customFormat="1" ht="37" thickTop="1" x14ac:dyDescent="0.2">
      <c r="A64" s="270" t="s">
        <v>8</v>
      </c>
      <c r="B64" s="270" t="s">
        <v>37</v>
      </c>
      <c r="C64" s="62" t="s">
        <v>218</v>
      </c>
      <c r="D64" s="62" t="s">
        <v>65</v>
      </c>
      <c r="E64" s="67" t="s">
        <v>311</v>
      </c>
      <c r="F64" s="81" t="s">
        <v>524</v>
      </c>
      <c r="G64" s="96"/>
      <c r="H64" s="130" t="s">
        <v>650</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19" s="93" customFormat="1" ht="36" x14ac:dyDescent="0.2">
      <c r="A65" s="271"/>
      <c r="B65" s="271"/>
      <c r="C65" s="62" t="s">
        <v>219</v>
      </c>
      <c r="D65" s="62" t="s">
        <v>65</v>
      </c>
      <c r="E65" s="67" t="s">
        <v>312</v>
      </c>
      <c r="F65" s="81" t="s">
        <v>113</v>
      </c>
      <c r="G65" s="96"/>
      <c r="H65" s="131" t="s">
        <v>650</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3" customFormat="1" ht="20" x14ac:dyDescent="0.2">
      <c r="A66" s="271"/>
      <c r="B66" s="271"/>
      <c r="C66" s="62" t="s">
        <v>220</v>
      </c>
      <c r="D66" s="62" t="s">
        <v>65</v>
      </c>
      <c r="E66" s="67" t="s">
        <v>313</v>
      </c>
      <c r="F66" s="81" t="s">
        <v>114</v>
      </c>
      <c r="G66" s="96"/>
      <c r="H66" s="131" t="s">
        <v>650</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71"/>
      <c r="B67" s="271"/>
      <c r="C67" s="62" t="s">
        <v>221</v>
      </c>
      <c r="D67" s="62" t="s">
        <v>65</v>
      </c>
      <c r="E67" s="67" t="s">
        <v>314</v>
      </c>
      <c r="F67" s="81" t="s">
        <v>115</v>
      </c>
      <c r="G67" s="96"/>
      <c r="H67" s="131" t="s">
        <v>650</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252" x14ac:dyDescent="0.2">
      <c r="A68" s="271"/>
      <c r="B68" s="271"/>
      <c r="C68" s="62" t="s">
        <v>222</v>
      </c>
      <c r="D68" s="62" t="s">
        <v>66</v>
      </c>
      <c r="E68" s="67" t="s">
        <v>315</v>
      </c>
      <c r="F68" s="81" t="s">
        <v>116</v>
      </c>
      <c r="G68" s="96"/>
      <c r="H68" s="131" t="s">
        <v>650</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t="s">
        <v>821</v>
      </c>
    </row>
    <row r="69" spans="1:19" s="93" customFormat="1" ht="36" x14ac:dyDescent="0.2">
      <c r="A69" s="271"/>
      <c r="B69" s="271"/>
      <c r="C69" s="62" t="s">
        <v>223</v>
      </c>
      <c r="D69" s="62" t="s">
        <v>66</v>
      </c>
      <c r="E69" s="82" t="s">
        <v>316</v>
      </c>
      <c r="F69" s="83" t="s">
        <v>117</v>
      </c>
      <c r="G69" s="96"/>
      <c r="H69" s="133" t="s">
        <v>650</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71"/>
      <c r="B70" s="271"/>
      <c r="C70" s="52" t="s">
        <v>549</v>
      </c>
      <c r="D70" s="52" t="s">
        <v>65</v>
      </c>
      <c r="E70" s="55" t="s">
        <v>537</v>
      </c>
      <c r="F70" s="83"/>
      <c r="G70" s="96"/>
      <c r="H70" s="133" t="s">
        <v>650</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71"/>
      <c r="B71" s="271"/>
      <c r="C71" s="52" t="s">
        <v>550</v>
      </c>
      <c r="D71" s="52" t="s">
        <v>66</v>
      </c>
      <c r="E71" s="55" t="s">
        <v>538</v>
      </c>
      <c r="F71" s="83"/>
      <c r="G71" s="96"/>
      <c r="H71" s="133" t="s">
        <v>650</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145" thickBot="1" x14ac:dyDescent="0.25">
      <c r="A72" s="271"/>
      <c r="B72" s="271"/>
      <c r="C72" s="62" t="s">
        <v>463</v>
      </c>
      <c r="D72" s="62" t="s">
        <v>390</v>
      </c>
      <c r="E72" s="82" t="s">
        <v>458</v>
      </c>
      <c r="F72" s="83"/>
      <c r="G72" s="96"/>
      <c r="H72" s="132" t="s">
        <v>651</v>
      </c>
      <c r="I72" s="7" t="s">
        <v>822</v>
      </c>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7" customFormat="1" ht="21" thickTop="1" x14ac:dyDescent="0.2">
      <c r="A73" s="273" t="s">
        <v>9</v>
      </c>
      <c r="B73" s="273" t="s">
        <v>38</v>
      </c>
      <c r="C73" s="80" t="s">
        <v>195</v>
      </c>
      <c r="D73" s="80" t="s">
        <v>65</v>
      </c>
      <c r="E73" s="71" t="s">
        <v>293</v>
      </c>
      <c r="F73" s="72" t="s">
        <v>95</v>
      </c>
      <c r="G73" s="109"/>
      <c r="H73" s="102" t="str">
        <f>IF(ISBLANK(H21),"Waiting",H21)</f>
        <v>No</v>
      </c>
      <c r="I73" s="126"/>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7"/>
    </row>
    <row r="74" spans="1:19" s="107" customFormat="1" ht="20" x14ac:dyDescent="0.2">
      <c r="A74" s="274"/>
      <c r="B74" s="274"/>
      <c r="C74" s="80" t="s">
        <v>196</v>
      </c>
      <c r="D74" s="80" t="s">
        <v>65</v>
      </c>
      <c r="E74" s="71" t="s">
        <v>294</v>
      </c>
      <c r="F74" s="72" t="s">
        <v>96</v>
      </c>
      <c r="G74" s="109"/>
      <c r="H74" s="108" t="str">
        <f>IF(ISBLANK(H22),"Waiting",H22)</f>
        <v>No</v>
      </c>
      <c r="I74" s="128"/>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9"/>
    </row>
    <row r="75" spans="1:19" s="107" customFormat="1" ht="20" x14ac:dyDescent="0.2">
      <c r="A75" s="274"/>
      <c r="B75" s="274"/>
      <c r="C75" s="80" t="s">
        <v>197</v>
      </c>
      <c r="D75" s="80" t="s">
        <v>65</v>
      </c>
      <c r="E75" s="71" t="s">
        <v>295</v>
      </c>
      <c r="F75" s="72" t="s">
        <v>97</v>
      </c>
      <c r="G75" s="109"/>
      <c r="H75" s="108" t="str">
        <f>IF(ISBLANK(H23),"Waiting",H23)</f>
        <v>No</v>
      </c>
      <c r="I75" s="128"/>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9"/>
    </row>
    <row r="76" spans="1:19" s="107" customFormat="1" ht="54" x14ac:dyDescent="0.2">
      <c r="A76" s="274"/>
      <c r="B76" s="274"/>
      <c r="C76" s="80" t="s">
        <v>198</v>
      </c>
      <c r="D76" s="80" t="s">
        <v>65</v>
      </c>
      <c r="E76" s="71" t="s">
        <v>296</v>
      </c>
      <c r="F76" s="72" t="s">
        <v>98</v>
      </c>
      <c r="G76" s="109"/>
      <c r="H76" s="108" t="str">
        <f>IF(ISBLANK(H24),"Waiting",H24)</f>
        <v>No</v>
      </c>
      <c r="I76" s="128"/>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9"/>
    </row>
    <row r="77" spans="1:19" s="107" customFormat="1" ht="20" x14ac:dyDescent="0.2">
      <c r="A77" s="274"/>
      <c r="B77" s="274"/>
      <c r="C77" s="220" t="s">
        <v>211</v>
      </c>
      <c r="D77" s="220" t="s">
        <v>65</v>
      </c>
      <c r="E77" s="221" t="s">
        <v>592</v>
      </c>
      <c r="F77" s="222" t="s">
        <v>107</v>
      </c>
      <c r="G77" s="109"/>
      <c r="H77" s="108" t="str">
        <f>IF(ISBLANK(H45),"Waiting",H45)</f>
        <v>No</v>
      </c>
      <c r="I77" s="128"/>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9"/>
    </row>
    <row r="78" spans="1:19" s="93" customFormat="1" ht="54" x14ac:dyDescent="0.2">
      <c r="A78" s="274"/>
      <c r="B78" s="274"/>
      <c r="C78" s="84" t="s">
        <v>224</v>
      </c>
      <c r="D78" s="84" t="s">
        <v>65</v>
      </c>
      <c r="E78" s="85" t="s">
        <v>317</v>
      </c>
      <c r="F78" s="86" t="s">
        <v>525</v>
      </c>
      <c r="G78" s="110"/>
      <c r="H78" s="131" t="s">
        <v>650</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36" x14ac:dyDescent="0.2">
      <c r="A79" s="274"/>
      <c r="B79" s="274"/>
      <c r="C79" s="57" t="s">
        <v>225</v>
      </c>
      <c r="D79" s="57" t="s">
        <v>65</v>
      </c>
      <c r="E79" s="85" t="s">
        <v>318</v>
      </c>
      <c r="F79" s="86" t="s">
        <v>118</v>
      </c>
      <c r="G79" s="96"/>
      <c r="H79" s="131" t="s">
        <v>650</v>
      </c>
      <c r="I79" s="3"/>
      <c r="J79" s="161" t="s">
        <v>9</v>
      </c>
      <c r="K79" s="156">
        <f t="shared" si="11"/>
        <v>0</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108" x14ac:dyDescent="0.2">
      <c r="A80" s="274"/>
      <c r="B80" s="274"/>
      <c r="C80" s="57" t="s">
        <v>226</v>
      </c>
      <c r="D80" s="57" t="s">
        <v>66</v>
      </c>
      <c r="E80" s="85" t="s">
        <v>319</v>
      </c>
      <c r="F80" s="86" t="s">
        <v>119</v>
      </c>
      <c r="G80" s="96"/>
      <c r="H80" s="133" t="s">
        <v>651</v>
      </c>
      <c r="I80" s="9" t="s">
        <v>698</v>
      </c>
      <c r="J80" s="161" t="s">
        <v>9</v>
      </c>
      <c r="K80" s="156">
        <f t="shared" si="11"/>
        <v>0</v>
      </c>
      <c r="L80" s="156">
        <f t="shared" si="8"/>
        <v>1</v>
      </c>
      <c r="M80" s="156">
        <f t="shared" si="9"/>
        <v>0</v>
      </c>
      <c r="N80" s="156">
        <f t="shared" si="10"/>
        <v>0</v>
      </c>
      <c r="O80" s="156">
        <f t="shared" si="12"/>
        <v>0</v>
      </c>
      <c r="P80" s="156">
        <f t="shared" si="13"/>
        <v>0</v>
      </c>
      <c r="Q80" s="156">
        <f t="shared" si="14"/>
        <v>0</v>
      </c>
      <c r="R80" s="156">
        <f t="shared" si="15"/>
        <v>0</v>
      </c>
      <c r="S80" s="10" t="s">
        <v>820</v>
      </c>
    </row>
    <row r="81" spans="1:19" s="93" customFormat="1" ht="36" x14ac:dyDescent="0.2">
      <c r="A81" s="274"/>
      <c r="B81" s="274"/>
      <c r="C81" s="186" t="s">
        <v>551</v>
      </c>
      <c r="D81" s="187" t="s">
        <v>65</v>
      </c>
      <c r="E81" s="188" t="s">
        <v>537</v>
      </c>
      <c r="F81" s="86"/>
      <c r="G81" s="96"/>
      <c r="H81" s="133" t="s">
        <v>650</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74"/>
      <c r="B82" s="274"/>
      <c r="C82" s="189" t="s">
        <v>552</v>
      </c>
      <c r="D82" s="190" t="s">
        <v>66</v>
      </c>
      <c r="E82" s="191" t="s">
        <v>538</v>
      </c>
      <c r="F82" s="86"/>
      <c r="G82" s="96"/>
      <c r="H82" s="133" t="s">
        <v>650</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21" thickBot="1" x14ac:dyDescent="0.25">
      <c r="A83" s="274"/>
      <c r="B83" s="274"/>
      <c r="C83" s="57" t="s">
        <v>464</v>
      </c>
      <c r="D83" s="57" t="s">
        <v>390</v>
      </c>
      <c r="E83" s="85" t="s">
        <v>458</v>
      </c>
      <c r="F83" s="86"/>
      <c r="G83" s="96"/>
      <c r="H83" s="132" t="s">
        <v>650</v>
      </c>
      <c r="I83" s="7"/>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55" thickTop="1" x14ac:dyDescent="0.2">
      <c r="A84" s="270" t="s">
        <v>10</v>
      </c>
      <c r="B84" s="282" t="s">
        <v>41</v>
      </c>
      <c r="C84" s="62" t="s">
        <v>227</v>
      </c>
      <c r="D84" s="62" t="s">
        <v>65</v>
      </c>
      <c r="E84" s="67" t="s">
        <v>331</v>
      </c>
      <c r="F84" s="81" t="s">
        <v>120</v>
      </c>
      <c r="G84" s="96"/>
      <c r="H84" s="131" t="s">
        <v>650</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6"/>
    </row>
    <row r="85" spans="1:19" s="93" customFormat="1" ht="54" x14ac:dyDescent="0.2">
      <c r="A85" s="271"/>
      <c r="B85" s="283"/>
      <c r="C85" s="62" t="s">
        <v>228</v>
      </c>
      <c r="D85" s="62" t="s">
        <v>65</v>
      </c>
      <c r="E85" s="67" t="s">
        <v>332</v>
      </c>
      <c r="F85" s="81" t="s">
        <v>121</v>
      </c>
      <c r="G85" s="96"/>
      <c r="H85" s="131" t="s">
        <v>650</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71"/>
      <c r="B86" s="283"/>
      <c r="C86" s="220" t="s">
        <v>211</v>
      </c>
      <c r="D86" s="220" t="s">
        <v>65</v>
      </c>
      <c r="E86" s="218" t="s">
        <v>592</v>
      </c>
      <c r="F86" s="219" t="s">
        <v>107</v>
      </c>
      <c r="G86" s="109"/>
      <c r="H86" s="108" t="str">
        <f>IF(ISBLANK(H45),"Waiting",H45)</f>
        <v>No</v>
      </c>
      <c r="I86" s="128"/>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9"/>
    </row>
    <row r="87" spans="1:19" s="93" customFormat="1" ht="36" x14ac:dyDescent="0.2">
      <c r="A87" s="271"/>
      <c r="B87" s="283"/>
      <c r="C87" s="62" t="s">
        <v>229</v>
      </c>
      <c r="D87" s="62" t="s">
        <v>65</v>
      </c>
      <c r="E87" s="87" t="s">
        <v>320</v>
      </c>
      <c r="F87" s="88" t="s">
        <v>122</v>
      </c>
      <c r="G87" s="96"/>
      <c r="H87" s="131" t="s">
        <v>650</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54" x14ac:dyDescent="0.2">
      <c r="A88" s="271"/>
      <c r="B88" s="283"/>
      <c r="C88" s="80" t="s">
        <v>224</v>
      </c>
      <c r="D88" s="80" t="s">
        <v>65</v>
      </c>
      <c r="E88" s="75" t="s">
        <v>317</v>
      </c>
      <c r="F88" s="76" t="s">
        <v>525</v>
      </c>
      <c r="G88" s="109"/>
      <c r="H88" s="108" t="str">
        <f>IF(ISBLANK(H78),"Waiting",H78)</f>
        <v>No</v>
      </c>
      <c r="I88" s="128"/>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9"/>
    </row>
    <row r="89" spans="1:19" s="93" customFormat="1" ht="409.6" x14ac:dyDescent="0.2">
      <c r="A89" s="271"/>
      <c r="B89" s="283"/>
      <c r="C89" s="62" t="s">
        <v>230</v>
      </c>
      <c r="D89" s="62" t="s">
        <v>65</v>
      </c>
      <c r="E89" s="67" t="s">
        <v>333</v>
      </c>
      <c r="F89" s="81" t="s">
        <v>123</v>
      </c>
      <c r="G89" s="96"/>
      <c r="H89" s="131" t="s">
        <v>651</v>
      </c>
      <c r="I89" s="3" t="s">
        <v>828</v>
      </c>
      <c r="J89" s="156" t="s">
        <v>10</v>
      </c>
      <c r="K89" s="156">
        <f t="shared" si="11"/>
        <v>1</v>
      </c>
      <c r="L89" s="156">
        <f t="shared" si="8"/>
        <v>0</v>
      </c>
      <c r="M89" s="156">
        <f t="shared" si="9"/>
        <v>0</v>
      </c>
      <c r="N89" s="156">
        <f t="shared" si="10"/>
        <v>0</v>
      </c>
      <c r="O89" s="156">
        <f t="shared" si="12"/>
        <v>0</v>
      </c>
      <c r="P89" s="156">
        <f t="shared" si="13"/>
        <v>0</v>
      </c>
      <c r="Q89" s="156">
        <f t="shared" si="14"/>
        <v>0</v>
      </c>
      <c r="R89" s="156">
        <f t="shared" si="15"/>
        <v>0</v>
      </c>
      <c r="S89" s="6" t="s">
        <v>813</v>
      </c>
    </row>
    <row r="90" spans="1:19" s="93" customFormat="1" ht="36" x14ac:dyDescent="0.2">
      <c r="A90" s="271"/>
      <c r="B90" s="283"/>
      <c r="C90" s="220" t="s">
        <v>212</v>
      </c>
      <c r="D90" s="220" t="s">
        <v>65</v>
      </c>
      <c r="E90" s="218" t="s">
        <v>602</v>
      </c>
      <c r="F90" s="218" t="s">
        <v>108</v>
      </c>
      <c r="G90" s="96"/>
      <c r="H90" s="108"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19" s="93" customFormat="1" ht="36" x14ac:dyDescent="0.2">
      <c r="A91" s="271"/>
      <c r="B91" s="283"/>
      <c r="C91" s="52" t="s">
        <v>603</v>
      </c>
      <c r="D91" s="52" t="s">
        <v>65</v>
      </c>
      <c r="E91" s="87" t="s">
        <v>604</v>
      </c>
      <c r="F91" s="87" t="s">
        <v>605</v>
      </c>
      <c r="G91" s="96"/>
      <c r="H91" s="131" t="s">
        <v>650</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3" customFormat="1" ht="54" x14ac:dyDescent="0.2">
      <c r="A92" s="271"/>
      <c r="B92" s="283"/>
      <c r="C92" s="62" t="s">
        <v>231</v>
      </c>
      <c r="D92" s="62" t="s">
        <v>66</v>
      </c>
      <c r="E92" s="87" t="s">
        <v>334</v>
      </c>
      <c r="F92" s="88" t="s">
        <v>124</v>
      </c>
      <c r="G92" s="96"/>
      <c r="H92" s="131" t="s">
        <v>650</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6"/>
    </row>
    <row r="93" spans="1:19" s="93" customFormat="1" ht="36" x14ac:dyDescent="0.2">
      <c r="A93" s="271"/>
      <c r="B93" s="283"/>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71"/>
      <c r="B94" s="283"/>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71"/>
      <c r="B95" s="283"/>
      <c r="C95" s="193" t="s">
        <v>553</v>
      </c>
      <c r="D95" s="194" t="s">
        <v>65</v>
      </c>
      <c r="E95" s="195" t="s">
        <v>537</v>
      </c>
      <c r="F95" s="192"/>
      <c r="G95" s="101"/>
      <c r="H95" s="131" t="s">
        <v>650</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71"/>
      <c r="B96" s="283"/>
      <c r="C96" s="196" t="s">
        <v>554</v>
      </c>
      <c r="D96" s="197" t="s">
        <v>66</v>
      </c>
      <c r="E96" s="198" t="s">
        <v>538</v>
      </c>
      <c r="F96" s="192"/>
      <c r="G96" s="101"/>
      <c r="H96" s="131" t="s">
        <v>650</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20" s="93" customFormat="1" ht="145" thickBot="1" x14ac:dyDescent="0.25">
      <c r="A97" s="272"/>
      <c r="B97" s="284"/>
      <c r="C97" s="62" t="s">
        <v>465</v>
      </c>
      <c r="D97" s="62" t="s">
        <v>390</v>
      </c>
      <c r="E97" s="87" t="s">
        <v>458</v>
      </c>
      <c r="F97" s="88"/>
      <c r="G97" s="101"/>
      <c r="H97" s="131" t="s">
        <v>651</v>
      </c>
      <c r="I97" s="135" t="s">
        <v>884</v>
      </c>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6" t="s">
        <v>823</v>
      </c>
    </row>
    <row r="98" spans="1:20" s="93" customFormat="1" ht="37" thickTop="1" x14ac:dyDescent="0.2">
      <c r="A98" s="273" t="s">
        <v>11</v>
      </c>
      <c r="B98" s="273" t="s">
        <v>42</v>
      </c>
      <c r="C98" s="57" t="s">
        <v>232</v>
      </c>
      <c r="D98" s="57" t="s">
        <v>65</v>
      </c>
      <c r="E98" s="78" t="s">
        <v>335</v>
      </c>
      <c r="F98" s="79" t="s">
        <v>125</v>
      </c>
      <c r="G98" s="111"/>
      <c r="H98" s="130" t="s">
        <v>650</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54" x14ac:dyDescent="0.2">
      <c r="A99" s="274"/>
      <c r="B99" s="274"/>
      <c r="C99" s="57" t="s">
        <v>233</v>
      </c>
      <c r="D99" s="57" t="s">
        <v>65</v>
      </c>
      <c r="E99" s="78" t="s">
        <v>336</v>
      </c>
      <c r="F99" s="79" t="s">
        <v>584</v>
      </c>
      <c r="G99" s="111"/>
      <c r="H99" s="131" t="s">
        <v>650</v>
      </c>
      <c r="I99" s="3"/>
      <c r="J99" s="156" t="s">
        <v>11</v>
      </c>
      <c r="K99" s="156">
        <f t="shared" si="11"/>
        <v>0</v>
      </c>
      <c r="L99" s="156">
        <f t="shared" si="8"/>
        <v>0</v>
      </c>
      <c r="M99" s="156">
        <f t="shared" si="9"/>
        <v>0</v>
      </c>
      <c r="N99" s="156">
        <f t="shared" si="10"/>
        <v>0</v>
      </c>
      <c r="O99" s="156">
        <f t="shared" si="12"/>
        <v>0</v>
      </c>
      <c r="P99" s="156">
        <f t="shared" si="13"/>
        <v>0</v>
      </c>
      <c r="Q99" s="156">
        <f t="shared" si="14"/>
        <v>0</v>
      </c>
      <c r="R99" s="156">
        <f t="shared" si="15"/>
        <v>0</v>
      </c>
      <c r="S99" s="6"/>
    </row>
    <row r="100" spans="1:20" s="93" customFormat="1" ht="36" x14ac:dyDescent="0.2">
      <c r="A100" s="274"/>
      <c r="B100" s="274"/>
      <c r="C100" s="57" t="s">
        <v>234</v>
      </c>
      <c r="D100" s="57" t="s">
        <v>65</v>
      </c>
      <c r="E100" s="78" t="s">
        <v>337</v>
      </c>
      <c r="F100" s="79" t="s">
        <v>127</v>
      </c>
      <c r="G100" s="111"/>
      <c r="H100" s="131" t="s">
        <v>650</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20" s="93" customFormat="1" ht="20" x14ac:dyDescent="0.2">
      <c r="A101" s="274"/>
      <c r="B101" s="274"/>
      <c r="C101" s="57" t="s">
        <v>235</v>
      </c>
      <c r="D101" s="57" t="s">
        <v>65</v>
      </c>
      <c r="E101" s="78" t="s">
        <v>338</v>
      </c>
      <c r="F101" s="79" t="s">
        <v>128</v>
      </c>
      <c r="G101" s="111"/>
      <c r="H101" s="131" t="s">
        <v>650</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6"/>
    </row>
    <row r="102" spans="1:20" s="93" customFormat="1" ht="20" x14ac:dyDescent="0.2">
      <c r="A102" s="274"/>
      <c r="B102" s="274"/>
      <c r="C102" s="57" t="s">
        <v>236</v>
      </c>
      <c r="D102" s="57" t="s">
        <v>65</v>
      </c>
      <c r="E102" s="78" t="s">
        <v>339</v>
      </c>
      <c r="F102" s="79" t="s">
        <v>129</v>
      </c>
      <c r="G102" s="111"/>
      <c r="H102" s="131" t="s">
        <v>650</v>
      </c>
      <c r="I102" s="3"/>
      <c r="J102" s="156" t="s">
        <v>11</v>
      </c>
      <c r="K102" s="156">
        <f t="shared" si="11"/>
        <v>0</v>
      </c>
      <c r="L102" s="156">
        <f t="shared" si="8"/>
        <v>0</v>
      </c>
      <c r="M102" s="156">
        <f t="shared" si="9"/>
        <v>0</v>
      </c>
      <c r="N102" s="156">
        <f t="shared" si="10"/>
        <v>0</v>
      </c>
      <c r="O102" s="156">
        <f t="shared" si="12"/>
        <v>0</v>
      </c>
      <c r="P102" s="156">
        <f t="shared" si="13"/>
        <v>0</v>
      </c>
      <c r="Q102" s="156">
        <f t="shared" si="14"/>
        <v>0</v>
      </c>
      <c r="R102" s="156">
        <f t="shared" si="15"/>
        <v>0</v>
      </c>
      <c r="S102" s="6"/>
    </row>
    <row r="103" spans="1:20" s="93" customFormat="1" ht="90" x14ac:dyDescent="0.2">
      <c r="A103" s="274"/>
      <c r="B103" s="274"/>
      <c r="C103" s="57" t="s">
        <v>237</v>
      </c>
      <c r="D103" s="57" t="s">
        <v>65</v>
      </c>
      <c r="E103" s="78" t="s">
        <v>340</v>
      </c>
      <c r="F103" s="79" t="s">
        <v>130</v>
      </c>
      <c r="G103" s="111"/>
      <c r="H103" s="131" t="s">
        <v>651</v>
      </c>
      <c r="I103" s="3" t="s">
        <v>808</v>
      </c>
      <c r="J103" s="156" t="s">
        <v>11</v>
      </c>
      <c r="K103" s="156">
        <f t="shared" si="11"/>
        <v>1</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162" x14ac:dyDescent="0.2">
      <c r="A104" s="274"/>
      <c r="B104" s="274"/>
      <c r="C104" s="57" t="s">
        <v>238</v>
      </c>
      <c r="D104" s="57" t="s">
        <v>65</v>
      </c>
      <c r="E104" s="78" t="s">
        <v>341</v>
      </c>
      <c r="F104" s="79" t="s">
        <v>131</v>
      </c>
      <c r="G104" s="111"/>
      <c r="H104" s="133" t="s">
        <v>651</v>
      </c>
      <c r="I104" s="9" t="s">
        <v>809</v>
      </c>
      <c r="J104" s="156" t="s">
        <v>11</v>
      </c>
      <c r="K104" s="156">
        <f t="shared" si="11"/>
        <v>1</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270" x14ac:dyDescent="0.2">
      <c r="A105" s="274"/>
      <c r="B105" s="274"/>
      <c r="C105" s="225" t="s">
        <v>583</v>
      </c>
      <c r="D105" s="225" t="s">
        <v>65</v>
      </c>
      <c r="E105" s="226" t="s">
        <v>617</v>
      </c>
      <c r="F105" s="79" t="s">
        <v>585</v>
      </c>
      <c r="G105" s="111"/>
      <c r="H105" s="133" t="s">
        <v>651</v>
      </c>
      <c r="I105" s="9" t="s">
        <v>687</v>
      </c>
      <c r="J105" s="156" t="s">
        <v>11</v>
      </c>
      <c r="K105" s="156">
        <f t="shared" si="11"/>
        <v>1</v>
      </c>
      <c r="L105" s="156">
        <f t="shared" si="8"/>
        <v>0</v>
      </c>
      <c r="M105" s="156">
        <f t="shared" si="9"/>
        <v>0</v>
      </c>
      <c r="N105" s="156">
        <f t="shared" si="10"/>
        <v>0</v>
      </c>
      <c r="O105" s="156">
        <f t="shared" si="12"/>
        <v>0</v>
      </c>
      <c r="P105" s="156">
        <f t="shared" si="13"/>
        <v>0</v>
      </c>
      <c r="Q105" s="156">
        <f t="shared" si="14"/>
        <v>0</v>
      </c>
      <c r="R105" s="156">
        <f t="shared" si="15"/>
        <v>0</v>
      </c>
      <c r="S105" s="10"/>
    </row>
    <row r="106" spans="1:20" s="93" customFormat="1" ht="36" x14ac:dyDescent="0.2">
      <c r="A106" s="274"/>
      <c r="B106" s="274"/>
      <c r="C106" s="186" t="s">
        <v>555</v>
      </c>
      <c r="D106" s="187" t="s">
        <v>65</v>
      </c>
      <c r="E106" s="188" t="s">
        <v>537</v>
      </c>
      <c r="F106" s="79"/>
      <c r="G106" s="111"/>
      <c r="H106" s="133" t="s">
        <v>650</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74"/>
      <c r="B107" s="274"/>
      <c r="C107" s="205" t="s">
        <v>574</v>
      </c>
      <c r="D107" s="206" t="s">
        <v>66</v>
      </c>
      <c r="E107" s="207" t="s">
        <v>538</v>
      </c>
      <c r="F107" s="79"/>
      <c r="G107" s="111"/>
      <c r="H107" s="133" t="s">
        <v>650</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21" thickBot="1" x14ac:dyDescent="0.25">
      <c r="A108" s="274"/>
      <c r="B108" s="274"/>
      <c r="C108" s="57" t="s">
        <v>466</v>
      </c>
      <c r="D108" s="57" t="s">
        <v>390</v>
      </c>
      <c r="E108" s="78" t="s">
        <v>458</v>
      </c>
      <c r="F108" s="79"/>
      <c r="G108" s="111"/>
      <c r="H108" s="132" t="s">
        <v>650</v>
      </c>
      <c r="I108" s="7"/>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20" s="100" customFormat="1" ht="55" thickTop="1" x14ac:dyDescent="0.2">
      <c r="A109" s="270" t="s">
        <v>12</v>
      </c>
      <c r="B109" s="270" t="s">
        <v>43</v>
      </c>
      <c r="C109" s="69" t="s">
        <v>239</v>
      </c>
      <c r="D109" s="69" t="s">
        <v>65</v>
      </c>
      <c r="E109" s="53" t="s">
        <v>321</v>
      </c>
      <c r="F109" s="54" t="s">
        <v>526</v>
      </c>
      <c r="G109" s="111"/>
      <c r="H109" s="130" t="s">
        <v>650</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36" x14ac:dyDescent="0.2">
      <c r="A110" s="271"/>
      <c r="B110" s="271"/>
      <c r="C110" s="69" t="s">
        <v>240</v>
      </c>
      <c r="D110" s="69" t="s">
        <v>65</v>
      </c>
      <c r="E110" s="53" t="s">
        <v>322</v>
      </c>
      <c r="F110" s="54" t="s">
        <v>132</v>
      </c>
      <c r="G110" s="96"/>
      <c r="H110" s="131" t="s">
        <v>650</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162" x14ac:dyDescent="0.2">
      <c r="A111" s="271"/>
      <c r="B111" s="271"/>
      <c r="C111" s="69" t="s">
        <v>241</v>
      </c>
      <c r="D111" s="69" t="s">
        <v>65</v>
      </c>
      <c r="E111" s="53" t="s">
        <v>323</v>
      </c>
      <c r="F111" s="54" t="s">
        <v>527</v>
      </c>
      <c r="G111" s="96"/>
      <c r="H111" s="234" t="s">
        <v>651</v>
      </c>
      <c r="I111" s="235" t="s">
        <v>867</v>
      </c>
      <c r="J111" s="236" t="s">
        <v>12</v>
      </c>
      <c r="K111" s="236">
        <f t="shared" si="11"/>
        <v>1</v>
      </c>
      <c r="L111" s="236">
        <f t="shared" si="8"/>
        <v>0</v>
      </c>
      <c r="M111" s="236">
        <f t="shared" si="9"/>
        <v>0</v>
      </c>
      <c r="N111" s="236">
        <f t="shared" si="10"/>
        <v>0</v>
      </c>
      <c r="O111" s="236">
        <f t="shared" si="12"/>
        <v>0</v>
      </c>
      <c r="P111" s="236">
        <f t="shared" si="13"/>
        <v>0</v>
      </c>
      <c r="Q111" s="236">
        <f t="shared" si="14"/>
        <v>0</v>
      </c>
      <c r="R111" s="236">
        <f t="shared" si="15"/>
        <v>0</v>
      </c>
      <c r="S111" s="237" t="s">
        <v>878</v>
      </c>
    </row>
    <row r="112" spans="1:20" s="93" customFormat="1" ht="36" x14ac:dyDescent="0.2">
      <c r="A112" s="271"/>
      <c r="B112" s="271"/>
      <c r="C112" s="69" t="s">
        <v>242</v>
      </c>
      <c r="D112" s="69" t="s">
        <v>65</v>
      </c>
      <c r="E112" s="53" t="s">
        <v>342</v>
      </c>
      <c r="F112" s="54" t="s">
        <v>133</v>
      </c>
      <c r="G112" s="96"/>
      <c r="H112" s="131" t="s">
        <v>650</v>
      </c>
      <c r="I112" s="3"/>
      <c r="J112" s="156" t="s">
        <v>12</v>
      </c>
      <c r="K112" s="156">
        <f t="shared" si="11"/>
        <v>0</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71"/>
      <c r="B113" s="271"/>
      <c r="C113" s="69" t="s">
        <v>243</v>
      </c>
      <c r="D113" s="69" t="s">
        <v>65</v>
      </c>
      <c r="E113" s="53" t="s">
        <v>343</v>
      </c>
      <c r="F113" s="54" t="s">
        <v>134</v>
      </c>
      <c r="G113" s="96"/>
      <c r="H113" s="131" t="s">
        <v>650</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71"/>
      <c r="B114" s="271"/>
      <c r="C114" s="69" t="s">
        <v>244</v>
      </c>
      <c r="D114" s="69" t="s">
        <v>65</v>
      </c>
      <c r="E114" s="53" t="s">
        <v>324</v>
      </c>
      <c r="F114" s="54" t="s">
        <v>135</v>
      </c>
      <c r="G114" s="96"/>
      <c r="H114" s="131" t="s">
        <v>650</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71"/>
      <c r="B115" s="271"/>
      <c r="C115" s="62" t="s">
        <v>245</v>
      </c>
      <c r="D115" s="62" t="s">
        <v>65</v>
      </c>
      <c r="E115" s="67" t="s">
        <v>344</v>
      </c>
      <c r="F115" s="81" t="s">
        <v>136</v>
      </c>
      <c r="G115" s="96"/>
      <c r="H115" s="131" t="s">
        <v>650</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36" x14ac:dyDescent="0.2">
      <c r="A116" s="271"/>
      <c r="B116" s="271"/>
      <c r="C116" s="52" t="s">
        <v>246</v>
      </c>
      <c r="D116" s="52" t="s">
        <v>66</v>
      </c>
      <c r="E116" s="87" t="s">
        <v>345</v>
      </c>
      <c r="F116" s="88" t="s">
        <v>137</v>
      </c>
      <c r="G116" s="96"/>
      <c r="H116" s="133" t="s">
        <v>650</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19" s="93" customFormat="1" ht="36" x14ac:dyDescent="0.2">
      <c r="A117" s="271"/>
      <c r="B117" s="271"/>
      <c r="C117" s="193" t="s">
        <v>556</v>
      </c>
      <c r="D117" s="194" t="s">
        <v>65</v>
      </c>
      <c r="E117" s="195" t="s">
        <v>537</v>
      </c>
      <c r="F117" s="88"/>
      <c r="G117" s="96"/>
      <c r="H117" s="133" t="s">
        <v>650</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71"/>
      <c r="B118" s="271"/>
      <c r="C118" s="196" t="s">
        <v>557</v>
      </c>
      <c r="D118" s="197" t="s">
        <v>66</v>
      </c>
      <c r="E118" s="198" t="s">
        <v>538</v>
      </c>
      <c r="F118" s="88"/>
      <c r="G118" s="96"/>
      <c r="H118" s="133" t="s">
        <v>650</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181" thickBot="1" x14ac:dyDescent="0.25">
      <c r="A119" s="271"/>
      <c r="B119" s="271"/>
      <c r="C119" s="52" t="s">
        <v>467</v>
      </c>
      <c r="D119" s="52" t="s">
        <v>390</v>
      </c>
      <c r="E119" s="87" t="s">
        <v>458</v>
      </c>
      <c r="F119" s="88"/>
      <c r="G119" s="96"/>
      <c r="H119" s="250" t="s">
        <v>651</v>
      </c>
      <c r="I119" s="251" t="s">
        <v>688</v>
      </c>
      <c r="J119" s="252" t="s">
        <v>12</v>
      </c>
      <c r="K119" s="252">
        <f t="shared" si="11"/>
        <v>0</v>
      </c>
      <c r="L119" s="252">
        <f t="shared" si="8"/>
        <v>0</v>
      </c>
      <c r="M119" s="252">
        <f t="shared" si="9"/>
        <v>0</v>
      </c>
      <c r="N119" s="252">
        <f t="shared" si="10"/>
        <v>0</v>
      </c>
      <c r="O119" s="252">
        <f t="shared" si="12"/>
        <v>0</v>
      </c>
      <c r="P119" s="252">
        <f t="shared" si="13"/>
        <v>0</v>
      </c>
      <c r="Q119" s="252">
        <f t="shared" si="14"/>
        <v>0</v>
      </c>
      <c r="R119" s="252">
        <f t="shared" si="15"/>
        <v>0</v>
      </c>
      <c r="S119" s="253" t="s">
        <v>873</v>
      </c>
    </row>
    <row r="120" spans="1:19" s="103" customFormat="1" ht="41" customHeight="1" thickTop="1" x14ac:dyDescent="0.2">
      <c r="A120" s="273" t="s">
        <v>13</v>
      </c>
      <c r="B120" s="276" t="s">
        <v>44</v>
      </c>
      <c r="C120" s="65" t="s">
        <v>240</v>
      </c>
      <c r="D120" s="65" t="s">
        <v>65</v>
      </c>
      <c r="E120" s="66" t="s">
        <v>322</v>
      </c>
      <c r="F120" s="68" t="s">
        <v>132</v>
      </c>
      <c r="G120" s="101"/>
      <c r="H120" s="227" t="str">
        <f>IF(ISBLANK(H110),"Waiting",H110)</f>
        <v>No</v>
      </c>
      <c r="I120" s="211"/>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8"/>
    </row>
    <row r="121" spans="1:19" s="103" customFormat="1" ht="162" x14ac:dyDescent="0.2">
      <c r="A121" s="274"/>
      <c r="B121" s="277"/>
      <c r="C121" s="65" t="s">
        <v>241</v>
      </c>
      <c r="D121" s="65" t="s">
        <v>65</v>
      </c>
      <c r="E121" s="66" t="s">
        <v>323</v>
      </c>
      <c r="F121" s="68" t="s">
        <v>527</v>
      </c>
      <c r="G121" s="101"/>
      <c r="H121" s="242" t="str">
        <f>IF(ISBLANK(H111),"Waiting",H111)</f>
        <v>Yes</v>
      </c>
      <c r="I121" s="235" t="s">
        <v>867</v>
      </c>
      <c r="J121" s="236" t="s">
        <v>13</v>
      </c>
      <c r="K121" s="236">
        <f t="shared" si="11"/>
        <v>1</v>
      </c>
      <c r="L121" s="236">
        <f t="shared" si="8"/>
        <v>0</v>
      </c>
      <c r="M121" s="236">
        <f t="shared" si="9"/>
        <v>0</v>
      </c>
      <c r="N121" s="236">
        <f t="shared" si="10"/>
        <v>0</v>
      </c>
      <c r="O121" s="236">
        <f t="shared" si="12"/>
        <v>0</v>
      </c>
      <c r="P121" s="236">
        <f t="shared" si="13"/>
        <v>0</v>
      </c>
      <c r="Q121" s="236">
        <f t="shared" si="14"/>
        <v>0</v>
      </c>
      <c r="R121" s="236">
        <f t="shared" si="15"/>
        <v>0</v>
      </c>
      <c r="S121" s="237" t="s">
        <v>875</v>
      </c>
    </row>
    <row r="122" spans="1:19" s="103" customFormat="1" ht="36" x14ac:dyDescent="0.2">
      <c r="A122" s="274"/>
      <c r="B122" s="277"/>
      <c r="C122" s="65" t="s">
        <v>242</v>
      </c>
      <c r="D122" s="65" t="s">
        <v>65</v>
      </c>
      <c r="E122" s="66" t="s">
        <v>342</v>
      </c>
      <c r="F122" s="68" t="s">
        <v>133</v>
      </c>
      <c r="G122" s="101"/>
      <c r="H122" s="104" t="str">
        <f>IF(ISBLANK(H112),"Waiting",H112)</f>
        <v>No</v>
      </c>
      <c r="I122" s="3"/>
      <c r="J122" s="156" t="s">
        <v>13</v>
      </c>
      <c r="K122" s="156">
        <f t="shared" si="11"/>
        <v>0</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36" x14ac:dyDescent="0.2">
      <c r="A123" s="274"/>
      <c r="B123" s="277"/>
      <c r="C123" s="57" t="s">
        <v>247</v>
      </c>
      <c r="D123" s="57" t="s">
        <v>65</v>
      </c>
      <c r="E123" s="78" t="s">
        <v>618</v>
      </c>
      <c r="F123" s="79" t="s">
        <v>138</v>
      </c>
      <c r="G123" s="96"/>
      <c r="H123" s="131" t="s">
        <v>650</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74"/>
      <c r="B124" s="277"/>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74"/>
      <c r="B125" s="277"/>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74"/>
      <c r="B126" s="277"/>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90" x14ac:dyDescent="0.2">
      <c r="A127" s="274"/>
      <c r="B127" s="277"/>
      <c r="C127" s="65" t="s">
        <v>237</v>
      </c>
      <c r="D127" s="65" t="s">
        <v>65</v>
      </c>
      <c r="E127" s="66" t="s">
        <v>340</v>
      </c>
      <c r="F127" s="68" t="s">
        <v>130</v>
      </c>
      <c r="G127" s="101"/>
      <c r="H127" s="104" t="str">
        <f>IF(ISBLANK(H103),"Waiting",H103)</f>
        <v>Yes</v>
      </c>
      <c r="I127" s="9" t="s">
        <v>808</v>
      </c>
      <c r="J127" s="156" t="s">
        <v>13</v>
      </c>
      <c r="K127" s="156">
        <f t="shared" si="11"/>
        <v>1</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74"/>
      <c r="B128" s="277"/>
      <c r="C128" s="199" t="s">
        <v>558</v>
      </c>
      <c r="D128" s="200" t="s">
        <v>65</v>
      </c>
      <c r="E128" s="201" t="s">
        <v>537</v>
      </c>
      <c r="F128" s="202"/>
      <c r="G128" s="101"/>
      <c r="H128" s="131" t="s">
        <v>650</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74"/>
      <c r="B129" s="277"/>
      <c r="C129" s="205" t="s">
        <v>575</v>
      </c>
      <c r="D129" s="206" t="s">
        <v>66</v>
      </c>
      <c r="E129" s="207" t="s">
        <v>538</v>
      </c>
      <c r="F129" s="202"/>
      <c r="G129" s="101"/>
      <c r="H129" s="133" t="s">
        <v>650</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21" thickBot="1" x14ac:dyDescent="0.25">
      <c r="A130" s="275"/>
      <c r="B130" s="278"/>
      <c r="C130" s="57" t="s">
        <v>468</v>
      </c>
      <c r="D130" s="57" t="s">
        <v>390</v>
      </c>
      <c r="E130" s="78" t="s">
        <v>458</v>
      </c>
      <c r="F130" s="79"/>
      <c r="G130" s="101"/>
      <c r="H130" s="133" t="s">
        <v>650</v>
      </c>
      <c r="I130" s="7"/>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3" customFormat="1" ht="181" thickTop="1" x14ac:dyDescent="0.2">
      <c r="A131" s="270" t="s">
        <v>14</v>
      </c>
      <c r="B131" s="270" t="s">
        <v>45</v>
      </c>
      <c r="C131" s="62" t="s">
        <v>248</v>
      </c>
      <c r="D131" s="62" t="s">
        <v>65</v>
      </c>
      <c r="E131" s="67" t="s">
        <v>346</v>
      </c>
      <c r="F131" s="81" t="s">
        <v>139</v>
      </c>
      <c r="G131" s="96"/>
      <c r="H131" s="256" t="s">
        <v>651</v>
      </c>
      <c r="I131" s="257" t="s">
        <v>810</v>
      </c>
      <c r="J131" s="240" t="s">
        <v>14</v>
      </c>
      <c r="K131" s="240">
        <f t="shared" si="11"/>
        <v>1</v>
      </c>
      <c r="L131" s="240">
        <f t="shared" ref="L131:L195" si="16">IF(AND($H131="Yes",NOT(ISERROR(SEARCH("-L-",$C131)))),1,0)</f>
        <v>0</v>
      </c>
      <c r="M131" s="240">
        <f t="shared" ref="M131:M195" si="17">IF(AND($H131="Yes",NOT(ISERROR(SEARCH("-U-",$C131)))),1,0)</f>
        <v>0</v>
      </c>
      <c r="N131" s="240">
        <f t="shared" ref="N131:N195" si="18">IF(AND($H131="Yes",NOT(ISERROR(SEARCH("-P-",$C131)))),1,0)</f>
        <v>0</v>
      </c>
      <c r="O131" s="247">
        <f t="shared" si="12"/>
        <v>0</v>
      </c>
      <c r="P131" s="247">
        <f t="shared" si="13"/>
        <v>0</v>
      </c>
      <c r="Q131" s="247">
        <f t="shared" si="14"/>
        <v>0</v>
      </c>
      <c r="R131" s="247">
        <f t="shared" si="15"/>
        <v>0</v>
      </c>
      <c r="S131" s="241"/>
    </row>
    <row r="132" spans="1:19" s="93" customFormat="1" ht="162" x14ac:dyDescent="0.2">
      <c r="A132" s="271"/>
      <c r="B132" s="271"/>
      <c r="C132" s="80" t="s">
        <v>241</v>
      </c>
      <c r="D132" s="80" t="s">
        <v>65</v>
      </c>
      <c r="E132" s="75" t="s">
        <v>323</v>
      </c>
      <c r="F132" s="76" t="s">
        <v>527</v>
      </c>
      <c r="G132" s="109"/>
      <c r="H132" s="242" t="str">
        <f>IF(ISBLANK(H111),"Waiting",H111)</f>
        <v>Yes</v>
      </c>
      <c r="I132" s="235" t="s">
        <v>867</v>
      </c>
      <c r="J132" s="236" t="s">
        <v>14</v>
      </c>
      <c r="K132" s="236">
        <f t="shared" ref="K132:K196" si="19">IF(AND($H132="Yes",NOT(ISERROR(SEARCH("-H-",$C132)))),1,0)</f>
        <v>1</v>
      </c>
      <c r="L132" s="236">
        <f t="shared" si="16"/>
        <v>0</v>
      </c>
      <c r="M132" s="236">
        <f t="shared" si="17"/>
        <v>0</v>
      </c>
      <c r="N132" s="236">
        <f t="shared" si="18"/>
        <v>0</v>
      </c>
      <c r="O132" s="236">
        <f t="shared" si="12"/>
        <v>0</v>
      </c>
      <c r="P132" s="236">
        <f t="shared" si="13"/>
        <v>0</v>
      </c>
      <c r="Q132" s="236">
        <f t="shared" si="14"/>
        <v>0</v>
      </c>
      <c r="R132" s="236">
        <f t="shared" si="15"/>
        <v>0</v>
      </c>
      <c r="S132" s="254" t="s">
        <v>874</v>
      </c>
    </row>
    <row r="133" spans="1:19" s="93" customFormat="1" ht="36" x14ac:dyDescent="0.2">
      <c r="A133" s="271"/>
      <c r="B133" s="271"/>
      <c r="C133" s="193" t="s">
        <v>559</v>
      </c>
      <c r="D133" s="194" t="s">
        <v>65</v>
      </c>
      <c r="E133" s="195" t="s">
        <v>537</v>
      </c>
      <c r="F133" s="203"/>
      <c r="G133" s="109"/>
      <c r="H133" s="131" t="s">
        <v>650</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9"/>
    </row>
    <row r="134" spans="1:19" s="93" customFormat="1" ht="36" x14ac:dyDescent="0.2">
      <c r="A134" s="271"/>
      <c r="B134" s="271"/>
      <c r="C134" s="196" t="s">
        <v>576</v>
      </c>
      <c r="D134" s="197" t="s">
        <v>66</v>
      </c>
      <c r="E134" s="198" t="s">
        <v>538</v>
      </c>
      <c r="F134" s="203"/>
      <c r="G134" s="109"/>
      <c r="H134" s="131" t="s">
        <v>650</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9"/>
    </row>
    <row r="135" spans="1:19" s="93" customFormat="1" ht="21" thickBot="1" x14ac:dyDescent="0.25">
      <c r="A135" s="272"/>
      <c r="B135" s="272"/>
      <c r="C135" s="62" t="s">
        <v>469</v>
      </c>
      <c r="D135" s="62" t="s">
        <v>390</v>
      </c>
      <c r="E135" s="67" t="s">
        <v>458</v>
      </c>
      <c r="F135" s="81"/>
      <c r="G135" s="109"/>
      <c r="H135" s="131" t="s">
        <v>650</v>
      </c>
      <c r="I135" s="139"/>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255"/>
    </row>
    <row r="136" spans="1:19" s="103" customFormat="1" ht="37" thickTop="1" x14ac:dyDescent="0.2">
      <c r="A136" s="273" t="s">
        <v>15</v>
      </c>
      <c r="B136" s="273"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19" s="103" customFormat="1" ht="54" x14ac:dyDescent="0.2">
      <c r="A137" s="274"/>
      <c r="B137" s="274"/>
      <c r="C137" s="65" t="s">
        <v>233</v>
      </c>
      <c r="D137" s="65" t="s">
        <v>65</v>
      </c>
      <c r="E137" s="66" t="s">
        <v>336</v>
      </c>
      <c r="F137" s="68" t="s">
        <v>126</v>
      </c>
      <c r="G137" s="101"/>
      <c r="H137" s="104" t="str">
        <f t="shared" si="24"/>
        <v>No</v>
      </c>
      <c r="I137" s="3"/>
      <c r="J137" s="156" t="s">
        <v>15</v>
      </c>
      <c r="K137" s="156">
        <f t="shared" si="19"/>
        <v>0</v>
      </c>
      <c r="L137" s="156">
        <f t="shared" si="16"/>
        <v>0</v>
      </c>
      <c r="M137" s="156">
        <f t="shared" si="17"/>
        <v>0</v>
      </c>
      <c r="N137" s="156">
        <f t="shared" si="18"/>
        <v>0</v>
      </c>
      <c r="O137" s="156">
        <f t="shared" si="20"/>
        <v>0</v>
      </c>
      <c r="P137" s="156">
        <f t="shared" si="21"/>
        <v>0</v>
      </c>
      <c r="Q137" s="156">
        <f t="shared" si="22"/>
        <v>0</v>
      </c>
      <c r="R137" s="156">
        <f t="shared" si="23"/>
        <v>0</v>
      </c>
      <c r="S137" s="6"/>
    </row>
    <row r="138" spans="1:19" s="103" customFormat="1" ht="36" x14ac:dyDescent="0.2">
      <c r="A138" s="274"/>
      <c r="B138" s="274"/>
      <c r="C138" s="65" t="s">
        <v>234</v>
      </c>
      <c r="D138" s="65" t="s">
        <v>65</v>
      </c>
      <c r="E138" s="66" t="s">
        <v>337</v>
      </c>
      <c r="F138" s="68" t="s">
        <v>127</v>
      </c>
      <c r="G138" s="101"/>
      <c r="H138" s="104"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20" x14ac:dyDescent="0.2">
      <c r="A139" s="274"/>
      <c r="B139" s="274"/>
      <c r="C139" s="65" t="s">
        <v>235</v>
      </c>
      <c r="D139" s="65" t="s">
        <v>65</v>
      </c>
      <c r="E139" s="66" t="s">
        <v>338</v>
      </c>
      <c r="F139" s="68" t="s">
        <v>128</v>
      </c>
      <c r="G139" s="101"/>
      <c r="H139" s="104" t="str">
        <f t="shared" si="24"/>
        <v>No</v>
      </c>
      <c r="I139" s="3"/>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20" x14ac:dyDescent="0.2">
      <c r="A140" s="274"/>
      <c r="B140" s="274"/>
      <c r="C140" s="65" t="s">
        <v>236</v>
      </c>
      <c r="D140" s="65" t="s">
        <v>65</v>
      </c>
      <c r="E140" s="66" t="s">
        <v>339</v>
      </c>
      <c r="F140" s="68" t="s">
        <v>129</v>
      </c>
      <c r="G140" s="101"/>
      <c r="H140" s="104" t="str">
        <f t="shared" si="24"/>
        <v>No</v>
      </c>
      <c r="I140" s="3"/>
      <c r="J140" s="156" t="s">
        <v>15</v>
      </c>
      <c r="K140" s="156">
        <f t="shared" si="19"/>
        <v>0</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90" x14ac:dyDescent="0.2">
      <c r="A141" s="274"/>
      <c r="B141" s="274"/>
      <c r="C141" s="65" t="s">
        <v>237</v>
      </c>
      <c r="D141" s="65" t="s">
        <v>65</v>
      </c>
      <c r="E141" s="66" t="s">
        <v>340</v>
      </c>
      <c r="F141" s="68" t="s">
        <v>130</v>
      </c>
      <c r="G141" s="101"/>
      <c r="H141" s="104" t="str">
        <f t="shared" si="24"/>
        <v>Yes</v>
      </c>
      <c r="I141" s="3" t="s">
        <v>811</v>
      </c>
      <c r="J141" s="156" t="s">
        <v>15</v>
      </c>
      <c r="K141" s="156">
        <f t="shared" si="19"/>
        <v>1</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198" x14ac:dyDescent="0.2">
      <c r="A142" s="274"/>
      <c r="B142" s="274"/>
      <c r="C142" s="65" t="s">
        <v>238</v>
      </c>
      <c r="D142" s="65" t="s">
        <v>65</v>
      </c>
      <c r="E142" s="66" t="s">
        <v>341</v>
      </c>
      <c r="F142" s="68" t="s">
        <v>131</v>
      </c>
      <c r="G142" s="101"/>
      <c r="H142" s="104" t="str">
        <f t="shared" si="24"/>
        <v>Yes</v>
      </c>
      <c r="I142" s="3" t="s">
        <v>665</v>
      </c>
      <c r="J142" s="156" t="s">
        <v>15</v>
      </c>
      <c r="K142" s="156">
        <f t="shared" si="19"/>
        <v>1</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36" x14ac:dyDescent="0.2">
      <c r="A143" s="274"/>
      <c r="B143" s="274"/>
      <c r="C143" s="65" t="s">
        <v>239</v>
      </c>
      <c r="D143" s="65" t="s">
        <v>65</v>
      </c>
      <c r="E143" s="66" t="s">
        <v>321</v>
      </c>
      <c r="F143" s="68" t="s">
        <v>528</v>
      </c>
      <c r="G143" s="101"/>
      <c r="H143" s="104"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36" x14ac:dyDescent="0.2">
      <c r="A144" s="274"/>
      <c r="B144" s="274"/>
      <c r="C144" s="65" t="s">
        <v>240</v>
      </c>
      <c r="D144" s="65" t="s">
        <v>65</v>
      </c>
      <c r="E144" s="66" t="s">
        <v>322</v>
      </c>
      <c r="F144" s="68" t="s">
        <v>132</v>
      </c>
      <c r="G144" s="101"/>
      <c r="H144" s="104"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3" customFormat="1" ht="126" x14ac:dyDescent="0.2">
      <c r="A145" s="274"/>
      <c r="B145" s="274"/>
      <c r="C145" s="65" t="s">
        <v>241</v>
      </c>
      <c r="D145" s="65" t="s">
        <v>65</v>
      </c>
      <c r="E145" s="66" t="s">
        <v>323</v>
      </c>
      <c r="F145" s="68" t="s">
        <v>529</v>
      </c>
      <c r="G145" s="101"/>
      <c r="H145" s="104" t="str">
        <f>IF(ISBLANK(H111),"Waiting",H111)</f>
        <v>Yes</v>
      </c>
      <c r="I145" s="3" t="s">
        <v>833</v>
      </c>
      <c r="J145" s="156" t="s">
        <v>15</v>
      </c>
      <c r="K145" s="156">
        <f t="shared" si="19"/>
        <v>1</v>
      </c>
      <c r="L145" s="156">
        <f t="shared" si="16"/>
        <v>0</v>
      </c>
      <c r="M145" s="156">
        <f t="shared" si="17"/>
        <v>0</v>
      </c>
      <c r="N145" s="156">
        <f t="shared" si="18"/>
        <v>0</v>
      </c>
      <c r="O145" s="156">
        <f t="shared" si="20"/>
        <v>0</v>
      </c>
      <c r="P145" s="156">
        <f t="shared" si="21"/>
        <v>0</v>
      </c>
      <c r="Q145" s="156">
        <f t="shared" si="22"/>
        <v>0</v>
      </c>
      <c r="R145" s="156">
        <f t="shared" si="23"/>
        <v>0</v>
      </c>
      <c r="S145" s="6"/>
    </row>
    <row r="146" spans="1:19" s="103" customFormat="1" ht="36" x14ac:dyDescent="0.2">
      <c r="A146" s="274"/>
      <c r="B146" s="274"/>
      <c r="C146" s="65" t="s">
        <v>242</v>
      </c>
      <c r="D146" s="65" t="s">
        <v>65</v>
      </c>
      <c r="E146" s="66" t="s">
        <v>342</v>
      </c>
      <c r="F146" s="68" t="s">
        <v>133</v>
      </c>
      <c r="G146" s="101"/>
      <c r="H146" s="104" t="str">
        <f>IF(ISBLANK(H112),"Waiting",H112)</f>
        <v>No</v>
      </c>
      <c r="I146" s="3"/>
      <c r="J146" s="156" t="s">
        <v>15</v>
      </c>
      <c r="K146" s="156">
        <f t="shared" si="19"/>
        <v>0</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36" x14ac:dyDescent="0.2">
      <c r="A147" s="274"/>
      <c r="B147" s="274"/>
      <c r="C147" s="228" t="s">
        <v>247</v>
      </c>
      <c r="D147" s="228" t="s">
        <v>65</v>
      </c>
      <c r="E147" s="66" t="s">
        <v>618</v>
      </c>
      <c r="F147" s="229" t="s">
        <v>138</v>
      </c>
      <c r="G147" s="101"/>
      <c r="H147" s="104"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74"/>
      <c r="B148" s="274"/>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36" x14ac:dyDescent="0.2">
      <c r="A149" s="274"/>
      <c r="B149" s="274"/>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4" x14ac:dyDescent="0.2">
      <c r="A150" s="274"/>
      <c r="B150" s="274"/>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54" x14ac:dyDescent="0.2">
      <c r="A151" s="274"/>
      <c r="B151" s="274"/>
      <c r="C151" s="65" t="s">
        <v>248</v>
      </c>
      <c r="D151" s="65" t="s">
        <v>65</v>
      </c>
      <c r="E151" s="66" t="s">
        <v>346</v>
      </c>
      <c r="F151" s="68" t="s">
        <v>139</v>
      </c>
      <c r="G151" s="101"/>
      <c r="H151" s="104" t="str">
        <f>IF(ISBLANK(H131),"Waiting",H131)</f>
        <v>Yes</v>
      </c>
      <c r="I151" s="3"/>
      <c r="J151" s="156" t="s">
        <v>15</v>
      </c>
      <c r="K151" s="156">
        <f t="shared" si="19"/>
        <v>1</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198" x14ac:dyDescent="0.2">
      <c r="A152" s="274"/>
      <c r="B152" s="274"/>
      <c r="C152" s="57" t="s">
        <v>249</v>
      </c>
      <c r="D152" s="57" t="s">
        <v>65</v>
      </c>
      <c r="E152" s="78" t="s">
        <v>325</v>
      </c>
      <c r="F152" s="79" t="s">
        <v>521</v>
      </c>
      <c r="G152" s="101"/>
      <c r="H152" s="131" t="s">
        <v>651</v>
      </c>
      <c r="I152" s="9" t="s">
        <v>675</v>
      </c>
      <c r="J152" s="156" t="s">
        <v>15</v>
      </c>
      <c r="K152" s="156">
        <f t="shared" si="19"/>
        <v>1</v>
      </c>
      <c r="L152" s="156">
        <f t="shared" si="16"/>
        <v>0</v>
      </c>
      <c r="M152" s="156">
        <f t="shared" si="17"/>
        <v>0</v>
      </c>
      <c r="N152" s="156">
        <f t="shared" si="18"/>
        <v>0</v>
      </c>
      <c r="O152" s="156">
        <f t="shared" si="20"/>
        <v>0</v>
      </c>
      <c r="P152" s="156">
        <f t="shared" si="21"/>
        <v>0</v>
      </c>
      <c r="Q152" s="156">
        <f t="shared" si="22"/>
        <v>0</v>
      </c>
      <c r="R152" s="156">
        <f t="shared" si="23"/>
        <v>0</v>
      </c>
      <c r="S152" s="10"/>
    </row>
    <row r="153" spans="1:19" s="103" customFormat="1" ht="36" x14ac:dyDescent="0.2">
      <c r="A153" s="274"/>
      <c r="B153" s="274"/>
      <c r="C153" s="199" t="s">
        <v>560</v>
      </c>
      <c r="D153" s="200" t="s">
        <v>65</v>
      </c>
      <c r="E153" s="201" t="s">
        <v>537</v>
      </c>
      <c r="F153" s="79"/>
      <c r="G153" s="101"/>
      <c r="H153" s="131" t="s">
        <v>650</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74"/>
      <c r="B154" s="274"/>
      <c r="C154" s="205" t="s">
        <v>577</v>
      </c>
      <c r="D154" s="206" t="s">
        <v>66</v>
      </c>
      <c r="E154" s="207" t="s">
        <v>538</v>
      </c>
      <c r="F154" s="79"/>
      <c r="G154" s="101"/>
      <c r="H154" s="134" t="s">
        <v>650</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21" thickBot="1" x14ac:dyDescent="0.25">
      <c r="A155" s="274"/>
      <c r="B155" s="274"/>
      <c r="C155" s="57" t="s">
        <v>470</v>
      </c>
      <c r="D155" s="57" t="s">
        <v>390</v>
      </c>
      <c r="E155" s="78" t="s">
        <v>458</v>
      </c>
      <c r="F155" s="79"/>
      <c r="G155" s="101"/>
      <c r="H155" s="140" t="s">
        <v>650</v>
      </c>
      <c r="I155" s="7"/>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3" customFormat="1" ht="73" thickTop="1" x14ac:dyDescent="0.2">
      <c r="A156" s="270" t="s">
        <v>16</v>
      </c>
      <c r="B156" s="270" t="s">
        <v>47</v>
      </c>
      <c r="C156" s="62" t="s">
        <v>250</v>
      </c>
      <c r="D156" s="62" t="s">
        <v>65</v>
      </c>
      <c r="E156" s="67" t="s">
        <v>348</v>
      </c>
      <c r="F156" s="81" t="s">
        <v>141</v>
      </c>
      <c r="G156" s="96"/>
      <c r="H156" s="130" t="s">
        <v>650</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72" x14ac:dyDescent="0.2">
      <c r="A157" s="271"/>
      <c r="B157" s="271"/>
      <c r="C157" s="62" t="s">
        <v>251</v>
      </c>
      <c r="D157" s="62" t="s">
        <v>65</v>
      </c>
      <c r="E157" s="67" t="s">
        <v>349</v>
      </c>
      <c r="F157" s="81" t="s">
        <v>142</v>
      </c>
      <c r="G157" s="96"/>
      <c r="H157" s="131" t="s">
        <v>650</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19" s="93" customFormat="1" ht="36" x14ac:dyDescent="0.2">
      <c r="A158" s="271"/>
      <c r="B158" s="271"/>
      <c r="C158" s="62" t="s">
        <v>252</v>
      </c>
      <c r="D158" s="62" t="s">
        <v>65</v>
      </c>
      <c r="E158" s="67" t="s">
        <v>606</v>
      </c>
      <c r="F158" s="81" t="s">
        <v>143</v>
      </c>
      <c r="G158" s="96"/>
      <c r="H158" s="131" t="s">
        <v>650</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71"/>
      <c r="B159" s="271"/>
      <c r="C159" s="62" t="s">
        <v>253</v>
      </c>
      <c r="D159" s="62" t="s">
        <v>65</v>
      </c>
      <c r="E159" s="67" t="s">
        <v>608</v>
      </c>
      <c r="F159" s="81" t="s">
        <v>609</v>
      </c>
      <c r="G159" s="96"/>
      <c r="H159" s="131" t="s">
        <v>650</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71"/>
      <c r="B160" s="271"/>
      <c r="C160" s="62" t="s">
        <v>254</v>
      </c>
      <c r="D160" s="62" t="s">
        <v>65</v>
      </c>
      <c r="E160" s="67" t="s">
        <v>326</v>
      </c>
      <c r="F160" s="81" t="s">
        <v>144</v>
      </c>
      <c r="G160" s="96"/>
      <c r="H160" s="131" t="s">
        <v>650</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237"/>
    </row>
    <row r="161" spans="1:19" s="93" customFormat="1" ht="36" x14ac:dyDescent="0.2">
      <c r="A161" s="271"/>
      <c r="B161" s="271"/>
      <c r="C161" s="62" t="s">
        <v>255</v>
      </c>
      <c r="D161" s="62" t="s">
        <v>65</v>
      </c>
      <c r="E161" s="67" t="s">
        <v>351</v>
      </c>
      <c r="F161" s="81" t="s">
        <v>148</v>
      </c>
      <c r="G161" s="96"/>
      <c r="H161" s="131" t="s">
        <v>650</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71"/>
      <c r="B162" s="271"/>
      <c r="C162" s="62" t="s">
        <v>607</v>
      </c>
      <c r="D162" s="62" t="s">
        <v>65</v>
      </c>
      <c r="E162" s="67" t="s">
        <v>622</v>
      </c>
      <c r="F162" s="81" t="s">
        <v>610</v>
      </c>
      <c r="G162" s="96"/>
      <c r="H162" s="131" t="s">
        <v>650</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71"/>
      <c r="B163" s="271"/>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36" x14ac:dyDescent="0.2">
      <c r="A164" s="271"/>
      <c r="B164" s="271"/>
      <c r="C164" s="228" t="s">
        <v>257</v>
      </c>
      <c r="D164" s="228" t="s">
        <v>66</v>
      </c>
      <c r="E164" s="230" t="s">
        <v>353</v>
      </c>
      <c r="F164" s="229" t="s">
        <v>598</v>
      </c>
      <c r="G164" s="101"/>
      <c r="H164" s="104" t="str">
        <f>IF(ISBLANK(H198),"Waiting",H198)</f>
        <v>No</v>
      </c>
      <c r="I164" s="3"/>
      <c r="J164" s="156" t="s">
        <v>16</v>
      </c>
      <c r="K164" s="156">
        <f t="shared" si="19"/>
        <v>0</v>
      </c>
      <c r="L164" s="156">
        <f t="shared" si="16"/>
        <v>0</v>
      </c>
      <c r="M164" s="156">
        <f t="shared" si="17"/>
        <v>0</v>
      </c>
      <c r="N164" s="156">
        <f t="shared" si="18"/>
        <v>0</v>
      </c>
      <c r="O164" s="156">
        <f t="shared" si="20"/>
        <v>0</v>
      </c>
      <c r="P164" s="156">
        <f t="shared" si="21"/>
        <v>0</v>
      </c>
      <c r="Q164" s="156">
        <f t="shared" si="22"/>
        <v>0</v>
      </c>
      <c r="R164" s="156">
        <f t="shared" si="23"/>
        <v>0</v>
      </c>
      <c r="S164" s="6"/>
    </row>
    <row r="165" spans="1:19" s="93" customFormat="1" ht="36" x14ac:dyDescent="0.2">
      <c r="A165" s="271"/>
      <c r="B165" s="271"/>
      <c r="C165" s="62" t="s">
        <v>258</v>
      </c>
      <c r="D165" s="62" t="s">
        <v>66</v>
      </c>
      <c r="E165" s="87" t="s">
        <v>594</v>
      </c>
      <c r="F165" s="88" t="s">
        <v>146</v>
      </c>
      <c r="G165" s="101"/>
      <c r="H165" s="131" t="s">
        <v>650</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71"/>
      <c r="B166" s="271"/>
      <c r="C166" s="193" t="s">
        <v>561</v>
      </c>
      <c r="D166" s="194" t="s">
        <v>65</v>
      </c>
      <c r="E166" s="195" t="s">
        <v>537</v>
      </c>
      <c r="F166" s="88"/>
      <c r="G166" s="101"/>
      <c r="H166" s="133" t="s">
        <v>650</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71"/>
      <c r="B167" s="271"/>
      <c r="C167" s="196" t="s">
        <v>562</v>
      </c>
      <c r="D167" s="197" t="s">
        <v>66</v>
      </c>
      <c r="E167" s="198" t="s">
        <v>538</v>
      </c>
      <c r="F167" s="88"/>
      <c r="G167" s="101"/>
      <c r="H167" s="133" t="s">
        <v>650</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199" thickBot="1" x14ac:dyDescent="0.25">
      <c r="A168" s="271"/>
      <c r="B168" s="271"/>
      <c r="C168" s="62" t="s">
        <v>471</v>
      </c>
      <c r="D168" s="62" t="s">
        <v>390</v>
      </c>
      <c r="E168" s="87" t="s">
        <v>458</v>
      </c>
      <c r="F168" s="88"/>
      <c r="G168" s="96"/>
      <c r="H168" s="250" t="s">
        <v>651</v>
      </c>
      <c r="I168" s="251" t="s">
        <v>881</v>
      </c>
      <c r="J168" s="252" t="s">
        <v>16</v>
      </c>
      <c r="K168" s="252">
        <f t="shared" si="19"/>
        <v>0</v>
      </c>
      <c r="L168" s="252">
        <f t="shared" si="16"/>
        <v>0</v>
      </c>
      <c r="M168" s="252">
        <f t="shared" si="17"/>
        <v>0</v>
      </c>
      <c r="N168" s="252">
        <f t="shared" si="18"/>
        <v>0</v>
      </c>
      <c r="O168" s="252">
        <f t="shared" si="20"/>
        <v>0</v>
      </c>
      <c r="P168" s="252">
        <f t="shared" si="21"/>
        <v>0</v>
      </c>
      <c r="Q168" s="252">
        <f t="shared" si="22"/>
        <v>0</v>
      </c>
      <c r="R168" s="252">
        <f t="shared" si="23"/>
        <v>0</v>
      </c>
      <c r="S168" s="253" t="s">
        <v>882</v>
      </c>
    </row>
    <row r="169" spans="1:19" s="103" customFormat="1" ht="73" thickTop="1" x14ac:dyDescent="0.2">
      <c r="A169" s="273" t="s">
        <v>17</v>
      </c>
      <c r="B169" s="273"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72" x14ac:dyDescent="0.2">
      <c r="A170" s="274"/>
      <c r="B170" s="274"/>
      <c r="C170" s="65" t="s">
        <v>251</v>
      </c>
      <c r="D170" s="65" t="s">
        <v>65</v>
      </c>
      <c r="E170" s="66" t="s">
        <v>349</v>
      </c>
      <c r="F170" s="68" t="s">
        <v>147</v>
      </c>
      <c r="G170" s="101"/>
      <c r="H170" s="104"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6"/>
    </row>
    <row r="171" spans="1:19" s="103" customFormat="1" ht="36" x14ac:dyDescent="0.2">
      <c r="A171" s="274"/>
      <c r="B171" s="274"/>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74"/>
      <c r="B172" s="274"/>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74"/>
      <c r="B173" s="274"/>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36" x14ac:dyDescent="0.2">
      <c r="A174" s="274"/>
      <c r="B174" s="274"/>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36" x14ac:dyDescent="0.2">
      <c r="A175" s="274"/>
      <c r="B175" s="274"/>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72" x14ac:dyDescent="0.2">
      <c r="A176" s="274"/>
      <c r="B176" s="274"/>
      <c r="C176" s="65" t="s">
        <v>259</v>
      </c>
      <c r="D176" s="65" t="s">
        <v>65</v>
      </c>
      <c r="E176" s="66" t="s">
        <v>355</v>
      </c>
      <c r="F176" s="68" t="s">
        <v>155</v>
      </c>
      <c r="G176" s="101"/>
      <c r="H176" s="104"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74"/>
      <c r="B177" s="274"/>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74"/>
      <c r="B178" s="274"/>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36" x14ac:dyDescent="0.2">
      <c r="A179" s="274"/>
      <c r="B179" s="274"/>
      <c r="C179" s="65" t="s">
        <v>262</v>
      </c>
      <c r="D179" s="65" t="s">
        <v>65</v>
      </c>
      <c r="E179" s="66" t="s">
        <v>357</v>
      </c>
      <c r="F179" s="68" t="s">
        <v>151</v>
      </c>
      <c r="G179" s="101"/>
      <c r="H179" s="104"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36" x14ac:dyDescent="0.2">
      <c r="A180" s="274"/>
      <c r="B180" s="274"/>
      <c r="C180" s="65" t="s">
        <v>263</v>
      </c>
      <c r="D180" s="65" t="s">
        <v>65</v>
      </c>
      <c r="E180" s="66" t="s">
        <v>358</v>
      </c>
      <c r="F180" s="68" t="s">
        <v>152</v>
      </c>
      <c r="G180" s="101"/>
      <c r="H180" s="104"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74"/>
      <c r="B181" s="274"/>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74"/>
      <c r="B182" s="274"/>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74"/>
      <c r="B183" s="274"/>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36" x14ac:dyDescent="0.2">
      <c r="A184" s="274"/>
      <c r="B184" s="274"/>
      <c r="C184" s="220" t="s">
        <v>257</v>
      </c>
      <c r="D184" s="220" t="s">
        <v>66</v>
      </c>
      <c r="E184" s="218" t="s">
        <v>353</v>
      </c>
      <c r="F184" s="229" t="s">
        <v>598</v>
      </c>
      <c r="G184" s="101"/>
      <c r="H184" s="104" t="str">
        <f>IF(ISBLANK(H198),"Waiting",H198)</f>
        <v>No</v>
      </c>
      <c r="I184" s="3"/>
      <c r="J184" s="156" t="s">
        <v>17</v>
      </c>
      <c r="K184" s="156">
        <f t="shared" si="19"/>
        <v>0</v>
      </c>
      <c r="L184" s="156">
        <f t="shared" si="16"/>
        <v>0</v>
      </c>
      <c r="M184" s="156">
        <f t="shared" si="17"/>
        <v>0</v>
      </c>
      <c r="N184" s="156">
        <f t="shared" si="18"/>
        <v>0</v>
      </c>
      <c r="O184" s="156">
        <f t="shared" si="20"/>
        <v>0</v>
      </c>
      <c r="P184" s="156">
        <f t="shared" si="21"/>
        <v>0</v>
      </c>
      <c r="Q184" s="156">
        <f t="shared" si="22"/>
        <v>0</v>
      </c>
      <c r="R184" s="156">
        <f t="shared" si="23"/>
        <v>0</v>
      </c>
      <c r="S184" s="6"/>
    </row>
    <row r="185" spans="1:19" s="93" customFormat="1" ht="36" x14ac:dyDescent="0.2">
      <c r="A185" s="209"/>
      <c r="B185" s="209"/>
      <c r="C185" s="199" t="s">
        <v>563</v>
      </c>
      <c r="D185" s="200" t="s">
        <v>65</v>
      </c>
      <c r="E185" s="201" t="s">
        <v>537</v>
      </c>
      <c r="F185" s="204"/>
      <c r="G185" s="101"/>
      <c r="H185" s="133" t="s">
        <v>650</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9"/>
      <c r="B186" s="209"/>
      <c r="C186" s="205" t="s">
        <v>578</v>
      </c>
      <c r="D186" s="206" t="s">
        <v>66</v>
      </c>
      <c r="E186" s="207" t="s">
        <v>538</v>
      </c>
      <c r="F186" s="204"/>
      <c r="G186" s="101"/>
      <c r="H186" s="133" t="s">
        <v>650</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217" thickBot="1" x14ac:dyDescent="0.25">
      <c r="A187" s="209"/>
      <c r="B187" s="209"/>
      <c r="C187" s="57" t="s">
        <v>473</v>
      </c>
      <c r="D187" s="57" t="s">
        <v>390</v>
      </c>
      <c r="E187" s="78" t="s">
        <v>458</v>
      </c>
      <c r="F187" s="79"/>
      <c r="G187" s="101"/>
      <c r="H187" s="250" t="s">
        <v>651</v>
      </c>
      <c r="I187" s="251" t="s">
        <v>879</v>
      </c>
      <c r="J187" s="252" t="s">
        <v>16</v>
      </c>
      <c r="K187" s="252">
        <f t="shared" si="19"/>
        <v>0</v>
      </c>
      <c r="L187" s="252">
        <f t="shared" si="16"/>
        <v>0</v>
      </c>
      <c r="M187" s="252">
        <f t="shared" si="17"/>
        <v>0</v>
      </c>
      <c r="N187" s="252">
        <f t="shared" si="18"/>
        <v>0</v>
      </c>
      <c r="O187" s="252">
        <f t="shared" si="20"/>
        <v>0</v>
      </c>
      <c r="P187" s="252">
        <f t="shared" si="21"/>
        <v>0</v>
      </c>
      <c r="Q187" s="252">
        <f t="shared" si="22"/>
        <v>0</v>
      </c>
      <c r="R187" s="252">
        <f t="shared" si="23"/>
        <v>0</v>
      </c>
      <c r="S187" s="253" t="s">
        <v>880</v>
      </c>
    </row>
    <row r="188" spans="1:19" s="93" customFormat="1" ht="73" thickTop="1" x14ac:dyDescent="0.2">
      <c r="A188" s="270" t="s">
        <v>18</v>
      </c>
      <c r="B188" s="270" t="s">
        <v>49</v>
      </c>
      <c r="C188" s="62" t="s">
        <v>259</v>
      </c>
      <c r="D188" s="62" t="s">
        <v>65</v>
      </c>
      <c r="E188" s="67" t="s">
        <v>631</v>
      </c>
      <c r="F188" s="81" t="s">
        <v>155</v>
      </c>
      <c r="G188" s="96"/>
      <c r="H188" s="130" t="s">
        <v>650</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5"/>
    </row>
    <row r="189" spans="1:19" s="93" customFormat="1" ht="36" x14ac:dyDescent="0.2">
      <c r="A189" s="271"/>
      <c r="B189" s="271"/>
      <c r="C189" s="62" t="s">
        <v>260</v>
      </c>
      <c r="D189" s="62" t="s">
        <v>65</v>
      </c>
      <c r="E189" s="67" t="s">
        <v>621</v>
      </c>
      <c r="F189" s="81" t="s">
        <v>149</v>
      </c>
      <c r="G189" s="96"/>
      <c r="H189" s="131" t="s">
        <v>650</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71"/>
      <c r="B190" s="271"/>
      <c r="C190" s="62" t="s">
        <v>261</v>
      </c>
      <c r="D190" s="62" t="s">
        <v>65</v>
      </c>
      <c r="E190" s="67" t="s">
        <v>356</v>
      </c>
      <c r="F190" s="81" t="s">
        <v>150</v>
      </c>
      <c r="G190" s="96"/>
      <c r="H190" s="131" t="s">
        <v>650</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71"/>
      <c r="B191" s="271"/>
      <c r="C191" s="62" t="s">
        <v>262</v>
      </c>
      <c r="D191" s="62" t="s">
        <v>65</v>
      </c>
      <c r="E191" s="67" t="s">
        <v>357</v>
      </c>
      <c r="F191" s="81" t="s">
        <v>151</v>
      </c>
      <c r="G191" s="96"/>
      <c r="H191" s="131" t="s">
        <v>650</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36" x14ac:dyDescent="0.2">
      <c r="A192" s="271"/>
      <c r="B192" s="271"/>
      <c r="C192" s="62" t="s">
        <v>263</v>
      </c>
      <c r="D192" s="62" t="s">
        <v>65</v>
      </c>
      <c r="E192" s="67" t="s">
        <v>358</v>
      </c>
      <c r="F192" s="81" t="s">
        <v>152</v>
      </c>
      <c r="G192" s="96"/>
      <c r="H192" s="131" t="s">
        <v>650</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71"/>
      <c r="B193" s="271"/>
      <c r="C193" s="62" t="s">
        <v>264</v>
      </c>
      <c r="D193" s="62" t="s">
        <v>65</v>
      </c>
      <c r="E193" s="67" t="s">
        <v>359</v>
      </c>
      <c r="F193" s="81" t="s">
        <v>153</v>
      </c>
      <c r="G193" s="96"/>
      <c r="H193" s="131" t="s">
        <v>650</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71"/>
      <c r="B194" s="271"/>
      <c r="C194" s="62" t="s">
        <v>265</v>
      </c>
      <c r="D194" s="62" t="s">
        <v>65</v>
      </c>
      <c r="E194" s="67" t="s">
        <v>327</v>
      </c>
      <c r="F194" s="81" t="s">
        <v>154</v>
      </c>
      <c r="G194" s="96"/>
      <c r="H194" s="131" t="s">
        <v>650</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71"/>
      <c r="B195" s="271"/>
      <c r="C195" s="62" t="s">
        <v>256</v>
      </c>
      <c r="D195" s="62" t="s">
        <v>65</v>
      </c>
      <c r="E195" s="67" t="s">
        <v>352</v>
      </c>
      <c r="F195" s="81" t="s">
        <v>145</v>
      </c>
      <c r="G195" s="96"/>
      <c r="H195" s="131" t="s">
        <v>650</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71"/>
      <c r="B196" s="271"/>
      <c r="C196" s="62" t="s">
        <v>266</v>
      </c>
      <c r="D196" s="62" t="s">
        <v>66</v>
      </c>
      <c r="E196" s="87" t="s">
        <v>360</v>
      </c>
      <c r="F196" s="88" t="s">
        <v>156</v>
      </c>
      <c r="G196" s="96"/>
      <c r="H196" s="131" t="s">
        <v>650</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54" x14ac:dyDescent="0.2">
      <c r="A197" s="271"/>
      <c r="B197" s="271"/>
      <c r="C197" s="62" t="s">
        <v>267</v>
      </c>
      <c r="D197" s="62" t="s">
        <v>66</v>
      </c>
      <c r="E197" s="87" t="s">
        <v>361</v>
      </c>
      <c r="F197" s="88" t="s">
        <v>530</v>
      </c>
      <c r="G197" s="96"/>
      <c r="H197" s="131" t="s">
        <v>650</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36" x14ac:dyDescent="0.2">
      <c r="A198" s="271"/>
      <c r="B198" s="271"/>
      <c r="C198" s="69" t="s">
        <v>257</v>
      </c>
      <c r="D198" s="69" t="s">
        <v>66</v>
      </c>
      <c r="E198" s="87" t="s">
        <v>353</v>
      </c>
      <c r="F198" s="88" t="s">
        <v>598</v>
      </c>
      <c r="G198" s="96"/>
      <c r="H198" s="133" t="s">
        <v>650</v>
      </c>
      <c r="I198" s="9"/>
      <c r="J198" s="156" t="s">
        <v>18</v>
      </c>
      <c r="K198" s="156">
        <f t="shared" si="30"/>
        <v>0</v>
      </c>
      <c r="L198" s="156">
        <f t="shared" si="27"/>
        <v>0</v>
      </c>
      <c r="M198" s="156">
        <f t="shared" si="28"/>
        <v>0</v>
      </c>
      <c r="N198" s="156">
        <f t="shared" si="29"/>
        <v>0</v>
      </c>
      <c r="O198" s="156">
        <f t="shared" si="20"/>
        <v>0</v>
      </c>
      <c r="P198" s="156">
        <f t="shared" si="21"/>
        <v>0</v>
      </c>
      <c r="Q198" s="156">
        <f t="shared" si="22"/>
        <v>0</v>
      </c>
      <c r="R198" s="156">
        <f t="shared" si="23"/>
        <v>0</v>
      </c>
      <c r="S198" s="10"/>
    </row>
    <row r="199" spans="1:19" s="93" customFormat="1" ht="36" x14ac:dyDescent="0.2">
      <c r="A199" s="271"/>
      <c r="B199" s="271"/>
      <c r="C199" s="193" t="s">
        <v>564</v>
      </c>
      <c r="D199" s="194" t="s">
        <v>65</v>
      </c>
      <c r="E199" s="195" t="s">
        <v>537</v>
      </c>
      <c r="F199" s="88"/>
      <c r="G199" s="96"/>
      <c r="H199" s="133" t="s">
        <v>650</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71"/>
      <c r="B200" s="271"/>
      <c r="C200" s="196" t="s">
        <v>565</v>
      </c>
      <c r="D200" s="197" t="s">
        <v>66</v>
      </c>
      <c r="E200" s="198" t="s">
        <v>538</v>
      </c>
      <c r="F200" s="88"/>
      <c r="G200" s="96"/>
      <c r="H200" s="133" t="s">
        <v>650</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253" thickBot="1" x14ac:dyDescent="0.25">
      <c r="A201" s="271"/>
      <c r="B201" s="271"/>
      <c r="C201" s="69" t="s">
        <v>472</v>
      </c>
      <c r="D201" s="69" t="s">
        <v>390</v>
      </c>
      <c r="E201" s="87" t="s">
        <v>458</v>
      </c>
      <c r="F201" s="88"/>
      <c r="G201" s="96"/>
      <c r="H201" s="132" t="s">
        <v>651</v>
      </c>
      <c r="I201" s="9" t="s">
        <v>689</v>
      </c>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10" t="s">
        <v>814</v>
      </c>
    </row>
    <row r="202" spans="1:19" s="93" customFormat="1" ht="37" customHeight="1" thickTop="1" x14ac:dyDescent="0.2">
      <c r="A202" s="273" t="s">
        <v>19</v>
      </c>
      <c r="B202" s="276" t="s">
        <v>50</v>
      </c>
      <c r="C202" s="57" t="s">
        <v>268</v>
      </c>
      <c r="D202" s="57" t="s">
        <v>65</v>
      </c>
      <c r="E202" s="78" t="s">
        <v>362</v>
      </c>
      <c r="F202" s="79" t="s">
        <v>157</v>
      </c>
      <c r="G202" s="96"/>
      <c r="H202" s="130" t="s">
        <v>650</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74"/>
      <c r="B203" s="277"/>
      <c r="C203" s="57" t="s">
        <v>269</v>
      </c>
      <c r="D203" s="57" t="s">
        <v>65</v>
      </c>
      <c r="E203" s="78" t="s">
        <v>363</v>
      </c>
      <c r="F203" s="79" t="s">
        <v>158</v>
      </c>
      <c r="G203" s="96"/>
      <c r="H203" s="131" t="s">
        <v>650</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74"/>
      <c r="B204" s="277"/>
      <c r="C204" s="57" t="s">
        <v>270</v>
      </c>
      <c r="D204" s="57" t="s">
        <v>65</v>
      </c>
      <c r="E204" s="78" t="s">
        <v>364</v>
      </c>
      <c r="F204" s="79" t="s">
        <v>159</v>
      </c>
      <c r="G204" s="96"/>
      <c r="H204" s="131" t="s">
        <v>650</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74"/>
      <c r="B205" s="277"/>
      <c r="C205" s="57" t="s">
        <v>271</v>
      </c>
      <c r="D205" s="57" t="s">
        <v>65</v>
      </c>
      <c r="E205" s="78" t="s">
        <v>365</v>
      </c>
      <c r="F205" s="79" t="s">
        <v>160</v>
      </c>
      <c r="G205" s="96"/>
      <c r="H205" s="131" t="s">
        <v>650</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74"/>
      <c r="B206" s="277"/>
      <c r="C206" s="57" t="s">
        <v>272</v>
      </c>
      <c r="D206" s="57" t="s">
        <v>65</v>
      </c>
      <c r="E206" s="78" t="s">
        <v>366</v>
      </c>
      <c r="F206" s="79" t="s">
        <v>161</v>
      </c>
      <c r="G206" s="96"/>
      <c r="H206" s="131" t="s">
        <v>650</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74"/>
      <c r="B207" s="277"/>
      <c r="C207" s="89" t="s">
        <v>273</v>
      </c>
      <c r="D207" s="57" t="s">
        <v>66</v>
      </c>
      <c r="E207" s="85" t="s">
        <v>367</v>
      </c>
      <c r="F207" s="86" t="s">
        <v>162</v>
      </c>
      <c r="G207" s="96"/>
      <c r="H207" s="131" t="s">
        <v>650</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72" x14ac:dyDescent="0.2">
      <c r="A208" s="274"/>
      <c r="B208" s="277"/>
      <c r="C208" s="89" t="s">
        <v>382</v>
      </c>
      <c r="D208" s="57" t="s">
        <v>67</v>
      </c>
      <c r="E208" s="85" t="s">
        <v>381</v>
      </c>
      <c r="F208" s="86" t="s">
        <v>383</v>
      </c>
      <c r="G208" s="96"/>
      <c r="H208" s="133" t="s">
        <v>651</v>
      </c>
      <c r="I208" s="9" t="s">
        <v>815</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10"/>
    </row>
    <row r="209" spans="1:19" s="93" customFormat="1" ht="36" x14ac:dyDescent="0.2">
      <c r="A209" s="274"/>
      <c r="B209" s="277"/>
      <c r="C209" s="199" t="s">
        <v>566</v>
      </c>
      <c r="D209" s="200" t="s">
        <v>65</v>
      </c>
      <c r="E209" s="201" t="s">
        <v>537</v>
      </c>
      <c r="F209" s="86"/>
      <c r="G209" s="96"/>
      <c r="H209" s="133" t="s">
        <v>650</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74"/>
      <c r="B210" s="277"/>
      <c r="C210" s="205" t="s">
        <v>567</v>
      </c>
      <c r="D210" s="206" t="s">
        <v>66</v>
      </c>
      <c r="E210" s="207" t="s">
        <v>538</v>
      </c>
      <c r="F210" s="86"/>
      <c r="G210" s="96"/>
      <c r="H210" s="133" t="s">
        <v>650</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75"/>
      <c r="B211" s="278"/>
      <c r="C211" s="89" t="s">
        <v>474</v>
      </c>
      <c r="D211" s="57" t="s">
        <v>390</v>
      </c>
      <c r="E211" s="85" t="s">
        <v>458</v>
      </c>
      <c r="F211" s="86"/>
      <c r="G211" s="96"/>
      <c r="H211" s="132" t="s">
        <v>650</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70" t="s">
        <v>20</v>
      </c>
      <c r="B212" s="270" t="s">
        <v>51</v>
      </c>
      <c r="C212" s="62" t="s">
        <v>274</v>
      </c>
      <c r="D212" s="62" t="s">
        <v>65</v>
      </c>
      <c r="E212" s="67" t="s">
        <v>368</v>
      </c>
      <c r="F212" s="81" t="s">
        <v>163</v>
      </c>
      <c r="G212" s="96"/>
      <c r="H212" s="130" t="s">
        <v>650</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71"/>
      <c r="B213" s="271"/>
      <c r="C213" s="62" t="s">
        <v>275</v>
      </c>
      <c r="D213" s="62" t="s">
        <v>65</v>
      </c>
      <c r="E213" s="87" t="s">
        <v>369</v>
      </c>
      <c r="F213" s="88" t="s">
        <v>164</v>
      </c>
      <c r="G213" s="96"/>
      <c r="H213" s="131" t="s">
        <v>650</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71"/>
      <c r="B214" s="271"/>
      <c r="C214" s="62" t="s">
        <v>276</v>
      </c>
      <c r="D214" s="62" t="s">
        <v>65</v>
      </c>
      <c r="E214" s="67" t="s">
        <v>370</v>
      </c>
      <c r="F214" s="81" t="s">
        <v>165</v>
      </c>
      <c r="G214" s="96"/>
      <c r="H214" s="131" t="s">
        <v>650</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288" x14ac:dyDescent="0.2">
      <c r="A215" s="271"/>
      <c r="B215" s="271"/>
      <c r="C215" s="62" t="s">
        <v>277</v>
      </c>
      <c r="D215" s="62" t="s">
        <v>66</v>
      </c>
      <c r="E215" s="87" t="s">
        <v>328</v>
      </c>
      <c r="F215" s="88" t="s">
        <v>166</v>
      </c>
      <c r="G215" s="96"/>
      <c r="H215" s="131" t="s">
        <v>651</v>
      </c>
      <c r="I215" s="3" t="s">
        <v>885</v>
      </c>
      <c r="J215" s="156" t="s">
        <v>20</v>
      </c>
      <c r="K215" s="156">
        <f t="shared" si="30"/>
        <v>0</v>
      </c>
      <c r="L215" s="156">
        <f t="shared" si="27"/>
        <v>1</v>
      </c>
      <c r="M215" s="156">
        <f t="shared" si="28"/>
        <v>0</v>
      </c>
      <c r="N215" s="156">
        <f t="shared" si="29"/>
        <v>0</v>
      </c>
      <c r="O215" s="156">
        <f t="shared" si="31"/>
        <v>0</v>
      </c>
      <c r="P215" s="156">
        <f t="shared" si="32"/>
        <v>0</v>
      </c>
      <c r="Q215" s="156">
        <f t="shared" si="33"/>
        <v>0</v>
      </c>
      <c r="R215" s="156">
        <f t="shared" si="34"/>
        <v>0</v>
      </c>
      <c r="S215" s="6" t="s">
        <v>836</v>
      </c>
    </row>
    <row r="216" spans="1:19" s="93" customFormat="1" ht="36" x14ac:dyDescent="0.2">
      <c r="A216" s="271"/>
      <c r="B216" s="271"/>
      <c r="C216" s="62" t="s">
        <v>278</v>
      </c>
      <c r="D216" s="62" t="s">
        <v>66</v>
      </c>
      <c r="E216" s="87" t="s">
        <v>371</v>
      </c>
      <c r="F216" s="88" t="s">
        <v>167</v>
      </c>
      <c r="G216" s="96"/>
      <c r="H216" s="131" t="s">
        <v>650</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19" s="93" customFormat="1" ht="36" x14ac:dyDescent="0.2">
      <c r="A217" s="271"/>
      <c r="B217" s="271"/>
      <c r="C217" s="62" t="s">
        <v>279</v>
      </c>
      <c r="D217" s="62" t="s">
        <v>66</v>
      </c>
      <c r="E217" s="67" t="s">
        <v>372</v>
      </c>
      <c r="F217" s="81" t="s">
        <v>168</v>
      </c>
      <c r="G217" s="96"/>
      <c r="H217" s="133" t="s">
        <v>650</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71"/>
      <c r="B218" s="271"/>
      <c r="C218" s="193" t="s">
        <v>568</v>
      </c>
      <c r="D218" s="194" t="s">
        <v>65</v>
      </c>
      <c r="E218" s="195" t="s">
        <v>537</v>
      </c>
      <c r="F218" s="81"/>
      <c r="G218" s="96"/>
      <c r="H218" s="133" t="s">
        <v>650</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71"/>
      <c r="B219" s="271"/>
      <c r="C219" s="196" t="s">
        <v>569</v>
      </c>
      <c r="D219" s="197" t="s">
        <v>66</v>
      </c>
      <c r="E219" s="198" t="s">
        <v>538</v>
      </c>
      <c r="F219" s="81"/>
      <c r="G219" s="96"/>
      <c r="H219" s="133" t="s">
        <v>650</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20" x14ac:dyDescent="0.2">
      <c r="A220" s="271"/>
      <c r="B220" s="271"/>
      <c r="C220" s="62" t="s">
        <v>475</v>
      </c>
      <c r="D220" s="62" t="s">
        <v>390</v>
      </c>
      <c r="E220" s="67" t="s">
        <v>458</v>
      </c>
      <c r="F220" s="81"/>
      <c r="G220" s="96"/>
      <c r="H220" s="132" t="s">
        <v>650</v>
      </c>
      <c r="I220" s="7"/>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235" thickTop="1" x14ac:dyDescent="0.2">
      <c r="A221" s="274"/>
      <c r="B221" s="274"/>
      <c r="C221" s="57" t="s">
        <v>280</v>
      </c>
      <c r="D221" s="57" t="s">
        <v>65</v>
      </c>
      <c r="E221" s="78" t="s">
        <v>619</v>
      </c>
      <c r="F221" s="79" t="s">
        <v>169</v>
      </c>
      <c r="G221" s="96"/>
      <c r="H221" s="131" t="s">
        <v>651</v>
      </c>
      <c r="I221" s="3" t="s">
        <v>701</v>
      </c>
      <c r="J221" s="156" t="s">
        <v>21</v>
      </c>
      <c r="K221" s="156">
        <f t="shared" si="30"/>
        <v>1</v>
      </c>
      <c r="L221" s="156">
        <f t="shared" si="27"/>
        <v>0</v>
      </c>
      <c r="M221" s="156">
        <f t="shared" si="28"/>
        <v>0</v>
      </c>
      <c r="N221" s="156">
        <f t="shared" si="29"/>
        <v>0</v>
      </c>
      <c r="O221" s="156">
        <f t="shared" si="31"/>
        <v>0</v>
      </c>
      <c r="P221" s="156">
        <f t="shared" si="32"/>
        <v>0</v>
      </c>
      <c r="Q221" s="156">
        <f t="shared" si="33"/>
        <v>0</v>
      </c>
      <c r="R221" s="156">
        <f t="shared" si="34"/>
        <v>0</v>
      </c>
      <c r="S221" s="6" t="s">
        <v>837</v>
      </c>
    </row>
    <row r="222" spans="1:19" s="93" customFormat="1" ht="36" x14ac:dyDescent="0.2">
      <c r="A222" s="274"/>
      <c r="B222" s="274"/>
      <c r="C222" s="89" t="s">
        <v>281</v>
      </c>
      <c r="D222" s="57" t="s">
        <v>65</v>
      </c>
      <c r="E222" s="78" t="s">
        <v>373</v>
      </c>
      <c r="F222" s="79" t="s">
        <v>170</v>
      </c>
      <c r="G222" s="96"/>
      <c r="H222" s="131" t="s">
        <v>650</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74"/>
      <c r="B223" s="274"/>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74"/>
      <c r="B224" s="274"/>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162" x14ac:dyDescent="0.2">
      <c r="A225" s="274"/>
      <c r="B225" s="274"/>
      <c r="C225" s="57" t="s">
        <v>284</v>
      </c>
      <c r="D225" s="57" t="s">
        <v>65</v>
      </c>
      <c r="E225" s="78" t="s">
        <v>375</v>
      </c>
      <c r="F225" s="79" t="s">
        <v>531</v>
      </c>
      <c r="G225" s="96"/>
      <c r="H225" s="131" t="s">
        <v>651</v>
      </c>
      <c r="I225" s="3" t="s">
        <v>705</v>
      </c>
      <c r="J225" s="156" t="s">
        <v>21</v>
      </c>
      <c r="K225" s="156">
        <f t="shared" si="30"/>
        <v>1</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126" x14ac:dyDescent="0.2">
      <c r="A226" s="274"/>
      <c r="B226" s="274"/>
      <c r="C226" s="57" t="s">
        <v>285</v>
      </c>
      <c r="D226" s="57" t="s">
        <v>65</v>
      </c>
      <c r="E226" s="78" t="s">
        <v>620</v>
      </c>
      <c r="F226" s="79" t="s">
        <v>173</v>
      </c>
      <c r="G226" s="96"/>
      <c r="H226" s="131" t="s">
        <v>650</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3" t="s">
        <v>816</v>
      </c>
    </row>
    <row r="227" spans="1:19" s="103" customFormat="1" ht="20" x14ac:dyDescent="0.2">
      <c r="A227" s="274"/>
      <c r="B227" s="274"/>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74"/>
      <c r="B228" s="274"/>
      <c r="C228" s="57" t="s">
        <v>286</v>
      </c>
      <c r="D228" s="57" t="s">
        <v>65</v>
      </c>
      <c r="E228" s="78" t="s">
        <v>376</v>
      </c>
      <c r="F228" s="79" t="s">
        <v>174</v>
      </c>
      <c r="G228" s="96"/>
      <c r="H228" s="131" t="s">
        <v>650</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74"/>
      <c r="B229" s="274"/>
      <c r="C229" s="57" t="s">
        <v>287</v>
      </c>
      <c r="D229" s="57" t="s">
        <v>65</v>
      </c>
      <c r="E229" s="78" t="s">
        <v>377</v>
      </c>
      <c r="F229" s="79" t="s">
        <v>175</v>
      </c>
      <c r="G229" s="96"/>
      <c r="H229" s="133" t="s">
        <v>650</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74"/>
      <c r="B230" s="274"/>
      <c r="C230" s="199" t="s">
        <v>570</v>
      </c>
      <c r="D230" s="200" t="s">
        <v>65</v>
      </c>
      <c r="E230" s="201" t="s">
        <v>537</v>
      </c>
      <c r="F230" s="79"/>
      <c r="G230" s="96"/>
      <c r="H230" s="133" t="s">
        <v>650</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74"/>
      <c r="B231" s="274"/>
      <c r="C231" s="205" t="s">
        <v>579</v>
      </c>
      <c r="D231" s="206" t="s">
        <v>66</v>
      </c>
      <c r="E231" s="207" t="s">
        <v>538</v>
      </c>
      <c r="F231" s="79"/>
      <c r="G231" s="96"/>
      <c r="H231" s="133" t="s">
        <v>650</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21" thickBot="1" x14ac:dyDescent="0.25">
      <c r="A232" s="274"/>
      <c r="B232" s="274"/>
      <c r="C232" s="57" t="s">
        <v>476</v>
      </c>
      <c r="D232" s="57" t="s">
        <v>390</v>
      </c>
      <c r="E232" s="78" t="s">
        <v>458</v>
      </c>
      <c r="F232" s="79"/>
      <c r="G232" s="96"/>
      <c r="H232" s="132" t="s">
        <v>650</v>
      </c>
      <c r="I232" s="7"/>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8"/>
    </row>
    <row r="233" spans="1:19" s="93" customFormat="1" ht="37" thickTop="1" x14ac:dyDescent="0.2">
      <c r="A233" s="270" t="s">
        <v>22</v>
      </c>
      <c r="B233" s="270" t="s">
        <v>23</v>
      </c>
      <c r="C233" s="62" t="s">
        <v>288</v>
      </c>
      <c r="D233" s="62" t="s">
        <v>65</v>
      </c>
      <c r="E233" s="67" t="s">
        <v>589</v>
      </c>
      <c r="F233" s="81" t="s">
        <v>599</v>
      </c>
      <c r="G233" s="96"/>
      <c r="H233" s="130" t="s">
        <v>650</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71"/>
      <c r="B234" s="271"/>
      <c r="C234" s="223" t="s">
        <v>587</v>
      </c>
      <c r="D234" s="223" t="s">
        <v>65</v>
      </c>
      <c r="E234" s="224" t="s">
        <v>590</v>
      </c>
      <c r="F234" s="81" t="s">
        <v>591</v>
      </c>
      <c r="G234" s="96"/>
      <c r="H234" s="210" t="s">
        <v>650</v>
      </c>
      <c r="I234" s="211"/>
      <c r="J234" s="212" t="s">
        <v>22</v>
      </c>
      <c r="K234" s="212">
        <f t="shared" si="30"/>
        <v>0</v>
      </c>
      <c r="L234" s="212">
        <f t="shared" si="27"/>
        <v>0</v>
      </c>
      <c r="M234" s="212">
        <f t="shared" si="28"/>
        <v>0</v>
      </c>
      <c r="N234" s="212">
        <f t="shared" si="29"/>
        <v>0</v>
      </c>
      <c r="O234" s="156">
        <f t="shared" si="31"/>
        <v>0</v>
      </c>
      <c r="P234" s="156">
        <f t="shared" si="32"/>
        <v>0</v>
      </c>
      <c r="Q234" s="156">
        <f t="shared" si="33"/>
        <v>0</v>
      </c>
      <c r="R234" s="156">
        <f t="shared" si="34"/>
        <v>0</v>
      </c>
      <c r="S234" s="208"/>
    </row>
    <row r="235" spans="1:19" s="93" customFormat="1" ht="36" x14ac:dyDescent="0.2">
      <c r="A235" s="271"/>
      <c r="B235" s="271"/>
      <c r="C235" s="193" t="s">
        <v>586</v>
      </c>
      <c r="D235" s="194" t="s">
        <v>65</v>
      </c>
      <c r="E235" s="195" t="s">
        <v>537</v>
      </c>
      <c r="F235" s="81"/>
      <c r="G235" s="96"/>
      <c r="H235" s="131" t="s">
        <v>650</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71"/>
      <c r="B236" s="271"/>
      <c r="C236" s="196" t="s">
        <v>580</v>
      </c>
      <c r="D236" s="197" t="s">
        <v>66</v>
      </c>
      <c r="E236" s="198" t="s">
        <v>538</v>
      </c>
      <c r="F236" s="81"/>
      <c r="G236" s="96"/>
      <c r="H236" s="131" t="s">
        <v>650</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91" thickBot="1" x14ac:dyDescent="0.25">
      <c r="A237" s="272"/>
      <c r="B237" s="272"/>
      <c r="C237" s="62" t="s">
        <v>477</v>
      </c>
      <c r="D237" s="62" t="s">
        <v>390</v>
      </c>
      <c r="E237" s="67" t="s">
        <v>458</v>
      </c>
      <c r="F237" s="81"/>
      <c r="G237" s="96"/>
      <c r="H237" s="134" t="s">
        <v>651</v>
      </c>
      <c r="I237" s="135" t="s">
        <v>678</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6"/>
    </row>
    <row r="238" spans="1:19" s="93" customFormat="1" ht="37" customHeight="1" thickTop="1" x14ac:dyDescent="0.2">
      <c r="A238" s="273" t="s">
        <v>24</v>
      </c>
      <c r="B238" s="273" t="s">
        <v>53</v>
      </c>
      <c r="C238" s="57" t="s">
        <v>289</v>
      </c>
      <c r="D238" s="57" t="s">
        <v>65</v>
      </c>
      <c r="E238" s="78" t="s">
        <v>378</v>
      </c>
      <c r="F238" s="79" t="s">
        <v>532</v>
      </c>
      <c r="G238" s="96"/>
      <c r="H238" s="130" t="s">
        <v>650</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54" x14ac:dyDescent="0.2">
      <c r="A239" s="274"/>
      <c r="B239" s="274"/>
      <c r="C239" s="65" t="s">
        <v>224</v>
      </c>
      <c r="D239" s="65" t="s">
        <v>65</v>
      </c>
      <c r="E239" s="66" t="s">
        <v>317</v>
      </c>
      <c r="F239" s="68" t="s">
        <v>525</v>
      </c>
      <c r="G239" s="101"/>
      <c r="H239" s="104" t="str">
        <f>IF(ISBLANK(H78),"Waiting",H78)</f>
        <v>No</v>
      </c>
      <c r="I239" s="3"/>
      <c r="J239" s="156" t="s">
        <v>24</v>
      </c>
      <c r="K239" s="156">
        <f t="shared" si="30"/>
        <v>0</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0" x14ac:dyDescent="0.2">
      <c r="A240" s="274"/>
      <c r="B240" s="274"/>
      <c r="C240" s="57" t="s">
        <v>290</v>
      </c>
      <c r="D240" s="57" t="s">
        <v>65</v>
      </c>
      <c r="E240" s="78" t="s">
        <v>330</v>
      </c>
      <c r="F240" s="79" t="s">
        <v>176</v>
      </c>
      <c r="G240" s="96"/>
      <c r="H240" s="131" t="s">
        <v>650</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74"/>
      <c r="B241" s="274"/>
      <c r="C241" s="57" t="s">
        <v>291</v>
      </c>
      <c r="D241" s="57" t="s">
        <v>65</v>
      </c>
      <c r="E241" s="78" t="s">
        <v>611</v>
      </c>
      <c r="F241" s="79" t="s">
        <v>601</v>
      </c>
      <c r="G241" s="96"/>
      <c r="H241" s="131" t="s">
        <v>650</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3"/>
    </row>
    <row r="242" spans="1:19" s="93" customFormat="1" ht="36" x14ac:dyDescent="0.2">
      <c r="A242" s="274"/>
      <c r="B242" s="274"/>
      <c r="C242" s="65" t="s">
        <v>287</v>
      </c>
      <c r="D242" s="65" t="s">
        <v>65</v>
      </c>
      <c r="E242" s="66" t="s">
        <v>377</v>
      </c>
      <c r="F242" s="68" t="s">
        <v>175</v>
      </c>
      <c r="G242" s="101"/>
      <c r="H242" s="104"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180" x14ac:dyDescent="0.2">
      <c r="A243" s="274"/>
      <c r="B243" s="274"/>
      <c r="C243" s="57" t="s">
        <v>596</v>
      </c>
      <c r="D243" s="57" t="s">
        <v>65</v>
      </c>
      <c r="E243" s="78" t="s">
        <v>600</v>
      </c>
      <c r="F243" s="79" t="s">
        <v>597</v>
      </c>
      <c r="G243" s="101"/>
      <c r="H243" s="131" t="s">
        <v>651</v>
      </c>
      <c r="I243" s="3" t="s">
        <v>706</v>
      </c>
      <c r="J243" s="156" t="s">
        <v>24</v>
      </c>
      <c r="K243" s="156">
        <f t="shared" si="30"/>
        <v>1</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74"/>
      <c r="B244" s="274"/>
      <c r="C244" s="199" t="s">
        <v>571</v>
      </c>
      <c r="D244" s="200" t="s">
        <v>65</v>
      </c>
      <c r="E244" s="201" t="s">
        <v>537</v>
      </c>
      <c r="F244" s="202"/>
      <c r="G244" s="101"/>
      <c r="H244" s="131" t="s">
        <v>650</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74"/>
      <c r="B245" s="274"/>
      <c r="C245" s="205" t="s">
        <v>581</v>
      </c>
      <c r="D245" s="206" t="s">
        <v>66</v>
      </c>
      <c r="E245" s="207" t="s">
        <v>538</v>
      </c>
      <c r="F245" s="202"/>
      <c r="G245" s="101"/>
      <c r="H245" s="131" t="s">
        <v>650</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3" customFormat="1" ht="21" thickBot="1" x14ac:dyDescent="0.25">
      <c r="A246" s="275"/>
      <c r="B246" s="275"/>
      <c r="C246" s="57" t="s">
        <v>478</v>
      </c>
      <c r="D246" s="57" t="s">
        <v>390</v>
      </c>
      <c r="E246" s="78" t="s">
        <v>458</v>
      </c>
      <c r="F246" s="79"/>
      <c r="G246" s="101"/>
      <c r="H246" s="131" t="s">
        <v>650</v>
      </c>
      <c r="I246" s="135"/>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6"/>
    </row>
    <row r="247" spans="1:19" s="93" customFormat="1" ht="37" thickTop="1" x14ac:dyDescent="0.2">
      <c r="A247" s="270" t="s">
        <v>25</v>
      </c>
      <c r="B247" s="270" t="s">
        <v>54</v>
      </c>
      <c r="C247" s="62" t="s">
        <v>282</v>
      </c>
      <c r="D247" s="62" t="s">
        <v>65</v>
      </c>
      <c r="E247" s="67" t="s">
        <v>329</v>
      </c>
      <c r="F247" s="81" t="s">
        <v>171</v>
      </c>
      <c r="G247" s="96"/>
      <c r="H247" s="130" t="s">
        <v>650</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71"/>
      <c r="B248" s="271"/>
      <c r="C248" s="62" t="s">
        <v>283</v>
      </c>
      <c r="D248" s="62" t="s">
        <v>65</v>
      </c>
      <c r="E248" s="67" t="s">
        <v>374</v>
      </c>
      <c r="F248" s="81" t="s">
        <v>172</v>
      </c>
      <c r="G248" s="96"/>
      <c r="H248" s="131" t="s">
        <v>650</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216" x14ac:dyDescent="0.2">
      <c r="A249" s="271"/>
      <c r="B249" s="271"/>
      <c r="C249" s="62" t="s">
        <v>292</v>
      </c>
      <c r="D249" s="62" t="s">
        <v>66</v>
      </c>
      <c r="E249" s="87" t="s">
        <v>379</v>
      </c>
      <c r="F249" s="88" t="s">
        <v>533</v>
      </c>
      <c r="G249" s="96"/>
      <c r="H249" s="133" t="s">
        <v>651</v>
      </c>
      <c r="I249" s="9" t="s">
        <v>812</v>
      </c>
      <c r="J249" s="156" t="s">
        <v>25</v>
      </c>
      <c r="K249" s="156">
        <f t="shared" si="30"/>
        <v>0</v>
      </c>
      <c r="L249" s="156">
        <f t="shared" si="27"/>
        <v>1</v>
      </c>
      <c r="M249" s="156">
        <f t="shared" si="28"/>
        <v>0</v>
      </c>
      <c r="N249" s="156">
        <f t="shared" si="29"/>
        <v>0</v>
      </c>
      <c r="O249" s="156">
        <f t="shared" si="31"/>
        <v>0</v>
      </c>
      <c r="P249" s="156">
        <f t="shared" si="32"/>
        <v>0</v>
      </c>
      <c r="Q249" s="156">
        <f t="shared" si="33"/>
        <v>0</v>
      </c>
      <c r="R249" s="156">
        <f t="shared" si="34"/>
        <v>0</v>
      </c>
      <c r="S249" s="10" t="s">
        <v>834</v>
      </c>
    </row>
    <row r="250" spans="1:19" s="93" customFormat="1" ht="36" x14ac:dyDescent="0.2">
      <c r="A250" s="271"/>
      <c r="B250" s="271"/>
      <c r="C250" s="193" t="s">
        <v>572</v>
      </c>
      <c r="D250" s="194" t="s">
        <v>65</v>
      </c>
      <c r="E250" s="195" t="s">
        <v>537</v>
      </c>
      <c r="F250" s="88"/>
      <c r="G250" s="96"/>
      <c r="H250" s="133" t="s">
        <v>650</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36" x14ac:dyDescent="0.2">
      <c r="A251" s="271"/>
      <c r="B251" s="271"/>
      <c r="C251" s="196" t="s">
        <v>573</v>
      </c>
      <c r="D251" s="197" t="s">
        <v>66</v>
      </c>
      <c r="E251" s="198" t="s">
        <v>538</v>
      </c>
      <c r="F251" s="88"/>
      <c r="G251" s="96"/>
      <c r="H251" s="133" t="s">
        <v>650</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71"/>
      <c r="B252" s="271"/>
      <c r="C252" s="62" t="s">
        <v>479</v>
      </c>
      <c r="D252" s="62" t="s">
        <v>390</v>
      </c>
      <c r="E252" s="87" t="s">
        <v>458</v>
      </c>
      <c r="F252" s="88"/>
      <c r="G252" s="96"/>
      <c r="H252" s="132" t="s">
        <v>650</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AMLn/o8YgXQPePXw64sy/3dONYjMWqdiOlgcGU1pY1jiBVWdnDUPPrayuOjMs3HUWVDw68pRd9fV1tLne87ihw==" saltValue="NP/WEhIj/5xfkMCt4MzVn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J64"/>
  <sheetViews>
    <sheetView topLeftCell="A10" zoomScale="80" zoomScaleNormal="80" workbookViewId="0">
      <selection activeCell="C17" sqref="C17"/>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10" ht="61" customHeight="1" x14ac:dyDescent="0.2">
      <c r="A1" s="44" t="s">
        <v>384</v>
      </c>
      <c r="B1" s="45" t="str">
        <f>IF(Introduction!B1&lt;&gt;"",Introduction!B1,"")</f>
        <v>Security and investigation services</v>
      </c>
      <c r="C1" s="117"/>
      <c r="D1" s="117"/>
      <c r="E1" s="117"/>
      <c r="F1" s="117"/>
      <c r="G1" s="118"/>
      <c r="H1" s="118"/>
      <c r="I1" s="117"/>
    </row>
    <row r="2" spans="1:10" x14ac:dyDescent="0.2">
      <c r="A2" s="118"/>
      <c r="B2" s="117"/>
      <c r="C2" s="117"/>
      <c r="D2" s="117"/>
      <c r="E2" s="117"/>
      <c r="F2" s="117"/>
      <c r="G2" s="118"/>
      <c r="H2" s="118"/>
      <c r="I2" s="117"/>
    </row>
    <row r="3" spans="1:10" ht="33" customHeight="1" x14ac:dyDescent="0.2">
      <c r="A3" s="285" t="s">
        <v>397</v>
      </c>
      <c r="B3" s="285"/>
      <c r="C3" s="285"/>
      <c r="D3" s="285"/>
      <c r="E3" s="285"/>
      <c r="F3" s="285"/>
      <c r="G3" s="285"/>
      <c r="H3" s="285"/>
      <c r="I3" s="285"/>
    </row>
    <row r="4" spans="1:10" ht="65" customHeight="1" x14ac:dyDescent="0.2">
      <c r="A4" s="119" t="s">
        <v>448</v>
      </c>
      <c r="B4" s="119" t="s">
        <v>398</v>
      </c>
      <c r="C4" s="119" t="s">
        <v>399</v>
      </c>
      <c r="D4" s="119" t="s">
        <v>455</v>
      </c>
      <c r="E4" s="119" t="s">
        <v>449</v>
      </c>
      <c r="F4" s="119" t="s">
        <v>400</v>
      </c>
      <c r="G4" s="119" t="s">
        <v>401</v>
      </c>
      <c r="H4" s="119" t="s">
        <v>515</v>
      </c>
      <c r="I4" s="119" t="s">
        <v>516</v>
      </c>
    </row>
    <row r="5" spans="1:10" s="116" customFormat="1" ht="17" x14ac:dyDescent="0.2">
      <c r="A5" s="31" t="s">
        <v>402</v>
      </c>
      <c r="B5" s="120" t="s">
        <v>652</v>
      </c>
      <c r="C5" s="120" t="s">
        <v>708</v>
      </c>
      <c r="D5" s="120" t="s">
        <v>709</v>
      </c>
      <c r="E5" s="120" t="s">
        <v>710</v>
      </c>
      <c r="F5" s="120" t="s">
        <v>709</v>
      </c>
      <c r="G5" s="121">
        <v>2019</v>
      </c>
      <c r="H5" s="123">
        <v>44237</v>
      </c>
      <c r="I5" s="122" t="s">
        <v>653</v>
      </c>
    </row>
    <row r="6" spans="1:10" s="116" customFormat="1" ht="17" x14ac:dyDescent="0.2">
      <c r="A6" s="33" t="s">
        <v>403</v>
      </c>
      <c r="B6" s="120" t="s">
        <v>654</v>
      </c>
      <c r="C6" s="120" t="s">
        <v>712</v>
      </c>
      <c r="D6" s="120" t="s">
        <v>711</v>
      </c>
      <c r="E6" s="120" t="s">
        <v>710</v>
      </c>
      <c r="F6" s="120" t="s">
        <v>711</v>
      </c>
      <c r="G6" s="121">
        <v>2019</v>
      </c>
      <c r="H6" s="123">
        <v>44237</v>
      </c>
      <c r="I6" s="124" t="s">
        <v>655</v>
      </c>
    </row>
    <row r="7" spans="1:10" s="116" customFormat="1" ht="17" x14ac:dyDescent="0.2">
      <c r="A7" s="31" t="s">
        <v>404</v>
      </c>
      <c r="B7" s="120" t="s">
        <v>652</v>
      </c>
      <c r="C7" s="120" t="s">
        <v>713</v>
      </c>
      <c r="D7" s="120" t="s">
        <v>711</v>
      </c>
      <c r="E7" s="120" t="s">
        <v>710</v>
      </c>
      <c r="F7" s="120" t="s">
        <v>711</v>
      </c>
      <c r="G7" s="121">
        <v>2019</v>
      </c>
      <c r="H7" s="123">
        <v>44237</v>
      </c>
      <c r="I7" s="122" t="s">
        <v>656</v>
      </c>
    </row>
    <row r="8" spans="1:10" s="116" customFormat="1" ht="51" x14ac:dyDescent="0.2">
      <c r="A8" s="33" t="s">
        <v>405</v>
      </c>
      <c r="B8" s="120" t="s">
        <v>652</v>
      </c>
      <c r="C8" s="120" t="s">
        <v>714</v>
      </c>
      <c r="D8" s="120" t="s">
        <v>715</v>
      </c>
      <c r="E8" s="120" t="s">
        <v>710</v>
      </c>
      <c r="F8" s="120" t="s">
        <v>716</v>
      </c>
      <c r="G8" s="121">
        <v>2010</v>
      </c>
      <c r="H8" s="123">
        <v>44237</v>
      </c>
      <c r="I8" s="122" t="s">
        <v>657</v>
      </c>
    </row>
    <row r="9" spans="1:10" s="116" customFormat="1" ht="34" x14ac:dyDescent="0.2">
      <c r="A9" s="31" t="s">
        <v>406</v>
      </c>
      <c r="B9" s="120" t="s">
        <v>652</v>
      </c>
      <c r="C9" s="120" t="s">
        <v>717</v>
      </c>
      <c r="D9" s="120" t="s">
        <v>718</v>
      </c>
      <c r="E9" s="120" t="s">
        <v>710</v>
      </c>
      <c r="F9" s="120" t="s">
        <v>719</v>
      </c>
      <c r="G9" s="121">
        <v>2004</v>
      </c>
      <c r="H9" s="123">
        <v>44237</v>
      </c>
      <c r="I9" s="122" t="s">
        <v>658</v>
      </c>
    </row>
    <row r="10" spans="1:10" s="116" customFormat="1" ht="51" x14ac:dyDescent="0.2">
      <c r="A10" s="33" t="s">
        <v>407</v>
      </c>
      <c r="B10" s="120" t="s">
        <v>652</v>
      </c>
      <c r="C10" s="120" t="s">
        <v>720</v>
      </c>
      <c r="D10" s="120" t="s">
        <v>721</v>
      </c>
      <c r="E10" s="120" t="s">
        <v>710</v>
      </c>
      <c r="F10" s="120" t="s">
        <v>722</v>
      </c>
      <c r="G10" s="121">
        <v>2012</v>
      </c>
      <c r="H10" s="123">
        <v>44237</v>
      </c>
      <c r="I10" s="122" t="s">
        <v>659</v>
      </c>
    </row>
    <row r="11" spans="1:10" s="116" customFormat="1" ht="34" x14ac:dyDescent="0.2">
      <c r="A11" s="31" t="s">
        <v>408</v>
      </c>
      <c r="B11" s="120" t="s">
        <v>652</v>
      </c>
      <c r="C11" s="120" t="s">
        <v>723</v>
      </c>
      <c r="D11" s="120" t="s">
        <v>725</v>
      </c>
      <c r="E11" s="120" t="s">
        <v>710</v>
      </c>
      <c r="F11" s="120" t="s">
        <v>724</v>
      </c>
      <c r="G11" s="121">
        <v>2012</v>
      </c>
      <c r="H11" s="123">
        <v>44237</v>
      </c>
      <c r="I11" s="122" t="s">
        <v>660</v>
      </c>
      <c r="J11" s="116" t="s">
        <v>661</v>
      </c>
    </row>
    <row r="12" spans="1:10" s="116" customFormat="1" ht="51" x14ac:dyDescent="0.2">
      <c r="A12" s="33" t="s">
        <v>409</v>
      </c>
      <c r="B12" s="120" t="s">
        <v>654</v>
      </c>
      <c r="C12" s="120" t="s">
        <v>726</v>
      </c>
      <c r="D12" s="120" t="s">
        <v>727</v>
      </c>
      <c r="E12" s="120" t="s">
        <v>710</v>
      </c>
      <c r="F12" s="120" t="s">
        <v>727</v>
      </c>
      <c r="G12" s="121" t="s">
        <v>710</v>
      </c>
      <c r="H12" s="123">
        <v>44237</v>
      </c>
      <c r="I12" s="122" t="s">
        <v>662</v>
      </c>
    </row>
    <row r="13" spans="1:10" s="116" customFormat="1" ht="51" x14ac:dyDescent="0.2">
      <c r="A13" s="31" t="s">
        <v>410</v>
      </c>
      <c r="B13" s="120" t="s">
        <v>663</v>
      </c>
      <c r="C13" s="120" t="s">
        <v>728</v>
      </c>
      <c r="D13" s="120" t="s">
        <v>729</v>
      </c>
      <c r="E13" s="120" t="s">
        <v>731</v>
      </c>
      <c r="F13" s="120" t="s">
        <v>730</v>
      </c>
      <c r="G13" s="121">
        <v>2018</v>
      </c>
      <c r="H13" s="123">
        <v>44237</v>
      </c>
      <c r="I13" s="122" t="s">
        <v>664</v>
      </c>
    </row>
    <row r="14" spans="1:10" s="116" customFormat="1" ht="34" x14ac:dyDescent="0.2">
      <c r="A14" s="33" t="s">
        <v>411</v>
      </c>
      <c r="B14" s="120" t="s">
        <v>663</v>
      </c>
      <c r="C14" s="120" t="s">
        <v>732</v>
      </c>
      <c r="D14" s="120" t="s">
        <v>735</v>
      </c>
      <c r="E14" s="120" t="s">
        <v>734</v>
      </c>
      <c r="F14" s="120" t="s">
        <v>733</v>
      </c>
      <c r="G14" s="121">
        <v>2014</v>
      </c>
      <c r="H14" s="123">
        <v>44237</v>
      </c>
      <c r="I14" s="122" t="s">
        <v>666</v>
      </c>
    </row>
    <row r="15" spans="1:10" s="116" customFormat="1" ht="34" x14ac:dyDescent="0.2">
      <c r="A15" s="31" t="s">
        <v>412</v>
      </c>
      <c r="B15" s="120" t="s">
        <v>654</v>
      </c>
      <c r="C15" s="120" t="s">
        <v>736</v>
      </c>
      <c r="D15" s="120" t="s">
        <v>737</v>
      </c>
      <c r="E15" s="120" t="s">
        <v>710</v>
      </c>
      <c r="F15" s="120" t="s">
        <v>738</v>
      </c>
      <c r="G15" s="121">
        <v>2016</v>
      </c>
      <c r="H15" s="123">
        <v>44237</v>
      </c>
      <c r="I15" s="122" t="s">
        <v>667</v>
      </c>
    </row>
    <row r="16" spans="1:10" s="116" customFormat="1" ht="51" x14ac:dyDescent="0.2">
      <c r="A16" s="33" t="s">
        <v>413</v>
      </c>
      <c r="B16" s="120" t="s">
        <v>652</v>
      </c>
      <c r="C16" s="120" t="s">
        <v>739</v>
      </c>
      <c r="D16" s="120" t="s">
        <v>740</v>
      </c>
      <c r="E16" s="120" t="s">
        <v>710</v>
      </c>
      <c r="F16" s="120" t="s">
        <v>740</v>
      </c>
      <c r="G16" s="121">
        <v>2019</v>
      </c>
      <c r="H16" s="123">
        <v>44237</v>
      </c>
      <c r="I16" s="122" t="s">
        <v>668</v>
      </c>
    </row>
    <row r="17" spans="1:9" s="116" customFormat="1" ht="17" x14ac:dyDescent="0.2">
      <c r="A17" s="31" t="s">
        <v>414</v>
      </c>
      <c r="B17" s="120" t="s">
        <v>654</v>
      </c>
      <c r="C17" s="120" t="s">
        <v>741</v>
      </c>
      <c r="D17" s="120" t="s">
        <v>742</v>
      </c>
      <c r="E17" s="120" t="s">
        <v>710</v>
      </c>
      <c r="F17" s="120" t="s">
        <v>742</v>
      </c>
      <c r="G17" s="121">
        <v>2020</v>
      </c>
      <c r="H17" s="123">
        <v>44237</v>
      </c>
      <c r="I17" s="122" t="s">
        <v>669</v>
      </c>
    </row>
    <row r="18" spans="1:9" s="116" customFormat="1" ht="34" x14ac:dyDescent="0.2">
      <c r="A18" s="33" t="s">
        <v>415</v>
      </c>
      <c r="B18" s="120" t="s">
        <v>671</v>
      </c>
      <c r="C18" s="120" t="s">
        <v>743</v>
      </c>
      <c r="D18" s="120" t="s">
        <v>710</v>
      </c>
      <c r="E18" s="120" t="s">
        <v>710</v>
      </c>
      <c r="F18" s="120" t="s">
        <v>744</v>
      </c>
      <c r="G18" s="121">
        <v>2015</v>
      </c>
      <c r="H18" s="123">
        <v>44237</v>
      </c>
      <c r="I18" s="122" t="s">
        <v>670</v>
      </c>
    </row>
    <row r="19" spans="1:9" s="116" customFormat="1" ht="34" x14ac:dyDescent="0.2">
      <c r="A19" s="31" t="s">
        <v>416</v>
      </c>
      <c r="B19" s="120" t="s">
        <v>671</v>
      </c>
      <c r="C19" s="120" t="s">
        <v>745</v>
      </c>
      <c r="D19" s="120" t="s">
        <v>710</v>
      </c>
      <c r="E19" s="120" t="s">
        <v>710</v>
      </c>
      <c r="F19" s="120" t="s">
        <v>746</v>
      </c>
      <c r="G19" s="121">
        <v>2016</v>
      </c>
      <c r="H19" s="123">
        <v>44237</v>
      </c>
      <c r="I19" s="122" t="s">
        <v>672</v>
      </c>
    </row>
    <row r="20" spans="1:9" s="116" customFormat="1" ht="34" x14ac:dyDescent="0.2">
      <c r="A20" s="33" t="s">
        <v>417</v>
      </c>
      <c r="B20" s="120" t="s">
        <v>652</v>
      </c>
      <c r="C20" s="120" t="s">
        <v>747</v>
      </c>
      <c r="D20" s="120" t="s">
        <v>710</v>
      </c>
      <c r="E20" s="120" t="s">
        <v>710</v>
      </c>
      <c r="F20" s="120" t="s">
        <v>748</v>
      </c>
      <c r="G20" s="121">
        <v>2003</v>
      </c>
      <c r="H20" s="123">
        <v>44237</v>
      </c>
      <c r="I20" s="122" t="s">
        <v>673</v>
      </c>
    </row>
    <row r="21" spans="1:9" s="116" customFormat="1" ht="34" x14ac:dyDescent="0.2">
      <c r="A21" s="31" t="s">
        <v>418</v>
      </c>
      <c r="B21" s="120" t="s">
        <v>652</v>
      </c>
      <c r="C21" s="120" t="s">
        <v>749</v>
      </c>
      <c r="D21" s="120" t="s">
        <v>750</v>
      </c>
      <c r="E21" s="120" t="s">
        <v>710</v>
      </c>
      <c r="F21" s="120" t="s">
        <v>750</v>
      </c>
      <c r="G21" s="121">
        <v>2010</v>
      </c>
      <c r="H21" s="123">
        <v>44237</v>
      </c>
      <c r="I21" s="122" t="s">
        <v>674</v>
      </c>
    </row>
    <row r="22" spans="1:9" s="116" customFormat="1" ht="34" x14ac:dyDescent="0.2">
      <c r="A22" s="33" t="s">
        <v>419</v>
      </c>
      <c r="B22" s="120" t="s">
        <v>654</v>
      </c>
      <c r="C22" s="120" t="s">
        <v>751</v>
      </c>
      <c r="D22" s="120" t="s">
        <v>752</v>
      </c>
      <c r="E22" s="120" t="s">
        <v>710</v>
      </c>
      <c r="F22" s="120" t="s">
        <v>753</v>
      </c>
      <c r="G22" s="121">
        <v>2016</v>
      </c>
      <c r="H22" s="123">
        <v>44237</v>
      </c>
      <c r="I22" s="122" t="s">
        <v>676</v>
      </c>
    </row>
    <row r="23" spans="1:9" s="116" customFormat="1" ht="34" x14ac:dyDescent="0.2">
      <c r="A23" s="31" t="s">
        <v>420</v>
      </c>
      <c r="B23" s="120" t="s">
        <v>652</v>
      </c>
      <c r="C23" s="120" t="s">
        <v>754</v>
      </c>
      <c r="D23" s="120" t="s">
        <v>755</v>
      </c>
      <c r="E23" s="120" t="s">
        <v>710</v>
      </c>
      <c r="F23" s="120" t="s">
        <v>755</v>
      </c>
      <c r="G23" s="121">
        <v>2020</v>
      </c>
      <c r="H23" s="123">
        <v>44237</v>
      </c>
      <c r="I23" s="122" t="s">
        <v>677</v>
      </c>
    </row>
    <row r="24" spans="1:9" s="116" customFormat="1" ht="17" x14ac:dyDescent="0.2">
      <c r="A24" s="33" t="s">
        <v>421</v>
      </c>
      <c r="B24" s="120" t="s">
        <v>671</v>
      </c>
      <c r="C24" s="120" t="s">
        <v>756</v>
      </c>
      <c r="D24" s="120" t="s">
        <v>710</v>
      </c>
      <c r="E24" s="120" t="s">
        <v>710</v>
      </c>
      <c r="F24" s="120" t="s">
        <v>757</v>
      </c>
      <c r="G24" s="121">
        <v>2015</v>
      </c>
      <c r="H24" s="123">
        <v>44237</v>
      </c>
      <c r="I24" s="122" t="s">
        <v>679</v>
      </c>
    </row>
    <row r="25" spans="1:9" s="116" customFormat="1" ht="34" x14ac:dyDescent="0.2">
      <c r="A25" s="31" t="s">
        <v>422</v>
      </c>
      <c r="B25" s="120" t="s">
        <v>652</v>
      </c>
      <c r="C25" s="120" t="s">
        <v>758</v>
      </c>
      <c r="D25" s="120" t="s">
        <v>761</v>
      </c>
      <c r="E25" s="120" t="s">
        <v>760</v>
      </c>
      <c r="F25" s="120" t="s">
        <v>759</v>
      </c>
      <c r="G25" s="121">
        <v>2010</v>
      </c>
      <c r="H25" s="123">
        <v>44237</v>
      </c>
      <c r="I25" s="122"/>
    </row>
    <row r="26" spans="1:9" s="116" customFormat="1" ht="17" x14ac:dyDescent="0.2">
      <c r="A26" s="33" t="s">
        <v>423</v>
      </c>
      <c r="B26" s="120" t="s">
        <v>654</v>
      </c>
      <c r="C26" s="120" t="s">
        <v>762</v>
      </c>
      <c r="D26" s="120" t="s">
        <v>763</v>
      </c>
      <c r="E26" s="120" t="s">
        <v>710</v>
      </c>
      <c r="F26" s="120" t="s">
        <v>763</v>
      </c>
      <c r="G26" s="121" t="s">
        <v>710</v>
      </c>
      <c r="H26" s="123">
        <v>44237</v>
      </c>
      <c r="I26" s="122" t="s">
        <v>680</v>
      </c>
    </row>
    <row r="27" spans="1:9" s="116" customFormat="1" ht="34" x14ac:dyDescent="0.2">
      <c r="A27" s="31" t="s">
        <v>424</v>
      </c>
      <c r="B27" s="120" t="s">
        <v>652</v>
      </c>
      <c r="C27" s="120" t="s">
        <v>764</v>
      </c>
      <c r="D27" s="120" t="s">
        <v>765</v>
      </c>
      <c r="E27" s="120" t="s">
        <v>710</v>
      </c>
      <c r="F27" s="120" t="s">
        <v>765</v>
      </c>
      <c r="G27" s="121">
        <v>2017</v>
      </c>
      <c r="H27" s="123">
        <v>44237</v>
      </c>
      <c r="I27" s="122" t="s">
        <v>681</v>
      </c>
    </row>
    <row r="28" spans="1:9" s="116" customFormat="1" ht="34" x14ac:dyDescent="0.2">
      <c r="A28" s="33" t="s">
        <v>425</v>
      </c>
      <c r="B28" s="120" t="s">
        <v>654</v>
      </c>
      <c r="C28" s="120" t="s">
        <v>766</v>
      </c>
      <c r="D28" s="120" t="s">
        <v>767</v>
      </c>
      <c r="E28" s="120" t="s">
        <v>710</v>
      </c>
      <c r="F28" s="120" t="s">
        <v>768</v>
      </c>
      <c r="G28" s="121">
        <v>2017</v>
      </c>
      <c r="H28" s="123">
        <v>44237</v>
      </c>
      <c r="I28" s="122" t="s">
        <v>682</v>
      </c>
    </row>
    <row r="29" spans="1:9" s="116" customFormat="1" ht="34" x14ac:dyDescent="0.2">
      <c r="A29" s="31" t="s">
        <v>426</v>
      </c>
      <c r="B29" s="120" t="s">
        <v>671</v>
      </c>
      <c r="C29" s="120" t="s">
        <v>769</v>
      </c>
      <c r="D29" s="120" t="s">
        <v>710</v>
      </c>
      <c r="E29" s="120" t="s">
        <v>710</v>
      </c>
      <c r="F29" s="120" t="s">
        <v>770</v>
      </c>
      <c r="G29" s="121">
        <v>2011</v>
      </c>
      <c r="H29" s="123">
        <v>44237</v>
      </c>
      <c r="I29" s="122" t="s">
        <v>683</v>
      </c>
    </row>
    <row r="30" spans="1:9" s="116" customFormat="1" ht="34" x14ac:dyDescent="0.2">
      <c r="A30" s="33" t="s">
        <v>427</v>
      </c>
      <c r="B30" s="120" t="s">
        <v>652</v>
      </c>
      <c r="C30" s="120" t="s">
        <v>771</v>
      </c>
      <c r="D30" s="120" t="s">
        <v>772</v>
      </c>
      <c r="E30" s="120" t="s">
        <v>710</v>
      </c>
      <c r="F30" s="120" t="s">
        <v>773</v>
      </c>
      <c r="G30" s="121">
        <v>2002</v>
      </c>
      <c r="H30" s="123">
        <v>44237</v>
      </c>
      <c r="I30" s="122" t="s">
        <v>684</v>
      </c>
    </row>
    <row r="31" spans="1:9" s="116" customFormat="1" ht="34" x14ac:dyDescent="0.2">
      <c r="A31" s="31" t="s">
        <v>428</v>
      </c>
      <c r="B31" s="120" t="s">
        <v>652</v>
      </c>
      <c r="C31" s="120" t="s">
        <v>774</v>
      </c>
      <c r="D31" s="120" t="s">
        <v>775</v>
      </c>
      <c r="E31" s="120" t="s">
        <v>710</v>
      </c>
      <c r="F31" s="120" t="s">
        <v>775</v>
      </c>
      <c r="G31" s="121" t="s">
        <v>710</v>
      </c>
      <c r="H31" s="123">
        <v>44237</v>
      </c>
      <c r="I31" s="122" t="s">
        <v>685</v>
      </c>
    </row>
    <row r="32" spans="1:9" s="116" customFormat="1" ht="85" x14ac:dyDescent="0.2">
      <c r="A32" s="33" t="s">
        <v>429</v>
      </c>
      <c r="B32" s="120" t="s">
        <v>652</v>
      </c>
      <c r="C32" s="120" t="s">
        <v>776</v>
      </c>
      <c r="D32" s="120" t="s">
        <v>777</v>
      </c>
      <c r="E32" s="120" t="s">
        <v>710</v>
      </c>
      <c r="F32" s="120" t="s">
        <v>777</v>
      </c>
      <c r="G32" s="121">
        <v>2006</v>
      </c>
      <c r="H32" s="123">
        <v>44237</v>
      </c>
      <c r="I32" s="122" t="s">
        <v>686</v>
      </c>
    </row>
    <row r="33" spans="1:9" s="116" customFormat="1" ht="17" x14ac:dyDescent="0.2">
      <c r="A33" s="31" t="s">
        <v>430</v>
      </c>
      <c r="B33" s="120" t="s">
        <v>654</v>
      </c>
      <c r="C33" s="120" t="s">
        <v>778</v>
      </c>
      <c r="D33" s="120" t="s">
        <v>709</v>
      </c>
      <c r="E33" s="120" t="s">
        <v>710</v>
      </c>
      <c r="F33" s="120" t="s">
        <v>709</v>
      </c>
      <c r="G33" s="121" t="s">
        <v>710</v>
      </c>
      <c r="H33" s="123">
        <v>44237</v>
      </c>
      <c r="I33" s="122" t="s">
        <v>690</v>
      </c>
    </row>
    <row r="34" spans="1:9" s="116" customFormat="1" ht="34" x14ac:dyDescent="0.2">
      <c r="A34" s="33" t="s">
        <v>431</v>
      </c>
      <c r="B34" s="120" t="s">
        <v>654</v>
      </c>
      <c r="C34" s="120" t="s">
        <v>779</v>
      </c>
      <c r="D34" s="120" t="s">
        <v>780</v>
      </c>
      <c r="E34" s="120" t="s">
        <v>710</v>
      </c>
      <c r="F34" s="120" t="s">
        <v>780</v>
      </c>
      <c r="G34" s="121">
        <v>2020</v>
      </c>
      <c r="H34" s="123">
        <v>44237</v>
      </c>
      <c r="I34" s="122" t="s">
        <v>691</v>
      </c>
    </row>
    <row r="35" spans="1:9" ht="51" x14ac:dyDescent="0.2">
      <c r="A35" s="17" t="s">
        <v>432</v>
      </c>
      <c r="B35" s="120" t="s">
        <v>654</v>
      </c>
      <c r="C35" s="120" t="s">
        <v>781</v>
      </c>
      <c r="D35" s="122" t="s">
        <v>782</v>
      </c>
      <c r="E35" s="120" t="s">
        <v>710</v>
      </c>
      <c r="F35" s="122" t="s">
        <v>783</v>
      </c>
      <c r="G35" s="125">
        <v>2018</v>
      </c>
      <c r="H35" s="123">
        <v>44237</v>
      </c>
      <c r="I35" s="122" t="s">
        <v>692</v>
      </c>
    </row>
    <row r="36" spans="1:9" ht="17" x14ac:dyDescent="0.2">
      <c r="A36" s="20" t="s">
        <v>433</v>
      </c>
      <c r="B36" s="120" t="s">
        <v>654</v>
      </c>
      <c r="C36" s="122" t="s">
        <v>784</v>
      </c>
      <c r="D36" s="122" t="s">
        <v>785</v>
      </c>
      <c r="E36" s="120" t="s">
        <v>710</v>
      </c>
      <c r="F36" s="122" t="s">
        <v>785</v>
      </c>
      <c r="G36" s="125" t="s">
        <v>710</v>
      </c>
      <c r="H36" s="123">
        <v>44237</v>
      </c>
      <c r="I36" s="122" t="s">
        <v>694</v>
      </c>
    </row>
    <row r="37" spans="1:9" ht="68" x14ac:dyDescent="0.2">
      <c r="A37" s="17" t="s">
        <v>434</v>
      </c>
      <c r="B37" s="120" t="s">
        <v>652</v>
      </c>
      <c r="C37" s="122" t="s">
        <v>786</v>
      </c>
      <c r="D37" s="120" t="s">
        <v>787</v>
      </c>
      <c r="E37" s="120" t="s">
        <v>710</v>
      </c>
      <c r="F37" s="120" t="s">
        <v>787</v>
      </c>
      <c r="G37" s="125">
        <v>2017</v>
      </c>
      <c r="H37" s="123">
        <v>44237</v>
      </c>
      <c r="I37" s="122" t="s">
        <v>695</v>
      </c>
    </row>
    <row r="38" spans="1:9" ht="17" x14ac:dyDescent="0.2">
      <c r="A38" s="20" t="s">
        <v>435</v>
      </c>
      <c r="B38" s="120" t="s">
        <v>654</v>
      </c>
      <c r="C38" s="122" t="s">
        <v>788</v>
      </c>
      <c r="D38" s="122" t="s">
        <v>789</v>
      </c>
      <c r="E38" s="120" t="s">
        <v>710</v>
      </c>
      <c r="F38" s="122" t="s">
        <v>789</v>
      </c>
      <c r="G38" s="125">
        <v>2019</v>
      </c>
      <c r="H38" s="123">
        <v>44237</v>
      </c>
      <c r="I38" s="122" t="s">
        <v>696</v>
      </c>
    </row>
    <row r="39" spans="1:9" ht="17" x14ac:dyDescent="0.2">
      <c r="A39" s="17" t="s">
        <v>436</v>
      </c>
      <c r="B39" s="120" t="s">
        <v>652</v>
      </c>
      <c r="C39" s="122" t="s">
        <v>790</v>
      </c>
      <c r="D39" s="122" t="s">
        <v>862</v>
      </c>
      <c r="E39" s="120" t="s">
        <v>710</v>
      </c>
      <c r="F39" s="122" t="s">
        <v>791</v>
      </c>
      <c r="G39" s="125">
        <v>2016</v>
      </c>
      <c r="H39" s="123">
        <v>44237</v>
      </c>
      <c r="I39" s="122" t="s">
        <v>697</v>
      </c>
    </row>
    <row r="40" spans="1:9" ht="17" x14ac:dyDescent="0.2">
      <c r="A40" s="20" t="s">
        <v>437</v>
      </c>
      <c r="B40" s="120" t="s">
        <v>652</v>
      </c>
      <c r="C40" s="122" t="s">
        <v>792</v>
      </c>
      <c r="D40" s="122" t="s">
        <v>793</v>
      </c>
      <c r="E40" s="122" t="s">
        <v>794</v>
      </c>
      <c r="F40" s="122" t="s">
        <v>795</v>
      </c>
      <c r="G40" s="125">
        <v>2018</v>
      </c>
      <c r="H40" s="123">
        <v>44237</v>
      </c>
      <c r="I40" s="122" t="s">
        <v>699</v>
      </c>
    </row>
    <row r="41" spans="1:9" ht="17" x14ac:dyDescent="0.2">
      <c r="A41" s="17" t="s">
        <v>438</v>
      </c>
      <c r="B41" s="120" t="s">
        <v>654</v>
      </c>
      <c r="C41" s="122" t="s">
        <v>797</v>
      </c>
      <c r="D41" s="122" t="s">
        <v>796</v>
      </c>
      <c r="E41" s="120" t="s">
        <v>710</v>
      </c>
      <c r="F41" s="122" t="s">
        <v>798</v>
      </c>
      <c r="G41" s="125">
        <v>2015</v>
      </c>
      <c r="H41" s="123">
        <v>44237</v>
      </c>
      <c r="I41" s="122" t="s">
        <v>700</v>
      </c>
    </row>
    <row r="42" spans="1:9" ht="17" x14ac:dyDescent="0.2">
      <c r="A42" s="20" t="s">
        <v>439</v>
      </c>
      <c r="B42" s="120" t="s">
        <v>654</v>
      </c>
      <c r="C42" s="122" t="s">
        <v>799</v>
      </c>
      <c r="D42" s="122" t="s">
        <v>709</v>
      </c>
      <c r="E42" s="122" t="s">
        <v>710</v>
      </c>
      <c r="F42" s="122" t="s">
        <v>709</v>
      </c>
      <c r="G42" s="125" t="s">
        <v>710</v>
      </c>
      <c r="H42" s="123">
        <v>44237</v>
      </c>
      <c r="I42" s="122" t="s">
        <v>702</v>
      </c>
    </row>
    <row r="43" spans="1:9" ht="17" x14ac:dyDescent="0.2">
      <c r="A43" s="17" t="s">
        <v>440</v>
      </c>
      <c r="B43" s="120" t="s">
        <v>654</v>
      </c>
      <c r="C43" s="122" t="s">
        <v>800</v>
      </c>
      <c r="D43" s="122" t="s">
        <v>801</v>
      </c>
      <c r="E43" s="122" t="s">
        <v>710</v>
      </c>
      <c r="F43" s="122" t="s">
        <v>802</v>
      </c>
      <c r="G43" s="125" t="s">
        <v>710</v>
      </c>
      <c r="H43" s="123">
        <v>44237</v>
      </c>
      <c r="I43" s="122" t="s">
        <v>703</v>
      </c>
    </row>
    <row r="44" spans="1:9" ht="17" x14ac:dyDescent="0.2">
      <c r="A44" s="20" t="s">
        <v>441</v>
      </c>
      <c r="B44" s="120" t="s">
        <v>654</v>
      </c>
      <c r="C44" s="122" t="s">
        <v>803</v>
      </c>
      <c r="D44" s="122" t="s">
        <v>805</v>
      </c>
      <c r="E44" s="122" t="s">
        <v>710</v>
      </c>
      <c r="F44" s="122" t="s">
        <v>804</v>
      </c>
      <c r="G44" s="122">
        <v>2020</v>
      </c>
      <c r="H44" s="123">
        <v>44237</v>
      </c>
      <c r="I44" s="122" t="s">
        <v>704</v>
      </c>
    </row>
    <row r="45" spans="1:9" ht="17" x14ac:dyDescent="0.2">
      <c r="A45" s="180" t="s">
        <v>495</v>
      </c>
      <c r="B45" s="120" t="s">
        <v>654</v>
      </c>
      <c r="C45" s="122" t="s">
        <v>838</v>
      </c>
      <c r="D45" s="122" t="s">
        <v>839</v>
      </c>
      <c r="E45" s="122" t="s">
        <v>710</v>
      </c>
      <c r="F45" s="122" t="s">
        <v>839</v>
      </c>
      <c r="G45" s="122" t="s">
        <v>710</v>
      </c>
      <c r="H45" s="233">
        <v>44244</v>
      </c>
      <c r="I45" s="122" t="s">
        <v>817</v>
      </c>
    </row>
    <row r="46" spans="1:9" ht="34" x14ac:dyDescent="0.2">
      <c r="A46" s="179" t="s">
        <v>496</v>
      </c>
      <c r="B46" s="120" t="s">
        <v>654</v>
      </c>
      <c r="C46" s="120" t="s">
        <v>841</v>
      </c>
      <c r="D46" s="122" t="s">
        <v>840</v>
      </c>
      <c r="E46" s="122" t="s">
        <v>710</v>
      </c>
      <c r="F46" s="122" t="s">
        <v>840</v>
      </c>
      <c r="G46" s="122">
        <v>2019</v>
      </c>
      <c r="H46" s="233">
        <v>44244</v>
      </c>
      <c r="I46" s="122" t="s">
        <v>835</v>
      </c>
    </row>
    <row r="47" spans="1:9" ht="119" x14ac:dyDescent="0.2">
      <c r="A47" s="180" t="s">
        <v>497</v>
      </c>
      <c r="B47" s="120" t="s">
        <v>652</v>
      </c>
      <c r="C47" s="122" t="s">
        <v>842</v>
      </c>
      <c r="D47" s="120" t="s">
        <v>843</v>
      </c>
      <c r="E47" s="122" t="s">
        <v>710</v>
      </c>
      <c r="F47" s="122" t="s">
        <v>845</v>
      </c>
      <c r="G47" s="122">
        <v>2017</v>
      </c>
      <c r="H47" s="233">
        <v>44244</v>
      </c>
      <c r="I47" s="122"/>
    </row>
    <row r="48" spans="1:9" ht="51" x14ac:dyDescent="0.2">
      <c r="A48" s="179" t="s">
        <v>498</v>
      </c>
      <c r="B48" s="120" t="s">
        <v>652</v>
      </c>
      <c r="C48" s="120" t="s">
        <v>844</v>
      </c>
      <c r="D48" s="122" t="s">
        <v>847</v>
      </c>
      <c r="E48" s="122" t="s">
        <v>710</v>
      </c>
      <c r="F48" s="122" t="s">
        <v>846</v>
      </c>
      <c r="G48" s="122">
        <v>2014</v>
      </c>
      <c r="H48" s="233">
        <v>44244</v>
      </c>
      <c r="I48" s="122" t="s">
        <v>824</v>
      </c>
    </row>
    <row r="49" spans="1:9" ht="17" x14ac:dyDescent="0.2">
      <c r="A49" s="180" t="s">
        <v>499</v>
      </c>
      <c r="B49" s="120" t="s">
        <v>671</v>
      </c>
      <c r="C49" s="122" t="s">
        <v>848</v>
      </c>
      <c r="D49" s="122" t="s">
        <v>850</v>
      </c>
      <c r="E49" s="122" t="s">
        <v>710</v>
      </c>
      <c r="F49" s="122" t="s">
        <v>849</v>
      </c>
      <c r="G49" s="122">
        <v>2017</v>
      </c>
      <c r="H49" s="233">
        <v>44244</v>
      </c>
      <c r="I49" s="122" t="s">
        <v>825</v>
      </c>
    </row>
    <row r="50" spans="1:9" ht="34" x14ac:dyDescent="0.2">
      <c r="A50" s="179" t="s">
        <v>500</v>
      </c>
      <c r="B50" s="120" t="s">
        <v>663</v>
      </c>
      <c r="C50" s="120" t="s">
        <v>853</v>
      </c>
      <c r="D50" s="122" t="s">
        <v>852</v>
      </c>
      <c r="E50" s="122" t="s">
        <v>710</v>
      </c>
      <c r="F50" s="122" t="s">
        <v>851</v>
      </c>
      <c r="G50" s="122">
        <v>2017</v>
      </c>
      <c r="H50" s="233">
        <v>44244</v>
      </c>
      <c r="I50" s="122" t="s">
        <v>826</v>
      </c>
    </row>
    <row r="51" spans="1:9" ht="34" x14ac:dyDescent="0.2">
      <c r="A51" s="180" t="s">
        <v>501</v>
      </c>
      <c r="B51" s="120" t="s">
        <v>652</v>
      </c>
      <c r="C51" s="120" t="s">
        <v>854</v>
      </c>
      <c r="D51" s="122" t="s">
        <v>856</v>
      </c>
      <c r="E51" s="122" t="s">
        <v>710</v>
      </c>
      <c r="F51" s="122" t="s">
        <v>855</v>
      </c>
      <c r="G51" s="122">
        <v>2000</v>
      </c>
      <c r="H51" s="233">
        <v>44244</v>
      </c>
      <c r="I51" s="122" t="s">
        <v>827</v>
      </c>
    </row>
    <row r="52" spans="1:9" ht="51" x14ac:dyDescent="0.2">
      <c r="A52" s="179" t="s">
        <v>502</v>
      </c>
      <c r="B52" s="120" t="s">
        <v>654</v>
      </c>
      <c r="C52" s="120" t="s">
        <v>857</v>
      </c>
      <c r="D52" s="122" t="s">
        <v>767</v>
      </c>
      <c r="E52" s="122" t="s">
        <v>710</v>
      </c>
      <c r="F52" s="122" t="s">
        <v>858</v>
      </c>
      <c r="G52" s="122">
        <v>2021</v>
      </c>
      <c r="H52" s="233">
        <v>44244</v>
      </c>
      <c r="I52" s="122" t="s">
        <v>829</v>
      </c>
    </row>
    <row r="53" spans="1:9" ht="51" x14ac:dyDescent="0.2">
      <c r="A53" s="180" t="s">
        <v>503</v>
      </c>
      <c r="B53" s="120" t="s">
        <v>654</v>
      </c>
      <c r="C53" s="120" t="s">
        <v>859</v>
      </c>
      <c r="D53" s="122" t="s">
        <v>767</v>
      </c>
      <c r="E53" s="122" t="s">
        <v>710</v>
      </c>
      <c r="F53" s="122" t="s">
        <v>860</v>
      </c>
      <c r="G53" s="122">
        <v>2007</v>
      </c>
      <c r="H53" s="233">
        <v>44244</v>
      </c>
      <c r="I53" s="122" t="s">
        <v>830</v>
      </c>
    </row>
    <row r="54" spans="1:9" ht="51" x14ac:dyDescent="0.2">
      <c r="A54" s="179" t="s">
        <v>504</v>
      </c>
      <c r="B54" s="120" t="s">
        <v>652</v>
      </c>
      <c r="C54" s="120" t="s">
        <v>861</v>
      </c>
      <c r="D54" s="122" t="s">
        <v>862</v>
      </c>
      <c r="E54" s="122" t="s">
        <v>710</v>
      </c>
      <c r="F54" s="122" t="s">
        <v>863</v>
      </c>
      <c r="G54" s="122">
        <v>2015</v>
      </c>
      <c r="H54" s="233">
        <v>44244</v>
      </c>
      <c r="I54" s="122" t="s">
        <v>831</v>
      </c>
    </row>
    <row r="55" spans="1:9" ht="17" x14ac:dyDescent="0.2">
      <c r="A55" s="180" t="s">
        <v>505</v>
      </c>
      <c r="B55" s="120" t="s">
        <v>652</v>
      </c>
      <c r="C55" s="122" t="s">
        <v>864</v>
      </c>
      <c r="D55" s="122" t="s">
        <v>866</v>
      </c>
      <c r="E55" s="122" t="s">
        <v>710</v>
      </c>
      <c r="F55" s="122" t="s">
        <v>865</v>
      </c>
      <c r="G55" s="122">
        <v>2020</v>
      </c>
      <c r="H55" s="233">
        <v>44244</v>
      </c>
      <c r="I55" s="122" t="s">
        <v>832</v>
      </c>
    </row>
    <row r="56" spans="1:9" x14ac:dyDescent="0.2">
      <c r="A56" s="179" t="s">
        <v>506</v>
      </c>
      <c r="B56" s="120"/>
      <c r="C56" s="122"/>
      <c r="D56" s="122"/>
      <c r="E56" s="122"/>
      <c r="F56" s="122"/>
      <c r="G56" s="122"/>
      <c r="H56" s="233"/>
      <c r="I56" s="122"/>
    </row>
    <row r="57" spans="1:9" x14ac:dyDescent="0.2">
      <c r="A57" s="180" t="s">
        <v>507</v>
      </c>
      <c r="B57" s="120"/>
      <c r="C57" s="122"/>
      <c r="D57" s="122"/>
      <c r="E57" s="122"/>
      <c r="F57" s="122"/>
      <c r="G57" s="122"/>
      <c r="H57" s="122"/>
      <c r="I57" s="122"/>
    </row>
    <row r="58" spans="1:9" x14ac:dyDescent="0.2">
      <c r="A58" s="179" t="s">
        <v>508</v>
      </c>
      <c r="B58" s="120"/>
      <c r="C58" s="122"/>
      <c r="D58" s="122"/>
      <c r="E58" s="122"/>
      <c r="F58" s="122"/>
      <c r="G58" s="122"/>
      <c r="H58" s="122"/>
      <c r="I58" s="122"/>
    </row>
    <row r="59" spans="1:9" x14ac:dyDescent="0.2">
      <c r="A59" s="180" t="s">
        <v>509</v>
      </c>
      <c r="B59" s="120"/>
      <c r="C59" s="122"/>
      <c r="D59" s="122"/>
      <c r="E59" s="122"/>
      <c r="F59" s="122"/>
      <c r="G59" s="122"/>
      <c r="H59" s="122"/>
      <c r="I59" s="122"/>
    </row>
    <row r="60" spans="1:9" x14ac:dyDescent="0.2">
      <c r="A60" s="179" t="s">
        <v>510</v>
      </c>
      <c r="B60" s="120"/>
      <c r="C60" s="122"/>
      <c r="D60" s="122"/>
      <c r="E60" s="122"/>
      <c r="F60" s="122"/>
      <c r="G60" s="122"/>
      <c r="H60" s="122"/>
      <c r="I60" s="122"/>
    </row>
    <row r="61" spans="1:9" x14ac:dyDescent="0.2">
      <c r="A61" s="180" t="s">
        <v>511</v>
      </c>
      <c r="B61" s="120"/>
      <c r="C61" s="122"/>
      <c r="D61" s="122"/>
      <c r="E61" s="122"/>
      <c r="F61" s="122"/>
      <c r="G61" s="122"/>
      <c r="H61" s="122"/>
      <c r="I61" s="122"/>
    </row>
    <row r="62" spans="1:9" x14ac:dyDescent="0.2">
      <c r="A62" s="179" t="s">
        <v>512</v>
      </c>
      <c r="B62" s="120"/>
      <c r="C62" s="122"/>
      <c r="D62" s="122"/>
      <c r="E62" s="122"/>
      <c r="F62" s="122"/>
      <c r="G62" s="122"/>
      <c r="H62" s="122"/>
      <c r="I62" s="122"/>
    </row>
    <row r="63" spans="1:9" x14ac:dyDescent="0.2">
      <c r="A63" s="180" t="s">
        <v>513</v>
      </c>
      <c r="B63" s="120"/>
      <c r="C63" s="122"/>
      <c r="D63" s="122"/>
      <c r="E63" s="122"/>
      <c r="F63" s="122"/>
      <c r="G63" s="122"/>
      <c r="H63" s="122"/>
      <c r="I63" s="122"/>
    </row>
    <row r="64" spans="1:9" x14ac:dyDescent="0.2">
      <c r="A64" s="179"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4" t="s">
        <v>384</v>
      </c>
      <c r="B1" s="45" t="str">
        <f>IF(Introduction!B1&lt;&gt;"",Introduction!B1,"")</f>
        <v>Security and investigation services</v>
      </c>
    </row>
    <row r="3" spans="1:10" s="146" customFormat="1" ht="31" customHeight="1" x14ac:dyDescent="0.2">
      <c r="A3" s="289" t="s">
        <v>87</v>
      </c>
      <c r="B3" s="290"/>
      <c r="C3" s="290"/>
      <c r="D3" s="290"/>
      <c r="E3" s="290"/>
      <c r="F3" s="290"/>
      <c r="G3" s="290"/>
      <c r="H3" s="290"/>
      <c r="I3" s="290"/>
      <c r="J3" s="290"/>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2" t="s">
        <v>0</v>
      </c>
      <c r="B5" s="151" t="s">
        <v>40</v>
      </c>
      <c r="C5" s="152">
        <f>SUMIF('Goal Risk Assessment'!$J$5:$J$252,$A5,'Goal Risk Assessment'!K$5:K$252)</f>
        <v>0</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3" t="s">
        <v>60</v>
      </c>
      <c r="C6" s="231">
        <f>SUMIF('Goal Risk Assessment'!$J$5:$J$252,$A6,'Goal Risk Assessment'!K$5:K$252)</f>
        <v>0</v>
      </c>
      <c r="D6" s="231">
        <f>SUMIF('Goal Risk Assessment'!$J$5:$J$252,$A6,'Goal Risk Assessment'!L$5:L$252)</f>
        <v>1</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Unlikely</v>
      </c>
    </row>
    <row r="8" spans="1:10" ht="22" customHeight="1" x14ac:dyDescent="0.2">
      <c r="A8" s="57" t="s">
        <v>3</v>
      </c>
      <c r="B8" s="153" t="s">
        <v>4</v>
      </c>
      <c r="C8" s="232">
        <f>SUMIF('Goal Risk Assessment'!$J$5:$J$252,$A8,'Goal Risk Assessment'!K$5:K$252)</f>
        <v>0</v>
      </c>
      <c r="D8" s="232">
        <f>SUMIF('Goal Risk Assessment'!$J$5:$J$252,$A8,'Goal Risk Assessment'!L$5:L$252)</f>
        <v>0</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Moderate</v>
      </c>
    </row>
    <row r="9" spans="1:10" ht="22" customHeight="1" x14ac:dyDescent="0.2">
      <c r="A9" s="62" t="s">
        <v>5</v>
      </c>
      <c r="B9" s="151" t="s">
        <v>76</v>
      </c>
      <c r="C9" s="152">
        <f>SUMIF('Goal Risk Assessment'!$J$5:$J$252,$A9,'Goal Risk Assessment'!K$5:K$252)</f>
        <v>0</v>
      </c>
      <c r="D9" s="152">
        <f>SUMIF('Goal Risk Assessment'!$J$5:$J$252,$A9,'Goal Risk Assessment'!L$5:L$252)</f>
        <v>0</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Moderate</v>
      </c>
    </row>
    <row r="10" spans="1:10" ht="22" customHeight="1" x14ac:dyDescent="0.2">
      <c r="A10" s="57" t="s">
        <v>6</v>
      </c>
      <c r="B10" s="153" t="s">
        <v>7</v>
      </c>
      <c r="C10" s="232">
        <f>SUMIF('Goal Risk Assessment'!$J$5:$J$252,$A10,'Goal Risk Assessment'!K$5:K$252)</f>
        <v>0</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Moderate</v>
      </c>
    </row>
    <row r="11" spans="1:10" ht="22" customHeight="1" x14ac:dyDescent="0.2">
      <c r="A11" s="62" t="s">
        <v>8</v>
      </c>
      <c r="B11" s="151" t="s">
        <v>77</v>
      </c>
      <c r="C11" s="152">
        <f>SUMIF('Goal Risk Assessment'!$J$5:$J$252,$A11,'Goal Risk Assessment'!K$5:K$252)</f>
        <v>0</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Moderate</v>
      </c>
    </row>
    <row r="12" spans="1:10" ht="22" customHeight="1" x14ac:dyDescent="0.2">
      <c r="A12" s="57" t="s">
        <v>9</v>
      </c>
      <c r="B12" s="153" t="s">
        <v>78</v>
      </c>
      <c r="C12" s="232">
        <f>SUMIF('Goal Risk Assessment'!$J$5:$J$252,$A12,'Goal Risk Assessment'!K$5:K$252)</f>
        <v>0</v>
      </c>
      <c r="D12" s="232">
        <f>SUMIF('Goal Risk Assessment'!$J$5:$J$252,$A12,'Goal Risk Assessment'!L$5:L$252)</f>
        <v>1</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Low</v>
      </c>
    </row>
    <row r="13" spans="1:10" ht="22" customHeight="1" x14ac:dyDescent="0.2">
      <c r="A13" s="62" t="s">
        <v>10</v>
      </c>
      <c r="B13" s="151" t="s">
        <v>75</v>
      </c>
      <c r="C13" s="152">
        <f>SUMIF('Goal Risk Assessment'!$J$5:$J$252,$A13,'Goal Risk Assessment'!K$5:K$252)</f>
        <v>1</v>
      </c>
      <c r="D13" s="152">
        <f>SUMIF('Goal Risk Assessment'!$J$5:$J$252,$A13,'Goal Risk Assessment'!L$5:L$252)</f>
        <v>0</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High</v>
      </c>
    </row>
    <row r="14" spans="1:10" ht="22" customHeight="1" x14ac:dyDescent="0.2">
      <c r="A14" s="57" t="s">
        <v>11</v>
      </c>
      <c r="B14" s="153" t="s">
        <v>74</v>
      </c>
      <c r="C14" s="232">
        <f>SUMIF('Goal Risk Assessment'!$J$5:$J$252,$A14,'Goal Risk Assessment'!K$5:K$252)</f>
        <v>3</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High</v>
      </c>
    </row>
    <row r="15" spans="1:10" ht="22" customHeight="1" x14ac:dyDescent="0.2">
      <c r="A15" s="62" t="s">
        <v>12</v>
      </c>
      <c r="B15" s="151" t="s">
        <v>43</v>
      </c>
      <c r="C15" s="152">
        <f>SUMIF('Goal Risk Assessment'!$J$5:$J$252,$A15,'Goal Risk Assessment'!K$5:K$252)</f>
        <v>1</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High</v>
      </c>
    </row>
    <row r="16" spans="1:10" ht="22" customHeight="1" x14ac:dyDescent="0.2">
      <c r="A16" s="57" t="s">
        <v>13</v>
      </c>
      <c r="B16" s="153" t="s">
        <v>73</v>
      </c>
      <c r="C16" s="232">
        <f>SUMIF('Goal Risk Assessment'!$J$5:$J$252,$A16,'Goal Risk Assessment'!K$5:K$252)</f>
        <v>2</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High</v>
      </c>
    </row>
    <row r="17" spans="1:10" ht="22" customHeight="1" x14ac:dyDescent="0.2">
      <c r="A17" s="62" t="s">
        <v>14</v>
      </c>
      <c r="B17" s="151" t="s">
        <v>79</v>
      </c>
      <c r="C17" s="152">
        <f>SUMIF('Goal Risk Assessment'!$J$5:$J$252,$A17,'Goal Risk Assessment'!K$5:K$252)</f>
        <v>2</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High</v>
      </c>
    </row>
    <row r="18" spans="1:10" ht="22" customHeight="1" x14ac:dyDescent="0.2">
      <c r="A18" s="57" t="s">
        <v>15</v>
      </c>
      <c r="B18" s="153" t="s">
        <v>80</v>
      </c>
      <c r="C18" s="232">
        <f>SUMIF('Goal Risk Assessment'!$J$5:$J$252,$A18,'Goal Risk Assessment'!K$5:K$252)</f>
        <v>5</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High</v>
      </c>
    </row>
    <row r="19" spans="1:10" ht="22" customHeight="1" x14ac:dyDescent="0.2">
      <c r="A19" s="62" t="s">
        <v>16</v>
      </c>
      <c r="B19" s="151" t="s">
        <v>47</v>
      </c>
      <c r="C19" s="152">
        <f>SUMIF('Goal Risk Assessment'!$J$5:$J$252,$A19,'Goal Risk Assessment'!K$5:K$252)</f>
        <v>0</v>
      </c>
      <c r="D19" s="152">
        <f>SUMIF('Goal Risk Assessment'!$J$5:$J$252,$A19,'Goal Risk Assessment'!L$5:L$252)</f>
        <v>0</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Moderate</v>
      </c>
    </row>
    <row r="20" spans="1:10" ht="22" customHeight="1" x14ac:dyDescent="0.2">
      <c r="A20" s="57" t="s">
        <v>17</v>
      </c>
      <c r="B20" s="153" t="s">
        <v>81</v>
      </c>
      <c r="C20" s="232">
        <f>SUMIF('Goal Risk Assessment'!$J$5:$J$252,$A20,'Goal Risk Assessment'!K$5:K$252)</f>
        <v>0</v>
      </c>
      <c r="D20" s="232">
        <f>SUMIF('Goal Risk Assessment'!$J$5:$J$252,$A20,'Goal Risk Assessment'!L$5:L$252)</f>
        <v>0</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Moderate</v>
      </c>
    </row>
    <row r="21" spans="1:10" ht="22" customHeight="1" x14ac:dyDescent="0.2">
      <c r="A21" s="62" t="s">
        <v>18</v>
      </c>
      <c r="B21" s="151" t="s">
        <v>82</v>
      </c>
      <c r="C21" s="152">
        <f>SUMIF('Goal Risk Assessment'!$J$5:$J$252,$A21,'Goal Risk Assessment'!K$5:K$252)</f>
        <v>0</v>
      </c>
      <c r="D21" s="152">
        <f>SUMIF('Goal Risk Assessment'!$J$5:$J$252,$A21,'Goal Risk Assessment'!L$5:L$252)</f>
        <v>0</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Moderate</v>
      </c>
    </row>
    <row r="22" spans="1:10" ht="22" customHeight="1" x14ac:dyDescent="0.2">
      <c r="A22" s="57" t="s">
        <v>19</v>
      </c>
      <c r="B22" s="153" t="s">
        <v>83</v>
      </c>
      <c r="C22" s="232">
        <f>SUMIF('Goal Risk Assessment'!$J$5:$J$252,$A22,'Goal Risk Assessment'!K$5:K$252)</f>
        <v>0</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Unlikely</v>
      </c>
    </row>
    <row r="23" spans="1:10" ht="22" customHeight="1" x14ac:dyDescent="0.2">
      <c r="A23" s="62" t="s">
        <v>20</v>
      </c>
      <c r="B23" s="151" t="s">
        <v>51</v>
      </c>
      <c r="C23" s="152">
        <f>SUMIF('Goal Risk Assessment'!$J$5:$J$252,$A23,'Goal Risk Assessment'!K$5:K$252)</f>
        <v>0</v>
      </c>
      <c r="D23" s="152">
        <f>SUMIF('Goal Risk Assessment'!$J$5:$J$252,$A23,'Goal Risk Assessment'!L$5:L$252)</f>
        <v>1</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Low</v>
      </c>
    </row>
    <row r="24" spans="1:10" ht="22" customHeight="1" x14ac:dyDescent="0.2">
      <c r="A24" s="57" t="s">
        <v>21</v>
      </c>
      <c r="B24" s="153" t="s">
        <v>52</v>
      </c>
      <c r="C24" s="232">
        <f>SUMIF('Goal Risk Assessment'!$J$5:$J$252,$A24,'Goal Risk Assessment'!K$5:K$252)</f>
        <v>2</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High</v>
      </c>
    </row>
    <row r="25" spans="1:10" ht="22"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 customHeight="1" x14ac:dyDescent="0.2">
      <c r="A26" s="57" t="s">
        <v>24</v>
      </c>
      <c r="B26" s="153" t="s">
        <v>53</v>
      </c>
      <c r="C26" s="232">
        <f>SUMIF('Goal Risk Assessment'!$J$5:$J$252,$A26,'Goal Risk Assessment'!K$5:K$252)</f>
        <v>1</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High</v>
      </c>
    </row>
    <row r="27" spans="1:10" ht="22"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2021-02-26T18:13:21Z</dcterms:modified>
</cp:coreProperties>
</file>