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codeName="ThisWorkbook"/>
  <mc:AlternateContent xmlns:mc="http://schemas.openxmlformats.org/markup-compatibility/2006">
    <mc:Choice Requires="x15">
      <x15ac:absPath xmlns:x15ac="http://schemas.microsoft.com/office/spreadsheetml/2010/11/ac" url="/Volumes/GoogleDrive/My Drive/Tom's working files/HM edit/1711 20210226 HM edit/FINAL for Feb 2021 scraping/Infrastructure/"/>
    </mc:Choice>
  </mc:AlternateContent>
  <xr:revisionPtr revIDLastSave="0" documentId="13_ncr:1_{D87C55B2-486D-D146-9F9C-84559938A2AF}" xr6:coauthVersionLast="46" xr6:coauthVersionMax="46" xr10:uidLastSave="{00000000-0000-0000-0000-000000000000}"/>
  <bookViews>
    <workbookView xWindow="0" yWindow="460" windowWidth="28800" windowHeight="16100" activeTab="1" xr2:uid="{00000000-000D-0000-FFFF-FFFF00000000}"/>
  </bookViews>
  <sheets>
    <sheet name="Introduction" sheetId="7" r:id="rId1"/>
    <sheet name="Goal Risk Assessment" sheetId="9" r:id="rId2"/>
    <sheet name="References" sheetId="8" r:id="rId3"/>
    <sheet name="Risk Level Summary" sheetId="6" r:id="rId4"/>
    <sheet name="Code Key" sheetId="5" state="hidden" r:id="rId5"/>
  </sheets>
  <definedNames>
    <definedName name="_xlnm._FilterDatabase" localSheetId="1" hidden="1">'Goal Risk Assessment'!$A$3:$T$3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R128" i="9" l="1"/>
  <c r="Q128" i="9"/>
  <c r="P128" i="9"/>
  <c r="O128" i="9"/>
  <c r="N128" i="9"/>
  <c r="M128" i="9"/>
  <c r="L128" i="9"/>
  <c r="K128" i="9"/>
  <c r="F24" i="7" l="1"/>
  <c r="O15" i="9" l="1"/>
  <c r="P15" i="9"/>
  <c r="Q15" i="9"/>
  <c r="R15" i="9"/>
  <c r="O16" i="9"/>
  <c r="P16" i="9"/>
  <c r="Q16" i="9"/>
  <c r="R16" i="9"/>
  <c r="O17" i="9"/>
  <c r="P17" i="9"/>
  <c r="Q17" i="9"/>
  <c r="R17" i="9"/>
  <c r="O18" i="9"/>
  <c r="P18" i="9"/>
  <c r="Q18" i="9"/>
  <c r="R18" i="9"/>
  <c r="O19" i="9"/>
  <c r="P19" i="9"/>
  <c r="Q19" i="9"/>
  <c r="R19" i="9"/>
  <c r="O20" i="9"/>
  <c r="P20" i="9"/>
  <c r="Q20" i="9"/>
  <c r="R20" i="9"/>
  <c r="O21" i="9"/>
  <c r="P21" i="9"/>
  <c r="Q21" i="9"/>
  <c r="R21" i="9"/>
  <c r="O22" i="9"/>
  <c r="P22" i="9"/>
  <c r="Q22" i="9"/>
  <c r="R22" i="9"/>
  <c r="O23" i="9"/>
  <c r="P23" i="9"/>
  <c r="Q23" i="9"/>
  <c r="R23" i="9"/>
  <c r="O24" i="9"/>
  <c r="P24" i="9"/>
  <c r="Q24" i="9"/>
  <c r="R24" i="9"/>
  <c r="O25" i="9"/>
  <c r="P25" i="9"/>
  <c r="Q25" i="9"/>
  <c r="R25" i="9"/>
  <c r="O26" i="9"/>
  <c r="P26" i="9"/>
  <c r="Q26" i="9"/>
  <c r="R26" i="9"/>
  <c r="O27" i="9"/>
  <c r="P27" i="9"/>
  <c r="Q27" i="9"/>
  <c r="R27" i="9"/>
  <c r="O28" i="9"/>
  <c r="P28" i="9"/>
  <c r="Q28" i="9"/>
  <c r="R28" i="9"/>
  <c r="O29" i="9"/>
  <c r="P29" i="9"/>
  <c r="Q29" i="9"/>
  <c r="R29" i="9"/>
  <c r="O30" i="9"/>
  <c r="P30" i="9"/>
  <c r="Q30" i="9"/>
  <c r="R30" i="9"/>
  <c r="O31" i="9"/>
  <c r="P31" i="9"/>
  <c r="Q31" i="9"/>
  <c r="R31" i="9"/>
  <c r="O32" i="9"/>
  <c r="P32" i="9"/>
  <c r="Q32" i="9"/>
  <c r="R32" i="9"/>
  <c r="O33" i="9"/>
  <c r="P33" i="9"/>
  <c r="Q33" i="9"/>
  <c r="R33" i="9"/>
  <c r="O34" i="9"/>
  <c r="P34" i="9"/>
  <c r="Q34" i="9"/>
  <c r="R34" i="9"/>
  <c r="O35" i="9"/>
  <c r="P35" i="9"/>
  <c r="Q35" i="9"/>
  <c r="R35" i="9"/>
  <c r="O36" i="9"/>
  <c r="P36" i="9"/>
  <c r="Q36" i="9"/>
  <c r="R36" i="9"/>
  <c r="O37" i="9"/>
  <c r="P37" i="9"/>
  <c r="Q37" i="9"/>
  <c r="R37" i="9"/>
  <c r="O38" i="9"/>
  <c r="P38" i="9"/>
  <c r="Q38" i="9"/>
  <c r="R38" i="9"/>
  <c r="O39" i="9"/>
  <c r="P39" i="9"/>
  <c r="Q39" i="9"/>
  <c r="R39" i="9"/>
  <c r="O41" i="9"/>
  <c r="P41" i="9"/>
  <c r="Q41" i="9"/>
  <c r="R41" i="9"/>
  <c r="O42" i="9"/>
  <c r="P42" i="9"/>
  <c r="Q42" i="9"/>
  <c r="R42" i="9"/>
  <c r="O43" i="9"/>
  <c r="P43" i="9"/>
  <c r="Q43" i="9"/>
  <c r="R43" i="9"/>
  <c r="O45" i="9"/>
  <c r="P45" i="9"/>
  <c r="Q45" i="9"/>
  <c r="R45" i="9"/>
  <c r="O46" i="9"/>
  <c r="P46" i="9"/>
  <c r="Q46" i="9"/>
  <c r="R46" i="9"/>
  <c r="O47" i="9"/>
  <c r="P47" i="9"/>
  <c r="Q47" i="9"/>
  <c r="R47" i="9"/>
  <c r="O48" i="9"/>
  <c r="P48" i="9"/>
  <c r="Q48" i="9"/>
  <c r="R48" i="9"/>
  <c r="O49" i="9"/>
  <c r="P49" i="9"/>
  <c r="Q49" i="9"/>
  <c r="R49" i="9"/>
  <c r="O50" i="9"/>
  <c r="P50" i="9"/>
  <c r="Q50" i="9"/>
  <c r="R50" i="9"/>
  <c r="O51" i="9"/>
  <c r="P51" i="9"/>
  <c r="Q51" i="9"/>
  <c r="R51" i="9"/>
  <c r="O52" i="9"/>
  <c r="P52" i="9"/>
  <c r="Q52" i="9"/>
  <c r="R52" i="9"/>
  <c r="O58" i="9"/>
  <c r="P58" i="9"/>
  <c r="Q58" i="9"/>
  <c r="R58" i="9"/>
  <c r="O60" i="9"/>
  <c r="P60" i="9"/>
  <c r="Q60" i="9"/>
  <c r="R60" i="9"/>
  <c r="O61" i="9"/>
  <c r="P61" i="9"/>
  <c r="Q61" i="9"/>
  <c r="R61" i="9"/>
  <c r="O62" i="9"/>
  <c r="P62" i="9"/>
  <c r="Q62" i="9"/>
  <c r="R62" i="9"/>
  <c r="O63" i="9"/>
  <c r="P63" i="9"/>
  <c r="Q63" i="9"/>
  <c r="R63" i="9"/>
  <c r="O64" i="9"/>
  <c r="P64" i="9"/>
  <c r="Q64" i="9"/>
  <c r="R64" i="9"/>
  <c r="O65" i="9"/>
  <c r="P65" i="9"/>
  <c r="Q65" i="9"/>
  <c r="R65" i="9"/>
  <c r="O66" i="9"/>
  <c r="P66" i="9"/>
  <c r="Q66" i="9"/>
  <c r="R66" i="9"/>
  <c r="O67" i="9"/>
  <c r="P67" i="9"/>
  <c r="Q67" i="9"/>
  <c r="R67" i="9"/>
  <c r="O68" i="9"/>
  <c r="P68" i="9"/>
  <c r="Q68" i="9"/>
  <c r="R68" i="9"/>
  <c r="O69" i="9"/>
  <c r="P69" i="9"/>
  <c r="Q69" i="9"/>
  <c r="R69" i="9"/>
  <c r="O70" i="9"/>
  <c r="P70" i="9"/>
  <c r="Q70" i="9"/>
  <c r="R70" i="9"/>
  <c r="O71" i="9"/>
  <c r="P71" i="9"/>
  <c r="Q71" i="9"/>
  <c r="R71" i="9"/>
  <c r="O72" i="9"/>
  <c r="P72" i="9"/>
  <c r="Q72" i="9"/>
  <c r="R72" i="9"/>
  <c r="O78" i="9"/>
  <c r="P78" i="9"/>
  <c r="Q78" i="9"/>
  <c r="R78" i="9"/>
  <c r="O79" i="9"/>
  <c r="P79" i="9"/>
  <c r="Q79" i="9"/>
  <c r="R79" i="9"/>
  <c r="O80" i="9"/>
  <c r="P80" i="9"/>
  <c r="Q80" i="9"/>
  <c r="R80" i="9"/>
  <c r="O81" i="9"/>
  <c r="P81" i="9"/>
  <c r="Q81" i="9"/>
  <c r="R81" i="9"/>
  <c r="O82" i="9"/>
  <c r="P82" i="9"/>
  <c r="Q82" i="9"/>
  <c r="R82" i="9"/>
  <c r="O83" i="9"/>
  <c r="P83" i="9"/>
  <c r="Q83" i="9"/>
  <c r="R83" i="9"/>
  <c r="O84" i="9"/>
  <c r="P84" i="9"/>
  <c r="Q84" i="9"/>
  <c r="R84" i="9"/>
  <c r="O85" i="9"/>
  <c r="P85" i="9"/>
  <c r="Q85" i="9"/>
  <c r="R85" i="9"/>
  <c r="O87" i="9"/>
  <c r="P87" i="9"/>
  <c r="Q87" i="9"/>
  <c r="R87" i="9"/>
  <c r="O89" i="9"/>
  <c r="P89" i="9"/>
  <c r="Q89" i="9"/>
  <c r="R89" i="9"/>
  <c r="O91" i="9"/>
  <c r="P91" i="9"/>
  <c r="Q91" i="9"/>
  <c r="R91" i="9"/>
  <c r="O92" i="9"/>
  <c r="P92" i="9"/>
  <c r="Q92" i="9"/>
  <c r="R92" i="9"/>
  <c r="O95" i="9"/>
  <c r="P95" i="9"/>
  <c r="Q95" i="9"/>
  <c r="R95" i="9"/>
  <c r="O96" i="9"/>
  <c r="P96" i="9"/>
  <c r="Q96" i="9"/>
  <c r="R96" i="9"/>
  <c r="O97" i="9"/>
  <c r="P97" i="9"/>
  <c r="Q97" i="9"/>
  <c r="R97" i="9"/>
  <c r="O98" i="9"/>
  <c r="P98" i="9"/>
  <c r="Q98" i="9"/>
  <c r="R98" i="9"/>
  <c r="O99" i="9"/>
  <c r="P99" i="9"/>
  <c r="Q99" i="9"/>
  <c r="R99" i="9"/>
  <c r="O100" i="9"/>
  <c r="P100" i="9"/>
  <c r="Q100" i="9"/>
  <c r="R100" i="9"/>
  <c r="O101" i="9"/>
  <c r="P101" i="9"/>
  <c r="Q101" i="9"/>
  <c r="R101" i="9"/>
  <c r="O102" i="9"/>
  <c r="P102" i="9"/>
  <c r="Q102" i="9"/>
  <c r="R102" i="9"/>
  <c r="O103" i="9"/>
  <c r="P103" i="9"/>
  <c r="Q103" i="9"/>
  <c r="R103" i="9"/>
  <c r="O104" i="9"/>
  <c r="P104" i="9"/>
  <c r="Q104" i="9"/>
  <c r="R104" i="9"/>
  <c r="O105" i="9"/>
  <c r="P105" i="9"/>
  <c r="Q105" i="9"/>
  <c r="R105" i="9"/>
  <c r="O106" i="9"/>
  <c r="P106" i="9"/>
  <c r="Q106" i="9"/>
  <c r="R106" i="9"/>
  <c r="O107" i="9"/>
  <c r="P107" i="9"/>
  <c r="Q107" i="9"/>
  <c r="R107" i="9"/>
  <c r="O108" i="9"/>
  <c r="P108" i="9"/>
  <c r="Q108" i="9"/>
  <c r="R108" i="9"/>
  <c r="O109" i="9"/>
  <c r="P109" i="9"/>
  <c r="Q109" i="9"/>
  <c r="R109" i="9"/>
  <c r="O110" i="9"/>
  <c r="P110" i="9"/>
  <c r="Q110" i="9"/>
  <c r="R110" i="9"/>
  <c r="O111" i="9"/>
  <c r="P111" i="9"/>
  <c r="Q111" i="9"/>
  <c r="R111" i="9"/>
  <c r="O112" i="9"/>
  <c r="P112" i="9"/>
  <c r="Q112" i="9"/>
  <c r="R112" i="9"/>
  <c r="O113" i="9"/>
  <c r="P113" i="9"/>
  <c r="Q113" i="9"/>
  <c r="R113" i="9"/>
  <c r="O114" i="9"/>
  <c r="P114" i="9"/>
  <c r="Q114" i="9"/>
  <c r="R114" i="9"/>
  <c r="O115" i="9"/>
  <c r="P115" i="9"/>
  <c r="Q115" i="9"/>
  <c r="R115" i="9"/>
  <c r="O116" i="9"/>
  <c r="P116" i="9"/>
  <c r="Q116" i="9"/>
  <c r="R116" i="9"/>
  <c r="O117" i="9"/>
  <c r="P117" i="9"/>
  <c r="Q117" i="9"/>
  <c r="R117" i="9"/>
  <c r="O118" i="9"/>
  <c r="P118" i="9"/>
  <c r="Q118" i="9"/>
  <c r="R118" i="9"/>
  <c r="O119" i="9"/>
  <c r="P119" i="9"/>
  <c r="Q119" i="9"/>
  <c r="R119" i="9"/>
  <c r="O123" i="9"/>
  <c r="P123" i="9"/>
  <c r="Q123" i="9"/>
  <c r="R123" i="9"/>
  <c r="O129" i="9"/>
  <c r="P129" i="9"/>
  <c r="Q129" i="9"/>
  <c r="R129" i="9"/>
  <c r="O130" i="9"/>
  <c r="P130" i="9"/>
  <c r="Q130" i="9"/>
  <c r="R130" i="9"/>
  <c r="O131" i="9"/>
  <c r="P131" i="9"/>
  <c r="Q131" i="9"/>
  <c r="R131" i="9"/>
  <c r="O133" i="9"/>
  <c r="P133" i="9"/>
  <c r="Q133" i="9"/>
  <c r="R133" i="9"/>
  <c r="O134" i="9"/>
  <c r="P134" i="9"/>
  <c r="Q134" i="9"/>
  <c r="R134" i="9"/>
  <c r="O135" i="9"/>
  <c r="P135" i="9"/>
  <c r="Q135" i="9"/>
  <c r="R135" i="9"/>
  <c r="O152" i="9"/>
  <c r="P152" i="9"/>
  <c r="Q152" i="9"/>
  <c r="R152" i="9"/>
  <c r="O153" i="9"/>
  <c r="P153" i="9"/>
  <c r="Q153" i="9"/>
  <c r="R153" i="9"/>
  <c r="O154" i="9"/>
  <c r="P154" i="9"/>
  <c r="Q154" i="9"/>
  <c r="R154" i="9"/>
  <c r="O155" i="9"/>
  <c r="P155" i="9"/>
  <c r="Q155" i="9"/>
  <c r="R155" i="9"/>
  <c r="O156" i="9"/>
  <c r="P156" i="9"/>
  <c r="Q156" i="9"/>
  <c r="R156" i="9"/>
  <c r="O157" i="9"/>
  <c r="P157" i="9"/>
  <c r="Q157" i="9"/>
  <c r="R157" i="9"/>
  <c r="O158" i="9"/>
  <c r="P158" i="9"/>
  <c r="Q158" i="9"/>
  <c r="R158" i="9"/>
  <c r="O159" i="9"/>
  <c r="P159" i="9"/>
  <c r="Q159" i="9"/>
  <c r="R159" i="9"/>
  <c r="O160" i="9"/>
  <c r="P160" i="9"/>
  <c r="Q160" i="9"/>
  <c r="R160" i="9"/>
  <c r="O161" i="9"/>
  <c r="P161" i="9"/>
  <c r="Q161" i="9"/>
  <c r="R161" i="9"/>
  <c r="O162" i="9"/>
  <c r="P162" i="9"/>
  <c r="Q162" i="9"/>
  <c r="R162" i="9"/>
  <c r="O165" i="9"/>
  <c r="P165" i="9"/>
  <c r="Q165" i="9"/>
  <c r="R165" i="9"/>
  <c r="O166" i="9"/>
  <c r="P166" i="9"/>
  <c r="Q166" i="9"/>
  <c r="R166" i="9"/>
  <c r="O167" i="9"/>
  <c r="P167" i="9"/>
  <c r="Q167" i="9"/>
  <c r="R167" i="9"/>
  <c r="O168" i="9"/>
  <c r="P168" i="9"/>
  <c r="Q168" i="9"/>
  <c r="R168" i="9"/>
  <c r="O185" i="9"/>
  <c r="P185" i="9"/>
  <c r="Q185" i="9"/>
  <c r="R185" i="9"/>
  <c r="O186" i="9"/>
  <c r="P186" i="9"/>
  <c r="Q186" i="9"/>
  <c r="R186" i="9"/>
  <c r="O187" i="9"/>
  <c r="P187" i="9"/>
  <c r="Q187" i="9"/>
  <c r="R187" i="9"/>
  <c r="O188" i="9"/>
  <c r="P188" i="9"/>
  <c r="Q188" i="9"/>
  <c r="R188" i="9"/>
  <c r="O189" i="9"/>
  <c r="P189" i="9"/>
  <c r="Q189" i="9"/>
  <c r="R189" i="9"/>
  <c r="O190" i="9"/>
  <c r="P190" i="9"/>
  <c r="Q190" i="9"/>
  <c r="R190" i="9"/>
  <c r="O191" i="9"/>
  <c r="P191" i="9"/>
  <c r="Q191" i="9"/>
  <c r="R191" i="9"/>
  <c r="O192" i="9"/>
  <c r="P192" i="9"/>
  <c r="Q192" i="9"/>
  <c r="R192" i="9"/>
  <c r="O193" i="9"/>
  <c r="P193" i="9"/>
  <c r="Q193" i="9"/>
  <c r="R193" i="9"/>
  <c r="O194" i="9"/>
  <c r="P194" i="9"/>
  <c r="Q194" i="9"/>
  <c r="R194" i="9"/>
  <c r="O195" i="9"/>
  <c r="P195" i="9"/>
  <c r="Q195" i="9"/>
  <c r="R195" i="9"/>
  <c r="O196" i="9"/>
  <c r="P196" i="9"/>
  <c r="Q196" i="9"/>
  <c r="R196" i="9"/>
  <c r="O197" i="9"/>
  <c r="P197" i="9"/>
  <c r="Q197" i="9"/>
  <c r="R197" i="9"/>
  <c r="O198" i="9"/>
  <c r="P198" i="9"/>
  <c r="Q198" i="9"/>
  <c r="R198" i="9"/>
  <c r="O199" i="9"/>
  <c r="P199" i="9"/>
  <c r="Q199" i="9"/>
  <c r="R199" i="9"/>
  <c r="O200" i="9"/>
  <c r="P200" i="9"/>
  <c r="Q200" i="9"/>
  <c r="R200" i="9"/>
  <c r="O201" i="9"/>
  <c r="P201" i="9"/>
  <c r="Q201" i="9"/>
  <c r="R201" i="9"/>
  <c r="O202" i="9"/>
  <c r="P202" i="9"/>
  <c r="Q202" i="9"/>
  <c r="R202" i="9"/>
  <c r="O203" i="9"/>
  <c r="P203" i="9"/>
  <c r="Q203" i="9"/>
  <c r="R203" i="9"/>
  <c r="O204" i="9"/>
  <c r="P204" i="9"/>
  <c r="Q204" i="9"/>
  <c r="R204" i="9"/>
  <c r="O205" i="9"/>
  <c r="P205" i="9"/>
  <c r="Q205" i="9"/>
  <c r="R205" i="9"/>
  <c r="O206" i="9"/>
  <c r="P206" i="9"/>
  <c r="Q206" i="9"/>
  <c r="R206" i="9"/>
  <c r="O207" i="9"/>
  <c r="P207" i="9"/>
  <c r="Q207" i="9"/>
  <c r="R207" i="9"/>
  <c r="O208" i="9"/>
  <c r="P208" i="9"/>
  <c r="Q208" i="9"/>
  <c r="R208" i="9"/>
  <c r="O209" i="9"/>
  <c r="P209" i="9"/>
  <c r="Q209" i="9"/>
  <c r="R209" i="9"/>
  <c r="O210" i="9"/>
  <c r="P210" i="9"/>
  <c r="Q210" i="9"/>
  <c r="R210" i="9"/>
  <c r="O211" i="9"/>
  <c r="P211" i="9"/>
  <c r="Q211" i="9"/>
  <c r="R211" i="9"/>
  <c r="O212" i="9"/>
  <c r="P212" i="9"/>
  <c r="Q212" i="9"/>
  <c r="R212" i="9"/>
  <c r="O213" i="9"/>
  <c r="P213" i="9"/>
  <c r="Q213" i="9"/>
  <c r="R213" i="9"/>
  <c r="O214" i="9"/>
  <c r="P214" i="9"/>
  <c r="Q214" i="9"/>
  <c r="R214" i="9"/>
  <c r="O215" i="9"/>
  <c r="P215" i="9"/>
  <c r="Q215" i="9"/>
  <c r="R215" i="9"/>
  <c r="O216" i="9"/>
  <c r="P216" i="9"/>
  <c r="Q216" i="9"/>
  <c r="R216" i="9"/>
  <c r="O217" i="9"/>
  <c r="P217" i="9"/>
  <c r="Q217" i="9"/>
  <c r="R217" i="9"/>
  <c r="O218" i="9"/>
  <c r="P218" i="9"/>
  <c r="Q218" i="9"/>
  <c r="R218" i="9"/>
  <c r="O219" i="9"/>
  <c r="P219" i="9"/>
  <c r="Q219" i="9"/>
  <c r="R219" i="9"/>
  <c r="O220" i="9"/>
  <c r="P220" i="9"/>
  <c r="Q220" i="9"/>
  <c r="R220" i="9"/>
  <c r="O221" i="9"/>
  <c r="P221" i="9"/>
  <c r="Q221" i="9"/>
  <c r="R221" i="9"/>
  <c r="O222" i="9"/>
  <c r="P222" i="9"/>
  <c r="Q222" i="9"/>
  <c r="R222" i="9"/>
  <c r="O225" i="9"/>
  <c r="P225" i="9"/>
  <c r="Q225" i="9"/>
  <c r="R225" i="9"/>
  <c r="O226" i="9"/>
  <c r="P226" i="9"/>
  <c r="Q226" i="9"/>
  <c r="R226" i="9"/>
  <c r="O228" i="9"/>
  <c r="P228" i="9"/>
  <c r="Q228" i="9"/>
  <c r="R228" i="9"/>
  <c r="O229" i="9"/>
  <c r="P229" i="9"/>
  <c r="Q229" i="9"/>
  <c r="R229" i="9"/>
  <c r="O230" i="9"/>
  <c r="P230" i="9"/>
  <c r="Q230" i="9"/>
  <c r="R230" i="9"/>
  <c r="O231" i="9"/>
  <c r="P231" i="9"/>
  <c r="Q231" i="9"/>
  <c r="R231" i="9"/>
  <c r="O232" i="9"/>
  <c r="P232" i="9"/>
  <c r="Q232" i="9"/>
  <c r="R232" i="9"/>
  <c r="O233" i="9"/>
  <c r="P233" i="9"/>
  <c r="Q233" i="9"/>
  <c r="R233" i="9"/>
  <c r="O234" i="9"/>
  <c r="P234" i="9"/>
  <c r="Q234" i="9"/>
  <c r="R234" i="9"/>
  <c r="O235" i="9"/>
  <c r="P235" i="9"/>
  <c r="Q235" i="9"/>
  <c r="R235" i="9"/>
  <c r="O236" i="9"/>
  <c r="P236" i="9"/>
  <c r="Q236" i="9"/>
  <c r="R236" i="9"/>
  <c r="O237" i="9"/>
  <c r="P237" i="9"/>
  <c r="Q237" i="9"/>
  <c r="R237" i="9"/>
  <c r="O238" i="9"/>
  <c r="P238" i="9"/>
  <c r="Q238" i="9"/>
  <c r="R238" i="9"/>
  <c r="O240" i="9"/>
  <c r="P240" i="9"/>
  <c r="Q240" i="9"/>
  <c r="R240" i="9"/>
  <c r="O241" i="9"/>
  <c r="P241" i="9"/>
  <c r="Q241" i="9"/>
  <c r="R241" i="9"/>
  <c r="O243" i="9"/>
  <c r="P243" i="9"/>
  <c r="Q243" i="9"/>
  <c r="R243" i="9"/>
  <c r="O244" i="9"/>
  <c r="P244" i="9"/>
  <c r="Q244" i="9"/>
  <c r="R244" i="9"/>
  <c r="O245" i="9"/>
  <c r="P245" i="9"/>
  <c r="Q245" i="9"/>
  <c r="R245" i="9"/>
  <c r="O246" i="9"/>
  <c r="P246" i="9"/>
  <c r="Q246" i="9"/>
  <c r="R246" i="9"/>
  <c r="O247" i="9"/>
  <c r="P247" i="9"/>
  <c r="Q247" i="9"/>
  <c r="R247" i="9"/>
  <c r="O248" i="9"/>
  <c r="P248" i="9"/>
  <c r="Q248" i="9"/>
  <c r="R248" i="9"/>
  <c r="O249" i="9"/>
  <c r="P249" i="9"/>
  <c r="Q249" i="9"/>
  <c r="R249" i="9"/>
  <c r="O250" i="9"/>
  <c r="P250" i="9"/>
  <c r="Q250" i="9"/>
  <c r="R250" i="9"/>
  <c r="O251" i="9"/>
  <c r="P251" i="9"/>
  <c r="Q251" i="9"/>
  <c r="R251" i="9"/>
  <c r="O252" i="9"/>
  <c r="P252" i="9"/>
  <c r="Q252" i="9"/>
  <c r="R252" i="9"/>
  <c r="R14" i="9"/>
  <c r="Q14" i="9"/>
  <c r="P14" i="9"/>
  <c r="G6" i="6" s="1"/>
  <c r="O14" i="9"/>
  <c r="O13" i="9"/>
  <c r="P13" i="9"/>
  <c r="Q13" i="9"/>
  <c r="R13" i="9"/>
  <c r="O7" i="9"/>
  <c r="P7" i="9"/>
  <c r="Q7" i="9"/>
  <c r="R7" i="9"/>
  <c r="O8" i="9"/>
  <c r="P8" i="9"/>
  <c r="Q8" i="9"/>
  <c r="R8" i="9"/>
  <c r="O9" i="9"/>
  <c r="P9" i="9"/>
  <c r="Q9" i="9"/>
  <c r="R9" i="9"/>
  <c r="O10" i="9"/>
  <c r="P10" i="9"/>
  <c r="Q10" i="9"/>
  <c r="R10" i="9"/>
  <c r="O11" i="9"/>
  <c r="P11" i="9"/>
  <c r="Q11" i="9"/>
  <c r="R11" i="9"/>
  <c r="O12" i="9"/>
  <c r="P12" i="9"/>
  <c r="Q12" i="9"/>
  <c r="R12" i="9"/>
  <c r="R6" i="9"/>
  <c r="Q6" i="9"/>
  <c r="P6" i="9"/>
  <c r="O6" i="9"/>
  <c r="R5" i="9"/>
  <c r="Q5" i="9"/>
  <c r="P5" i="9"/>
  <c r="G5" i="6" s="1"/>
  <c r="O5" i="9"/>
  <c r="K91" i="9"/>
  <c r="L91" i="9"/>
  <c r="M91" i="9"/>
  <c r="N91" i="9"/>
  <c r="K234" i="9"/>
  <c r="L234" i="9"/>
  <c r="M234" i="9"/>
  <c r="N234" i="9"/>
  <c r="K243" i="9"/>
  <c r="L243" i="9"/>
  <c r="M243" i="9"/>
  <c r="N243" i="9"/>
  <c r="H175" i="9"/>
  <c r="K175" i="9" s="1"/>
  <c r="H23" i="6" l="1"/>
  <c r="I6" i="6"/>
  <c r="G25" i="6"/>
  <c r="I25" i="6"/>
  <c r="H25" i="6"/>
  <c r="F25" i="6"/>
  <c r="I21" i="6"/>
  <c r="H21" i="6"/>
  <c r="G21" i="6"/>
  <c r="F21" i="6"/>
  <c r="Q175" i="9"/>
  <c r="P175" i="9"/>
  <c r="O175" i="9"/>
  <c r="R175" i="9"/>
  <c r="I14" i="6"/>
  <c r="H14" i="6"/>
  <c r="G14" i="6"/>
  <c r="F14" i="6"/>
  <c r="I22" i="6"/>
  <c r="G22" i="6"/>
  <c r="H22" i="6"/>
  <c r="F22" i="6"/>
  <c r="I23" i="6"/>
  <c r="G23" i="6"/>
  <c r="F23" i="6"/>
  <c r="I27" i="6"/>
  <c r="H27" i="6"/>
  <c r="F27" i="6"/>
  <c r="G27" i="6"/>
  <c r="H11" i="6"/>
  <c r="G11" i="6"/>
  <c r="F11" i="6"/>
  <c r="I11" i="6"/>
  <c r="H8" i="6"/>
  <c r="I8" i="6"/>
  <c r="G8" i="6"/>
  <c r="F8" i="6"/>
  <c r="H6" i="6"/>
  <c r="F6" i="6"/>
  <c r="F5" i="6"/>
  <c r="G7" i="6"/>
  <c r="I7" i="6"/>
  <c r="H7" i="6"/>
  <c r="F7" i="6"/>
  <c r="H5" i="6"/>
  <c r="I5" i="6"/>
  <c r="N175" i="9"/>
  <c r="M175" i="9"/>
  <c r="L175" i="9"/>
  <c r="K162" i="9" l="1"/>
  <c r="L162" i="9"/>
  <c r="M162" i="9"/>
  <c r="N162" i="9"/>
  <c r="H90" i="9" l="1"/>
  <c r="K105" i="9"/>
  <c r="L105" i="9"/>
  <c r="M105" i="9"/>
  <c r="N105" i="9"/>
  <c r="N252" i="9"/>
  <c r="M252" i="9"/>
  <c r="L252" i="9"/>
  <c r="K252" i="9"/>
  <c r="N251" i="9"/>
  <c r="M251" i="9"/>
  <c r="L251" i="9"/>
  <c r="K251" i="9"/>
  <c r="N250" i="9"/>
  <c r="M250" i="9"/>
  <c r="L250" i="9"/>
  <c r="K250" i="9"/>
  <c r="N249" i="9"/>
  <c r="M249" i="9"/>
  <c r="L249" i="9"/>
  <c r="K249" i="9"/>
  <c r="N248" i="9"/>
  <c r="M248" i="9"/>
  <c r="L248" i="9"/>
  <c r="K248" i="9"/>
  <c r="N247" i="9"/>
  <c r="M247" i="9"/>
  <c r="E27" i="6" s="1"/>
  <c r="L247" i="9"/>
  <c r="D27" i="6" s="1"/>
  <c r="K247" i="9"/>
  <c r="C27" i="6" s="1"/>
  <c r="N246" i="9"/>
  <c r="M246" i="9"/>
  <c r="L246" i="9"/>
  <c r="K246" i="9"/>
  <c r="N245" i="9"/>
  <c r="M245" i="9"/>
  <c r="L245" i="9"/>
  <c r="K245" i="9"/>
  <c r="N244" i="9"/>
  <c r="M244" i="9"/>
  <c r="L244" i="9"/>
  <c r="K244" i="9"/>
  <c r="H242" i="9"/>
  <c r="N241" i="9"/>
  <c r="M241" i="9"/>
  <c r="L241" i="9"/>
  <c r="K241" i="9"/>
  <c r="N240" i="9"/>
  <c r="M240" i="9"/>
  <c r="L240" i="9"/>
  <c r="K240" i="9"/>
  <c r="H239" i="9"/>
  <c r="N238" i="9"/>
  <c r="M238" i="9"/>
  <c r="L238" i="9"/>
  <c r="K238" i="9"/>
  <c r="N237" i="9"/>
  <c r="M237" i="9"/>
  <c r="L237" i="9"/>
  <c r="K237" i="9"/>
  <c r="N236" i="9"/>
  <c r="M236" i="9"/>
  <c r="L236" i="9"/>
  <c r="K236" i="9"/>
  <c r="N235" i="9"/>
  <c r="M235" i="9"/>
  <c r="L235" i="9"/>
  <c r="K235" i="9"/>
  <c r="N233" i="9"/>
  <c r="M233" i="9"/>
  <c r="E25" i="6" s="1"/>
  <c r="L233" i="9"/>
  <c r="K233" i="9"/>
  <c r="C25" i="6" s="1"/>
  <c r="N232" i="9"/>
  <c r="M232" i="9"/>
  <c r="L232" i="9"/>
  <c r="K232" i="9"/>
  <c r="N231" i="9"/>
  <c r="M231" i="9"/>
  <c r="L231" i="9"/>
  <c r="K231" i="9"/>
  <c r="N230" i="9"/>
  <c r="M230" i="9"/>
  <c r="L230" i="9"/>
  <c r="K230" i="9"/>
  <c r="N229" i="9"/>
  <c r="M229" i="9"/>
  <c r="L229" i="9"/>
  <c r="K229" i="9"/>
  <c r="N228" i="9"/>
  <c r="M228" i="9"/>
  <c r="L228" i="9"/>
  <c r="K228" i="9"/>
  <c r="H227" i="9"/>
  <c r="N226" i="9"/>
  <c r="M226" i="9"/>
  <c r="L226" i="9"/>
  <c r="K226" i="9"/>
  <c r="N225" i="9"/>
  <c r="M225" i="9"/>
  <c r="L225" i="9"/>
  <c r="K225" i="9"/>
  <c r="H224" i="9"/>
  <c r="H223" i="9"/>
  <c r="N222" i="9"/>
  <c r="M222" i="9"/>
  <c r="L222" i="9"/>
  <c r="K222" i="9"/>
  <c r="N221" i="9"/>
  <c r="M221" i="9"/>
  <c r="L221" i="9"/>
  <c r="K221" i="9"/>
  <c r="N220" i="9"/>
  <c r="M220" i="9"/>
  <c r="L220" i="9"/>
  <c r="K220" i="9"/>
  <c r="N219" i="9"/>
  <c r="M219" i="9"/>
  <c r="L219" i="9"/>
  <c r="K219" i="9"/>
  <c r="N218" i="9"/>
  <c r="M218" i="9"/>
  <c r="L218" i="9"/>
  <c r="K218" i="9"/>
  <c r="N217" i="9"/>
  <c r="M217" i="9"/>
  <c r="L217" i="9"/>
  <c r="K217" i="9"/>
  <c r="N216" i="9"/>
  <c r="M216" i="9"/>
  <c r="L216" i="9"/>
  <c r="K216" i="9"/>
  <c r="N215" i="9"/>
  <c r="M215" i="9"/>
  <c r="L215" i="9"/>
  <c r="K215" i="9"/>
  <c r="N214" i="9"/>
  <c r="M214" i="9"/>
  <c r="L214" i="9"/>
  <c r="K214" i="9"/>
  <c r="N213" i="9"/>
  <c r="M213" i="9"/>
  <c r="L213" i="9"/>
  <c r="K213" i="9"/>
  <c r="N212" i="9"/>
  <c r="M212" i="9"/>
  <c r="L212" i="9"/>
  <c r="K212" i="9"/>
  <c r="N211" i="9"/>
  <c r="M211" i="9"/>
  <c r="L211" i="9"/>
  <c r="K211" i="9"/>
  <c r="N210" i="9"/>
  <c r="M210" i="9"/>
  <c r="L210" i="9"/>
  <c r="K210" i="9"/>
  <c r="N209" i="9"/>
  <c r="M209" i="9"/>
  <c r="L209" i="9"/>
  <c r="K209" i="9"/>
  <c r="N208" i="9"/>
  <c r="M208" i="9"/>
  <c r="L208" i="9"/>
  <c r="K208" i="9"/>
  <c r="N207" i="9"/>
  <c r="M207" i="9"/>
  <c r="L207" i="9"/>
  <c r="K207" i="9"/>
  <c r="N206" i="9"/>
  <c r="M206" i="9"/>
  <c r="L206" i="9"/>
  <c r="K206" i="9"/>
  <c r="N205" i="9"/>
  <c r="M205" i="9"/>
  <c r="L205" i="9"/>
  <c r="K205" i="9"/>
  <c r="N204" i="9"/>
  <c r="M204" i="9"/>
  <c r="L204" i="9"/>
  <c r="K204" i="9"/>
  <c r="N203" i="9"/>
  <c r="M203" i="9"/>
  <c r="L203" i="9"/>
  <c r="K203" i="9"/>
  <c r="N202" i="9"/>
  <c r="M202" i="9"/>
  <c r="L202" i="9"/>
  <c r="K202" i="9"/>
  <c r="N201" i="9"/>
  <c r="M201" i="9"/>
  <c r="L201" i="9"/>
  <c r="K201" i="9"/>
  <c r="N200" i="9"/>
  <c r="M200" i="9"/>
  <c r="L200" i="9"/>
  <c r="K200" i="9"/>
  <c r="N199" i="9"/>
  <c r="M199" i="9"/>
  <c r="L199" i="9"/>
  <c r="K199" i="9"/>
  <c r="N198" i="9"/>
  <c r="M198" i="9"/>
  <c r="L198" i="9"/>
  <c r="K198" i="9"/>
  <c r="N197" i="9"/>
  <c r="M197" i="9"/>
  <c r="L197" i="9"/>
  <c r="K197" i="9"/>
  <c r="N196" i="9"/>
  <c r="M196" i="9"/>
  <c r="L196" i="9"/>
  <c r="K196" i="9"/>
  <c r="N195" i="9"/>
  <c r="M195" i="9"/>
  <c r="L195" i="9"/>
  <c r="K195" i="9"/>
  <c r="N194" i="9"/>
  <c r="M194" i="9"/>
  <c r="L194" i="9"/>
  <c r="K194" i="9"/>
  <c r="N193" i="9"/>
  <c r="M193" i="9"/>
  <c r="L193" i="9"/>
  <c r="K193" i="9"/>
  <c r="N192" i="9"/>
  <c r="M192" i="9"/>
  <c r="L192" i="9"/>
  <c r="K192" i="9"/>
  <c r="N191" i="9"/>
  <c r="M191" i="9"/>
  <c r="L191" i="9"/>
  <c r="K191" i="9"/>
  <c r="N190" i="9"/>
  <c r="M190" i="9"/>
  <c r="L190" i="9"/>
  <c r="K190" i="9"/>
  <c r="N189" i="9"/>
  <c r="M189" i="9"/>
  <c r="L189" i="9"/>
  <c r="K189" i="9"/>
  <c r="N188" i="9"/>
  <c r="M188" i="9"/>
  <c r="E21" i="6" s="1"/>
  <c r="L188" i="9"/>
  <c r="D21" i="6" s="1"/>
  <c r="K188" i="9"/>
  <c r="C21" i="6" s="1"/>
  <c r="N187" i="9"/>
  <c r="M187" i="9"/>
  <c r="L187" i="9"/>
  <c r="K187" i="9"/>
  <c r="N186" i="9"/>
  <c r="M186" i="9"/>
  <c r="L186" i="9"/>
  <c r="K186" i="9"/>
  <c r="N185" i="9"/>
  <c r="M185" i="9"/>
  <c r="L185" i="9"/>
  <c r="K185" i="9"/>
  <c r="H184" i="9"/>
  <c r="H183" i="9"/>
  <c r="H182" i="9"/>
  <c r="H181" i="9"/>
  <c r="H180" i="9"/>
  <c r="H179" i="9"/>
  <c r="H178" i="9"/>
  <c r="H177" i="9"/>
  <c r="H176" i="9"/>
  <c r="H174" i="9"/>
  <c r="H173" i="9"/>
  <c r="H172" i="9"/>
  <c r="H171" i="9"/>
  <c r="H170" i="9"/>
  <c r="H169" i="9"/>
  <c r="N168" i="9"/>
  <c r="M168" i="9"/>
  <c r="L168" i="9"/>
  <c r="K168" i="9"/>
  <c r="N167" i="9"/>
  <c r="M167" i="9"/>
  <c r="L167" i="9"/>
  <c r="K167" i="9"/>
  <c r="N166" i="9"/>
  <c r="M166" i="9"/>
  <c r="L166" i="9"/>
  <c r="K166" i="9"/>
  <c r="N165" i="9"/>
  <c r="M165" i="9"/>
  <c r="L165" i="9"/>
  <c r="K165" i="9"/>
  <c r="H164" i="9"/>
  <c r="H163" i="9"/>
  <c r="N161" i="9"/>
  <c r="M161" i="9"/>
  <c r="L161" i="9"/>
  <c r="K161" i="9"/>
  <c r="N160" i="9"/>
  <c r="M160" i="9"/>
  <c r="L160" i="9"/>
  <c r="K160" i="9"/>
  <c r="N159" i="9"/>
  <c r="M159" i="9"/>
  <c r="L159" i="9"/>
  <c r="K159" i="9"/>
  <c r="N158" i="9"/>
  <c r="M158" i="9"/>
  <c r="L158" i="9"/>
  <c r="K158" i="9"/>
  <c r="N157" i="9"/>
  <c r="M157" i="9"/>
  <c r="L157" i="9"/>
  <c r="K157" i="9"/>
  <c r="N156" i="9"/>
  <c r="M156" i="9"/>
  <c r="L156" i="9"/>
  <c r="K156" i="9"/>
  <c r="N155" i="9"/>
  <c r="M155" i="9"/>
  <c r="L155" i="9"/>
  <c r="K155" i="9"/>
  <c r="N154" i="9"/>
  <c r="M154" i="9"/>
  <c r="L154" i="9"/>
  <c r="K154" i="9"/>
  <c r="N153" i="9"/>
  <c r="M153" i="9"/>
  <c r="L153" i="9"/>
  <c r="K153" i="9"/>
  <c r="N152" i="9"/>
  <c r="M152" i="9"/>
  <c r="L152" i="9"/>
  <c r="K152" i="9"/>
  <c r="H151" i="9"/>
  <c r="H147" i="9"/>
  <c r="H146" i="9"/>
  <c r="H145" i="9"/>
  <c r="H144" i="9"/>
  <c r="H143" i="9"/>
  <c r="H142" i="9"/>
  <c r="H141" i="9"/>
  <c r="H140" i="9"/>
  <c r="H139" i="9"/>
  <c r="H138" i="9"/>
  <c r="H137" i="9"/>
  <c r="H136" i="9"/>
  <c r="N135" i="9"/>
  <c r="M135" i="9"/>
  <c r="L135" i="9"/>
  <c r="K135" i="9"/>
  <c r="N134" i="9"/>
  <c r="M134" i="9"/>
  <c r="L134" i="9"/>
  <c r="K134" i="9"/>
  <c r="N133" i="9"/>
  <c r="M133" i="9"/>
  <c r="L133" i="9"/>
  <c r="K133" i="9"/>
  <c r="H132" i="9"/>
  <c r="N131" i="9"/>
  <c r="M131" i="9"/>
  <c r="L131" i="9"/>
  <c r="K131" i="9"/>
  <c r="N130" i="9"/>
  <c r="M130" i="9"/>
  <c r="L130" i="9"/>
  <c r="K130" i="9"/>
  <c r="N129" i="9"/>
  <c r="M129" i="9"/>
  <c r="L129" i="9"/>
  <c r="K129" i="9"/>
  <c r="H127" i="9"/>
  <c r="H126" i="9"/>
  <c r="H125" i="9"/>
  <c r="H124" i="9"/>
  <c r="N123" i="9"/>
  <c r="M123" i="9"/>
  <c r="L123" i="9"/>
  <c r="K123" i="9"/>
  <c r="H122" i="9"/>
  <c r="H121" i="9"/>
  <c r="H120" i="9"/>
  <c r="N119" i="9"/>
  <c r="M119" i="9"/>
  <c r="L119" i="9"/>
  <c r="K119" i="9"/>
  <c r="N118" i="9"/>
  <c r="M118" i="9"/>
  <c r="L118" i="9"/>
  <c r="K118" i="9"/>
  <c r="N117" i="9"/>
  <c r="M117" i="9"/>
  <c r="L117" i="9"/>
  <c r="K117" i="9"/>
  <c r="N116" i="9"/>
  <c r="M116" i="9"/>
  <c r="L116" i="9"/>
  <c r="K116" i="9"/>
  <c r="N115" i="9"/>
  <c r="M115" i="9"/>
  <c r="L115" i="9"/>
  <c r="K115" i="9"/>
  <c r="N114" i="9"/>
  <c r="M114" i="9"/>
  <c r="L114" i="9"/>
  <c r="K114" i="9"/>
  <c r="N113" i="9"/>
  <c r="M113" i="9"/>
  <c r="L113" i="9"/>
  <c r="K113" i="9"/>
  <c r="N112" i="9"/>
  <c r="M112" i="9"/>
  <c r="L112" i="9"/>
  <c r="K112" i="9"/>
  <c r="N111" i="9"/>
  <c r="M111" i="9"/>
  <c r="L111" i="9"/>
  <c r="K111" i="9"/>
  <c r="N110" i="9"/>
  <c r="M110" i="9"/>
  <c r="L110" i="9"/>
  <c r="K110" i="9"/>
  <c r="N109" i="9"/>
  <c r="M109" i="9"/>
  <c r="L109" i="9"/>
  <c r="K109" i="9"/>
  <c r="N108" i="9"/>
  <c r="M108" i="9"/>
  <c r="L108" i="9"/>
  <c r="K108" i="9"/>
  <c r="N107" i="9"/>
  <c r="M107" i="9"/>
  <c r="L107" i="9"/>
  <c r="K107" i="9"/>
  <c r="N106" i="9"/>
  <c r="M106" i="9"/>
  <c r="L106" i="9"/>
  <c r="K106" i="9"/>
  <c r="N104" i="9"/>
  <c r="M104" i="9"/>
  <c r="L104" i="9"/>
  <c r="K104" i="9"/>
  <c r="N103" i="9"/>
  <c r="M103" i="9"/>
  <c r="L103" i="9"/>
  <c r="K103" i="9"/>
  <c r="N102" i="9"/>
  <c r="M102" i="9"/>
  <c r="L102" i="9"/>
  <c r="K102" i="9"/>
  <c r="N101" i="9"/>
  <c r="M101" i="9"/>
  <c r="L101" i="9"/>
  <c r="K101" i="9"/>
  <c r="N100" i="9"/>
  <c r="M100" i="9"/>
  <c r="L100" i="9"/>
  <c r="K100" i="9"/>
  <c r="N99" i="9"/>
  <c r="M99" i="9"/>
  <c r="L99" i="9"/>
  <c r="K99" i="9"/>
  <c r="N98" i="9"/>
  <c r="M98" i="9"/>
  <c r="L98" i="9"/>
  <c r="K98" i="9"/>
  <c r="C14" i="6" s="1"/>
  <c r="N97" i="9"/>
  <c r="M97" i="9"/>
  <c r="L97" i="9"/>
  <c r="K97" i="9"/>
  <c r="N96" i="9"/>
  <c r="M96" i="9"/>
  <c r="L96" i="9"/>
  <c r="K96" i="9"/>
  <c r="N95" i="9"/>
  <c r="M95" i="9"/>
  <c r="L95" i="9"/>
  <c r="K95" i="9"/>
  <c r="H94" i="9"/>
  <c r="H93" i="9"/>
  <c r="N92" i="9"/>
  <c r="M92" i="9"/>
  <c r="L92" i="9"/>
  <c r="K92" i="9"/>
  <c r="N89" i="9"/>
  <c r="M89" i="9"/>
  <c r="L89" i="9"/>
  <c r="K89" i="9"/>
  <c r="H88" i="9"/>
  <c r="N87" i="9"/>
  <c r="M87" i="9"/>
  <c r="L87" i="9"/>
  <c r="K87" i="9"/>
  <c r="H86" i="9"/>
  <c r="N85" i="9"/>
  <c r="M85" i="9"/>
  <c r="L85" i="9"/>
  <c r="K85" i="9"/>
  <c r="N84" i="9"/>
  <c r="M84" i="9"/>
  <c r="L84" i="9"/>
  <c r="K84" i="9"/>
  <c r="N83" i="9"/>
  <c r="M83" i="9"/>
  <c r="L83" i="9"/>
  <c r="K83" i="9"/>
  <c r="N82" i="9"/>
  <c r="M82" i="9"/>
  <c r="L82" i="9"/>
  <c r="K82" i="9"/>
  <c r="N81" i="9"/>
  <c r="M81" i="9"/>
  <c r="L81" i="9"/>
  <c r="K81" i="9"/>
  <c r="N80" i="9"/>
  <c r="M80" i="9"/>
  <c r="L80" i="9"/>
  <c r="K80" i="9"/>
  <c r="N79" i="9"/>
  <c r="M79" i="9"/>
  <c r="L79" i="9"/>
  <c r="K79" i="9"/>
  <c r="N78" i="9"/>
  <c r="M78" i="9"/>
  <c r="L78" i="9"/>
  <c r="K78" i="9"/>
  <c r="H77" i="9"/>
  <c r="H76" i="9"/>
  <c r="H75" i="9"/>
  <c r="H74" i="9"/>
  <c r="H73" i="9"/>
  <c r="N72" i="9"/>
  <c r="M72" i="9"/>
  <c r="L72" i="9"/>
  <c r="K72" i="9"/>
  <c r="N71" i="9"/>
  <c r="M71" i="9"/>
  <c r="L71" i="9"/>
  <c r="K71" i="9"/>
  <c r="N70" i="9"/>
  <c r="M70" i="9"/>
  <c r="L70" i="9"/>
  <c r="K70" i="9"/>
  <c r="N69" i="9"/>
  <c r="M69" i="9"/>
  <c r="L69" i="9"/>
  <c r="K69" i="9"/>
  <c r="N68" i="9"/>
  <c r="M68" i="9"/>
  <c r="L68" i="9"/>
  <c r="K68" i="9"/>
  <c r="N67" i="9"/>
  <c r="M67" i="9"/>
  <c r="L67" i="9"/>
  <c r="K67" i="9"/>
  <c r="N66" i="9"/>
  <c r="M66" i="9"/>
  <c r="L66" i="9"/>
  <c r="K66" i="9"/>
  <c r="N65" i="9"/>
  <c r="M65" i="9"/>
  <c r="L65" i="9"/>
  <c r="K65" i="9"/>
  <c r="N64" i="9"/>
  <c r="M64" i="9"/>
  <c r="E11" i="6" s="1"/>
  <c r="L64" i="9"/>
  <c r="D11" i="6" s="1"/>
  <c r="K64" i="9"/>
  <c r="C11" i="6" s="1"/>
  <c r="N63" i="9"/>
  <c r="M63" i="9"/>
  <c r="L63" i="9"/>
  <c r="K63" i="9"/>
  <c r="N62" i="9"/>
  <c r="M62" i="9"/>
  <c r="L62" i="9"/>
  <c r="K62" i="9"/>
  <c r="N61" i="9"/>
  <c r="M61" i="9"/>
  <c r="L61" i="9"/>
  <c r="K61" i="9"/>
  <c r="N60" i="9"/>
  <c r="M60" i="9"/>
  <c r="L60" i="9"/>
  <c r="K60" i="9"/>
  <c r="H59" i="9"/>
  <c r="N58" i="9"/>
  <c r="M58" i="9"/>
  <c r="L58" i="9"/>
  <c r="K58" i="9"/>
  <c r="H57" i="9"/>
  <c r="H56" i="9"/>
  <c r="H55" i="9"/>
  <c r="H54" i="9"/>
  <c r="H53" i="9"/>
  <c r="N52" i="9"/>
  <c r="M52" i="9"/>
  <c r="L52" i="9"/>
  <c r="K52" i="9"/>
  <c r="N51" i="9"/>
  <c r="M51" i="9"/>
  <c r="L51" i="9"/>
  <c r="K51" i="9"/>
  <c r="N50" i="9"/>
  <c r="M50" i="9"/>
  <c r="L50" i="9"/>
  <c r="K50" i="9"/>
  <c r="N49" i="9"/>
  <c r="M49" i="9"/>
  <c r="L49" i="9"/>
  <c r="K49" i="9"/>
  <c r="N48" i="9"/>
  <c r="M48" i="9"/>
  <c r="L48" i="9"/>
  <c r="K48" i="9"/>
  <c r="N47" i="9"/>
  <c r="M47" i="9"/>
  <c r="L47" i="9"/>
  <c r="K47" i="9"/>
  <c r="N46" i="9"/>
  <c r="M46" i="9"/>
  <c r="L46" i="9"/>
  <c r="K46" i="9"/>
  <c r="N45" i="9"/>
  <c r="M45" i="9"/>
  <c r="L45" i="9"/>
  <c r="K45" i="9"/>
  <c r="H44" i="9"/>
  <c r="N43" i="9"/>
  <c r="M43" i="9"/>
  <c r="L43" i="9"/>
  <c r="K43" i="9"/>
  <c r="N42" i="9"/>
  <c r="M42" i="9"/>
  <c r="L42" i="9"/>
  <c r="K42" i="9"/>
  <c r="N41" i="9"/>
  <c r="M41" i="9"/>
  <c r="L41" i="9"/>
  <c r="K41" i="9"/>
  <c r="H40" i="9"/>
  <c r="N39" i="9"/>
  <c r="M39" i="9"/>
  <c r="L39" i="9"/>
  <c r="K39" i="9"/>
  <c r="N38" i="9"/>
  <c r="M38" i="9"/>
  <c r="L38" i="9"/>
  <c r="K38" i="9"/>
  <c r="N37" i="9"/>
  <c r="M37" i="9"/>
  <c r="L37" i="9"/>
  <c r="K37" i="9"/>
  <c r="N36" i="9"/>
  <c r="M36" i="9"/>
  <c r="L36" i="9"/>
  <c r="K36" i="9"/>
  <c r="N35" i="9"/>
  <c r="M35" i="9"/>
  <c r="L35" i="9"/>
  <c r="K35" i="9"/>
  <c r="N34" i="9"/>
  <c r="M34" i="9"/>
  <c r="L34" i="9"/>
  <c r="K34" i="9"/>
  <c r="N33" i="9"/>
  <c r="M33" i="9"/>
  <c r="L33" i="9"/>
  <c r="K33" i="9"/>
  <c r="N32" i="9"/>
  <c r="M32" i="9"/>
  <c r="L32" i="9"/>
  <c r="K32" i="9"/>
  <c r="N31" i="9"/>
  <c r="M31" i="9"/>
  <c r="L31" i="9"/>
  <c r="K31" i="9"/>
  <c r="N30" i="9"/>
  <c r="M30" i="9"/>
  <c r="L30" i="9"/>
  <c r="K30" i="9"/>
  <c r="N29" i="9"/>
  <c r="M29" i="9"/>
  <c r="L29" i="9"/>
  <c r="K29" i="9"/>
  <c r="N28" i="9"/>
  <c r="M28" i="9"/>
  <c r="L28" i="9"/>
  <c r="K28" i="9"/>
  <c r="N27" i="9"/>
  <c r="M27" i="9"/>
  <c r="L27" i="9"/>
  <c r="K27" i="9"/>
  <c r="N26" i="9"/>
  <c r="M26" i="9"/>
  <c r="L26" i="9"/>
  <c r="K26" i="9"/>
  <c r="N25" i="9"/>
  <c r="M25" i="9"/>
  <c r="L25" i="9"/>
  <c r="K25" i="9"/>
  <c r="N24" i="9"/>
  <c r="M24" i="9"/>
  <c r="L24" i="9"/>
  <c r="K24" i="9"/>
  <c r="N23" i="9"/>
  <c r="M23" i="9"/>
  <c r="L23" i="9"/>
  <c r="K23" i="9"/>
  <c r="N22" i="9"/>
  <c r="M22" i="9"/>
  <c r="L22" i="9"/>
  <c r="K22" i="9"/>
  <c r="N21" i="9"/>
  <c r="M21" i="9"/>
  <c r="L21" i="9"/>
  <c r="K21" i="9"/>
  <c r="N20" i="9"/>
  <c r="M20" i="9"/>
  <c r="L20" i="9"/>
  <c r="K20" i="9"/>
  <c r="N19" i="9"/>
  <c r="M19" i="9"/>
  <c r="L19" i="9"/>
  <c r="K19" i="9"/>
  <c r="N18" i="9"/>
  <c r="M18" i="9"/>
  <c r="L18" i="9"/>
  <c r="K18" i="9"/>
  <c r="N17" i="9"/>
  <c r="M17" i="9"/>
  <c r="L17" i="9"/>
  <c r="K17" i="9"/>
  <c r="N16" i="9"/>
  <c r="M16" i="9"/>
  <c r="L16" i="9"/>
  <c r="K16" i="9"/>
  <c r="N15" i="9"/>
  <c r="M15" i="9"/>
  <c r="L15" i="9"/>
  <c r="K15" i="9"/>
  <c r="N14" i="9"/>
  <c r="M14" i="9"/>
  <c r="E6" i="6" s="1"/>
  <c r="L14" i="9"/>
  <c r="K14" i="9"/>
  <c r="C6" i="6" s="1"/>
  <c r="N13" i="9"/>
  <c r="M13" i="9"/>
  <c r="L13" i="9"/>
  <c r="K13" i="9"/>
  <c r="N12" i="9"/>
  <c r="M12" i="9"/>
  <c r="L12" i="9"/>
  <c r="K12" i="9"/>
  <c r="N11" i="9"/>
  <c r="M11" i="9"/>
  <c r="L11" i="9"/>
  <c r="K11" i="9"/>
  <c r="N10" i="9"/>
  <c r="M10" i="9"/>
  <c r="L10" i="9"/>
  <c r="K10" i="9"/>
  <c r="N9" i="9"/>
  <c r="M9" i="9"/>
  <c r="L9" i="9"/>
  <c r="K9" i="9"/>
  <c r="N8" i="9"/>
  <c r="M8" i="9"/>
  <c r="L8" i="9"/>
  <c r="K8" i="9"/>
  <c r="N7" i="9"/>
  <c r="M7" i="9"/>
  <c r="L7" i="9"/>
  <c r="K7" i="9"/>
  <c r="N6" i="9"/>
  <c r="M6" i="9"/>
  <c r="L6" i="9"/>
  <c r="K6" i="9"/>
  <c r="N5" i="9"/>
  <c r="M5" i="9"/>
  <c r="E5" i="6" s="1"/>
  <c r="L5" i="9"/>
  <c r="K5" i="9"/>
  <c r="B1" i="9"/>
  <c r="R122" i="9" l="1"/>
  <c r="I15" i="6" s="1"/>
  <c r="N122" i="9"/>
  <c r="Q122" i="9"/>
  <c r="H15" i="6" s="1"/>
  <c r="P122" i="9"/>
  <c r="G15" i="6" s="1"/>
  <c r="O122" i="9"/>
  <c r="F15" i="6" s="1"/>
  <c r="K122" i="9"/>
  <c r="C15" i="6" s="1"/>
  <c r="J15" i="6" s="1"/>
  <c r="M122" i="9"/>
  <c r="E15" i="6" s="1"/>
  <c r="L122" i="9"/>
  <c r="D15" i="6" s="1"/>
  <c r="J11" i="6"/>
  <c r="D25" i="6"/>
  <c r="J25" i="6" s="1"/>
  <c r="J21" i="6"/>
  <c r="R164" i="9"/>
  <c r="O164" i="9"/>
  <c r="P164" i="9"/>
  <c r="Q164" i="9"/>
  <c r="M184" i="9"/>
  <c r="R184" i="9"/>
  <c r="O184" i="9"/>
  <c r="P184" i="9"/>
  <c r="Q184" i="9"/>
  <c r="N163" i="9"/>
  <c r="R163" i="9"/>
  <c r="P163" i="9"/>
  <c r="Q163" i="9"/>
  <c r="O163" i="9"/>
  <c r="F19" i="6" s="1"/>
  <c r="R183" i="9"/>
  <c r="P183" i="9"/>
  <c r="Q183" i="9"/>
  <c r="O183" i="9"/>
  <c r="K163" i="9"/>
  <c r="N227" i="9"/>
  <c r="R227" i="9"/>
  <c r="P227" i="9"/>
  <c r="O227" i="9"/>
  <c r="Q227" i="9"/>
  <c r="M182" i="9"/>
  <c r="R182" i="9"/>
  <c r="O182" i="9"/>
  <c r="P182" i="9"/>
  <c r="Q182" i="9"/>
  <c r="R181" i="9"/>
  <c r="P181" i="9"/>
  <c r="Q181" i="9"/>
  <c r="O181" i="9"/>
  <c r="M180" i="9"/>
  <c r="R180" i="9"/>
  <c r="O180" i="9"/>
  <c r="P180" i="9"/>
  <c r="Q180" i="9"/>
  <c r="O179" i="9"/>
  <c r="R179" i="9"/>
  <c r="P179" i="9"/>
  <c r="Q179" i="9"/>
  <c r="M178" i="9"/>
  <c r="R178" i="9"/>
  <c r="P178" i="9"/>
  <c r="O178" i="9"/>
  <c r="Q178" i="9"/>
  <c r="R177" i="9"/>
  <c r="O177" i="9"/>
  <c r="P177" i="9"/>
  <c r="Q177" i="9"/>
  <c r="R174" i="9"/>
  <c r="Q174" i="9"/>
  <c r="O174" i="9"/>
  <c r="P174" i="9"/>
  <c r="M173" i="9"/>
  <c r="R173" i="9"/>
  <c r="O173" i="9"/>
  <c r="P173" i="9"/>
  <c r="Q173" i="9"/>
  <c r="R172" i="9"/>
  <c r="P172" i="9"/>
  <c r="O172" i="9"/>
  <c r="Q172" i="9"/>
  <c r="N171" i="9"/>
  <c r="R171" i="9"/>
  <c r="P171" i="9"/>
  <c r="O171" i="9"/>
  <c r="Q171" i="9"/>
  <c r="O170" i="9"/>
  <c r="P170" i="9"/>
  <c r="Q170" i="9"/>
  <c r="R170" i="9"/>
  <c r="N169" i="9"/>
  <c r="Q169" i="9"/>
  <c r="R169" i="9"/>
  <c r="O169" i="9"/>
  <c r="P169" i="9"/>
  <c r="N151" i="9"/>
  <c r="Q151" i="9"/>
  <c r="R151" i="9"/>
  <c r="O151" i="9"/>
  <c r="P151" i="9"/>
  <c r="L151" i="9"/>
  <c r="N147" i="9"/>
  <c r="Q147" i="9"/>
  <c r="R147" i="9"/>
  <c r="O147" i="9"/>
  <c r="P147" i="9"/>
  <c r="R125" i="9"/>
  <c r="O125" i="9"/>
  <c r="P125" i="9"/>
  <c r="Q125" i="9"/>
  <c r="N126" i="9"/>
  <c r="Q126" i="9"/>
  <c r="R126" i="9"/>
  <c r="O126" i="9"/>
  <c r="P126" i="9"/>
  <c r="N124" i="9"/>
  <c r="Q124" i="9"/>
  <c r="R124" i="9"/>
  <c r="O124" i="9"/>
  <c r="P124" i="9"/>
  <c r="M146" i="9"/>
  <c r="Q146" i="9"/>
  <c r="R146" i="9"/>
  <c r="O146" i="9"/>
  <c r="P146" i="9"/>
  <c r="N132" i="9"/>
  <c r="P132" i="9"/>
  <c r="G17" i="6" s="1"/>
  <c r="Q132" i="9"/>
  <c r="H17" i="6" s="1"/>
  <c r="O132" i="9"/>
  <c r="F17" i="6" s="1"/>
  <c r="R132" i="9"/>
  <c r="I17" i="6" s="1"/>
  <c r="N121" i="9"/>
  <c r="P121" i="9"/>
  <c r="Q121" i="9"/>
  <c r="O121" i="9"/>
  <c r="R121" i="9"/>
  <c r="N145" i="9"/>
  <c r="P145" i="9"/>
  <c r="Q145" i="9"/>
  <c r="O145" i="9"/>
  <c r="R145" i="9"/>
  <c r="N120" i="9"/>
  <c r="P120" i="9"/>
  <c r="O120" i="9"/>
  <c r="Q120" i="9"/>
  <c r="R120" i="9"/>
  <c r="M144" i="9"/>
  <c r="P144" i="9"/>
  <c r="O144" i="9"/>
  <c r="Q144" i="9"/>
  <c r="R144" i="9"/>
  <c r="M143" i="9"/>
  <c r="O143" i="9"/>
  <c r="R143" i="9"/>
  <c r="P143" i="9"/>
  <c r="Q143" i="9"/>
  <c r="D14" i="6"/>
  <c r="E14" i="6"/>
  <c r="N142" i="9"/>
  <c r="O142" i="9"/>
  <c r="P142" i="9"/>
  <c r="R142" i="9"/>
  <c r="Q142" i="9"/>
  <c r="M141" i="9"/>
  <c r="R141" i="9"/>
  <c r="O141" i="9"/>
  <c r="Q141" i="9"/>
  <c r="P141" i="9"/>
  <c r="R127" i="9"/>
  <c r="O127" i="9"/>
  <c r="Q127" i="9"/>
  <c r="P127" i="9"/>
  <c r="N140" i="9"/>
  <c r="R140" i="9"/>
  <c r="P140" i="9"/>
  <c r="O140" i="9"/>
  <c r="Q140" i="9"/>
  <c r="M139" i="9"/>
  <c r="R139" i="9"/>
  <c r="O139" i="9"/>
  <c r="P139" i="9"/>
  <c r="Q139" i="9"/>
  <c r="N138" i="9"/>
  <c r="R138" i="9"/>
  <c r="O138" i="9"/>
  <c r="P138" i="9"/>
  <c r="Q138" i="9"/>
  <c r="M137" i="9"/>
  <c r="O137" i="9"/>
  <c r="P137" i="9"/>
  <c r="Q137" i="9"/>
  <c r="R137" i="9"/>
  <c r="L242" i="9"/>
  <c r="R242" i="9"/>
  <c r="O242" i="9"/>
  <c r="P242" i="9"/>
  <c r="Q242" i="9"/>
  <c r="N136" i="9"/>
  <c r="Q136" i="9"/>
  <c r="R136" i="9"/>
  <c r="O136" i="9"/>
  <c r="P136" i="9"/>
  <c r="L239" i="9"/>
  <c r="O239" i="9"/>
  <c r="P239" i="9"/>
  <c r="Q239" i="9"/>
  <c r="H26" i="6" s="1"/>
  <c r="R239" i="9"/>
  <c r="N88" i="9"/>
  <c r="O88" i="9"/>
  <c r="P88" i="9"/>
  <c r="R88" i="9"/>
  <c r="Q88" i="9"/>
  <c r="C22" i="6"/>
  <c r="D22" i="6"/>
  <c r="E22" i="6"/>
  <c r="C23" i="6"/>
  <c r="D23" i="6"/>
  <c r="E23" i="6"/>
  <c r="N224" i="9"/>
  <c r="P224" i="9"/>
  <c r="Q224" i="9"/>
  <c r="R224" i="9"/>
  <c r="O224" i="9"/>
  <c r="N223" i="9"/>
  <c r="R223" i="9"/>
  <c r="O223" i="9"/>
  <c r="P223" i="9"/>
  <c r="Q223" i="9"/>
  <c r="J27" i="6"/>
  <c r="M176" i="9"/>
  <c r="R176" i="9"/>
  <c r="O176" i="9"/>
  <c r="P176" i="9"/>
  <c r="Q176" i="9"/>
  <c r="N93" i="9"/>
  <c r="P93" i="9"/>
  <c r="Q93" i="9"/>
  <c r="R93" i="9"/>
  <c r="O93" i="9"/>
  <c r="P94" i="9"/>
  <c r="Q94" i="9"/>
  <c r="R94" i="9"/>
  <c r="O94" i="9"/>
  <c r="P90" i="9"/>
  <c r="L90" i="9"/>
  <c r="K90" i="9"/>
  <c r="Q90" i="9"/>
  <c r="M90" i="9"/>
  <c r="R90" i="9"/>
  <c r="N90" i="9"/>
  <c r="O90" i="9"/>
  <c r="N77" i="9"/>
  <c r="O77" i="9"/>
  <c r="P77" i="9"/>
  <c r="Q77" i="9"/>
  <c r="R77" i="9"/>
  <c r="N86" i="9"/>
  <c r="O86" i="9"/>
  <c r="P86" i="9"/>
  <c r="Q86" i="9"/>
  <c r="R86" i="9"/>
  <c r="C8" i="6"/>
  <c r="D8" i="6"/>
  <c r="E8" i="6"/>
  <c r="N76" i="9"/>
  <c r="O76" i="9"/>
  <c r="P76" i="9"/>
  <c r="Q76" i="9"/>
  <c r="R76" i="9"/>
  <c r="N75" i="9"/>
  <c r="O75" i="9"/>
  <c r="Q75" i="9"/>
  <c r="P75" i="9"/>
  <c r="R75" i="9"/>
  <c r="N74" i="9"/>
  <c r="O74" i="9"/>
  <c r="P74" i="9"/>
  <c r="R74" i="9"/>
  <c r="Q74" i="9"/>
  <c r="C7" i="6"/>
  <c r="J7" i="6" s="1"/>
  <c r="D7" i="6"/>
  <c r="N73" i="9"/>
  <c r="R73" i="9"/>
  <c r="O73" i="9"/>
  <c r="Q73" i="9"/>
  <c r="P73" i="9"/>
  <c r="E7" i="6"/>
  <c r="D6" i="6"/>
  <c r="J6" i="6" s="1"/>
  <c r="N56" i="9"/>
  <c r="R56" i="9"/>
  <c r="Q56" i="9"/>
  <c r="O56" i="9"/>
  <c r="P56" i="9"/>
  <c r="N55" i="9"/>
  <c r="R55" i="9"/>
  <c r="O55" i="9"/>
  <c r="P55" i="9"/>
  <c r="Q55" i="9"/>
  <c r="M40" i="9"/>
  <c r="R40" i="9"/>
  <c r="O40" i="9"/>
  <c r="P40" i="9"/>
  <c r="Q40" i="9"/>
  <c r="D5" i="6"/>
  <c r="N53" i="9"/>
  <c r="R53" i="9"/>
  <c r="Q53" i="9"/>
  <c r="O53" i="9"/>
  <c r="P53" i="9"/>
  <c r="N57" i="9"/>
  <c r="O57" i="9"/>
  <c r="R57" i="9"/>
  <c r="P57" i="9"/>
  <c r="Q57" i="9"/>
  <c r="L57" i="9"/>
  <c r="L54" i="9"/>
  <c r="R54" i="9"/>
  <c r="O54" i="9"/>
  <c r="P54" i="9"/>
  <c r="Q54" i="9"/>
  <c r="C5" i="6"/>
  <c r="J5" i="6" s="1"/>
  <c r="L44" i="9"/>
  <c r="P44" i="9"/>
  <c r="O44" i="9"/>
  <c r="Q44" i="9"/>
  <c r="R44" i="9"/>
  <c r="P59" i="9"/>
  <c r="Q59" i="9"/>
  <c r="R59" i="9"/>
  <c r="O59" i="9"/>
  <c r="L40" i="9"/>
  <c r="M86" i="9"/>
  <c r="K120" i="9"/>
  <c r="L145" i="9"/>
  <c r="M44" i="9"/>
  <c r="L124" i="9"/>
  <c r="M56" i="9"/>
  <c r="K40" i="9"/>
  <c r="M75" i="9"/>
  <c r="M223" i="9"/>
  <c r="M73" i="9"/>
  <c r="N54" i="9"/>
  <c r="K88" i="9"/>
  <c r="L140" i="9"/>
  <c r="K76" i="9"/>
  <c r="K147" i="9"/>
  <c r="L53" i="9"/>
  <c r="K55" i="9"/>
  <c r="M120" i="9"/>
  <c r="M124" i="9"/>
  <c r="L147" i="9"/>
  <c r="L163" i="9"/>
  <c r="L178" i="9"/>
  <c r="N40" i="9"/>
  <c r="M55" i="9"/>
  <c r="M147" i="9"/>
  <c r="M163" i="9"/>
  <c r="M136" i="9"/>
  <c r="M170" i="9"/>
  <c r="M138" i="9"/>
  <c r="L182" i="9"/>
  <c r="K93" i="9"/>
  <c r="K171" i="9"/>
  <c r="L173" i="9"/>
  <c r="M171" i="9"/>
  <c r="H150" i="9"/>
  <c r="L150" i="9" s="1"/>
  <c r="M59" i="9"/>
  <c r="K44" i="9"/>
  <c r="K53" i="9"/>
  <c r="L55" i="9"/>
  <c r="K56" i="9"/>
  <c r="K57" i="9"/>
  <c r="K74" i="9"/>
  <c r="L76" i="9"/>
  <c r="M77" i="9"/>
  <c r="L94" i="9"/>
  <c r="L120" i="9"/>
  <c r="M121" i="9"/>
  <c r="K125" i="9"/>
  <c r="L126" i="9"/>
  <c r="L132" i="9"/>
  <c r="D17" i="6" s="1"/>
  <c r="M140" i="9"/>
  <c r="M145" i="9"/>
  <c r="M151" i="9"/>
  <c r="K169" i="9"/>
  <c r="L171" i="9"/>
  <c r="M172" i="9"/>
  <c r="K176" i="9"/>
  <c r="M177" i="9"/>
  <c r="K180" i="9"/>
  <c r="M181" i="9"/>
  <c r="K184" i="9"/>
  <c r="L74" i="9"/>
  <c r="M76" i="9"/>
  <c r="M94" i="9"/>
  <c r="N125" i="9"/>
  <c r="M126" i="9"/>
  <c r="M132" i="9"/>
  <c r="E17" i="6" s="1"/>
  <c r="H148" i="9"/>
  <c r="K148" i="9" s="1"/>
  <c r="L169" i="9"/>
  <c r="L176" i="9"/>
  <c r="L180" i="9"/>
  <c r="L184" i="9"/>
  <c r="N44" i="9"/>
  <c r="M53" i="9"/>
  <c r="M57" i="9"/>
  <c r="L59" i="9"/>
  <c r="M74" i="9"/>
  <c r="L136" i="9"/>
  <c r="K140" i="9"/>
  <c r="K145" i="9"/>
  <c r="K151" i="9"/>
  <c r="M164" i="9"/>
  <c r="M169" i="9"/>
  <c r="K173" i="9"/>
  <c r="M174" i="9"/>
  <c r="K178" i="9"/>
  <c r="M179" i="9"/>
  <c r="K182" i="9"/>
  <c r="M183" i="9"/>
  <c r="L223" i="9"/>
  <c r="K136" i="9"/>
  <c r="L138" i="9"/>
  <c r="K142" i="9"/>
  <c r="L142" i="9"/>
  <c r="K138" i="9"/>
  <c r="M142" i="9"/>
  <c r="L127" i="9"/>
  <c r="M127" i="9"/>
  <c r="M54" i="9"/>
  <c r="L56" i="9"/>
  <c r="K86" i="9"/>
  <c r="L86" i="9"/>
  <c r="L88" i="9"/>
  <c r="M88" i="9"/>
  <c r="K137" i="9"/>
  <c r="L137" i="9"/>
  <c r="K139" i="9"/>
  <c r="L139" i="9"/>
  <c r="K141" i="9"/>
  <c r="L141" i="9"/>
  <c r="K143" i="9"/>
  <c r="L143" i="9"/>
  <c r="K144" i="9"/>
  <c r="L144" i="9"/>
  <c r="K146" i="9"/>
  <c r="L146" i="9"/>
  <c r="K73" i="9"/>
  <c r="L73" i="9"/>
  <c r="L75" i="9"/>
  <c r="K75" i="9"/>
  <c r="L77" i="9"/>
  <c r="K77" i="9"/>
  <c r="L93" i="9"/>
  <c r="M93" i="9"/>
  <c r="K121" i="9"/>
  <c r="L121" i="9"/>
  <c r="L125" i="9"/>
  <c r="H149" i="9"/>
  <c r="M125" i="9"/>
  <c r="K127" i="9"/>
  <c r="N137" i="9"/>
  <c r="N139" i="9"/>
  <c r="N141" i="9"/>
  <c r="N143" i="9"/>
  <c r="N144" i="9"/>
  <c r="N146" i="9"/>
  <c r="K54" i="9"/>
  <c r="N127" i="9"/>
  <c r="L224" i="9"/>
  <c r="K224" i="9"/>
  <c r="M224" i="9"/>
  <c r="L227" i="9"/>
  <c r="K227" i="9"/>
  <c r="M227" i="9"/>
  <c r="N59" i="9"/>
  <c r="N94" i="9"/>
  <c r="K59" i="9"/>
  <c r="K94" i="9"/>
  <c r="K124" i="9"/>
  <c r="K126" i="9"/>
  <c r="K132" i="9"/>
  <c r="C17" i="6" s="1"/>
  <c r="L164" i="9"/>
  <c r="L170" i="9"/>
  <c r="L172" i="9"/>
  <c r="N173" i="9"/>
  <c r="L174" i="9"/>
  <c r="N176" i="9"/>
  <c r="L177" i="9"/>
  <c r="N178" i="9"/>
  <c r="L179" i="9"/>
  <c r="N180" i="9"/>
  <c r="L181" i="9"/>
  <c r="N182" i="9"/>
  <c r="L183" i="9"/>
  <c r="N184" i="9"/>
  <c r="K223" i="9"/>
  <c r="M239" i="9"/>
  <c r="M242" i="9"/>
  <c r="N239" i="9"/>
  <c r="N242" i="9"/>
  <c r="N150" i="9"/>
  <c r="N164" i="9"/>
  <c r="N170" i="9"/>
  <c r="N172" i="9"/>
  <c r="N174" i="9"/>
  <c r="N177" i="9"/>
  <c r="N179" i="9"/>
  <c r="N181" i="9"/>
  <c r="N183" i="9"/>
  <c r="K239" i="9"/>
  <c r="K242" i="9"/>
  <c r="K164" i="9"/>
  <c r="K170" i="9"/>
  <c r="K172" i="9"/>
  <c r="K174" i="9"/>
  <c r="K177" i="9"/>
  <c r="K179" i="9"/>
  <c r="K181" i="9"/>
  <c r="K183" i="9"/>
  <c r="I19" i="6" l="1"/>
  <c r="E26" i="6"/>
  <c r="F26" i="6"/>
  <c r="D26" i="6"/>
  <c r="J8" i="6"/>
  <c r="K150" i="9"/>
  <c r="N148" i="9"/>
  <c r="D9" i="6"/>
  <c r="F24" i="6"/>
  <c r="I9" i="6"/>
  <c r="H9" i="6"/>
  <c r="C24" i="6"/>
  <c r="J24" i="6" s="1"/>
  <c r="G9" i="6"/>
  <c r="G24" i="6"/>
  <c r="G19" i="6"/>
  <c r="I26" i="6"/>
  <c r="D19" i="6"/>
  <c r="C19" i="6"/>
  <c r="E19" i="6"/>
  <c r="H19" i="6"/>
  <c r="I24" i="6"/>
  <c r="H20" i="6"/>
  <c r="G20" i="6"/>
  <c r="F20" i="6"/>
  <c r="I20" i="6"/>
  <c r="C20" i="6"/>
  <c r="D20" i="6"/>
  <c r="E20" i="6"/>
  <c r="R149" i="9"/>
  <c r="O149" i="9"/>
  <c r="P149" i="9"/>
  <c r="Q149" i="9"/>
  <c r="H18" i="6" s="1"/>
  <c r="Q150" i="9"/>
  <c r="R150" i="9"/>
  <c r="O150" i="9"/>
  <c r="P150" i="9"/>
  <c r="G18" i="6" s="1"/>
  <c r="M148" i="9"/>
  <c r="Q148" i="9"/>
  <c r="R148" i="9"/>
  <c r="O148" i="9"/>
  <c r="F18" i="6" s="1"/>
  <c r="P148" i="9"/>
  <c r="I16" i="6"/>
  <c r="J17" i="6"/>
  <c r="E16" i="6"/>
  <c r="H16" i="6"/>
  <c r="F16" i="6"/>
  <c r="C16" i="6"/>
  <c r="G16" i="6"/>
  <c r="D16" i="6"/>
  <c r="J14" i="6"/>
  <c r="C26" i="6"/>
  <c r="G26" i="6"/>
  <c r="G13" i="6"/>
  <c r="J22" i="6"/>
  <c r="J23" i="6"/>
  <c r="E24" i="6"/>
  <c r="H24" i="6"/>
  <c r="D24" i="6"/>
  <c r="F12" i="6"/>
  <c r="C13" i="6"/>
  <c r="I13" i="6"/>
  <c r="E13" i="6"/>
  <c r="D13" i="6"/>
  <c r="F13" i="6"/>
  <c r="H13" i="6"/>
  <c r="D12" i="6"/>
  <c r="H12" i="6"/>
  <c r="G12" i="6"/>
  <c r="C12" i="6"/>
  <c r="J12" i="6" s="1"/>
  <c r="E12" i="6"/>
  <c r="I12" i="6"/>
  <c r="E9" i="6"/>
  <c r="F9" i="6"/>
  <c r="C9" i="6"/>
  <c r="J9" i="6" s="1"/>
  <c r="H10" i="6"/>
  <c r="D10" i="6"/>
  <c r="F10" i="6"/>
  <c r="G10" i="6"/>
  <c r="C10" i="6"/>
  <c r="E10" i="6"/>
  <c r="I10" i="6"/>
  <c r="L148" i="9"/>
  <c r="M150" i="9"/>
  <c r="M149" i="9"/>
  <c r="N149" i="9"/>
  <c r="K149" i="9"/>
  <c r="C18" i="6" s="1"/>
  <c r="L149" i="9"/>
  <c r="I18" i="6" l="1"/>
  <c r="J20" i="6"/>
  <c r="J19" i="6"/>
  <c r="E18" i="6"/>
  <c r="D18" i="6"/>
  <c r="J16" i="6"/>
  <c r="J26" i="6"/>
  <c r="J13" i="6"/>
  <c r="J10" i="6"/>
  <c r="J18" i="6" l="1"/>
  <c r="F23" i="7"/>
  <c r="F22" i="7"/>
  <c r="B1" i="6" l="1"/>
  <c r="B1" i="8"/>
  <c r="R6" i="7"/>
</calcChain>
</file>

<file path=xl/sharedStrings.xml><?xml version="1.0" encoding="utf-8"?>
<sst xmlns="http://schemas.openxmlformats.org/spreadsheetml/2006/main" count="1760" uniqueCount="772">
  <si>
    <t>BE01</t>
  </si>
  <si>
    <t>BE02</t>
  </si>
  <si>
    <t>BE03</t>
  </si>
  <si>
    <t>BE04</t>
  </si>
  <si>
    <t>Procurement</t>
  </si>
  <si>
    <t>BE05</t>
  </si>
  <si>
    <t>BE06</t>
  </si>
  <si>
    <t>GHG Emissions</t>
  </si>
  <si>
    <t>BE07</t>
  </si>
  <si>
    <t>BE08</t>
  </si>
  <si>
    <t>BE09</t>
  </si>
  <si>
    <t>BE10</t>
  </si>
  <si>
    <t>BE11</t>
  </si>
  <si>
    <t>BE12</t>
  </si>
  <si>
    <t>BE13</t>
  </si>
  <si>
    <t>BE14</t>
  </si>
  <si>
    <t>BE15</t>
  </si>
  <si>
    <t>BE16</t>
  </si>
  <si>
    <t>BE17</t>
  </si>
  <si>
    <t>BE18</t>
  </si>
  <si>
    <t>BE19</t>
  </si>
  <si>
    <t>BE20</t>
  </si>
  <si>
    <t>BE21</t>
  </si>
  <si>
    <t>Tax</t>
  </si>
  <si>
    <t>BE22</t>
  </si>
  <si>
    <t>BE23</t>
  </si>
  <si>
    <t>Risk of impact</t>
  </si>
  <si>
    <t>H/L/U to indicate impact risk level</t>
  </si>
  <si>
    <t>This indicates that the risk characteristic applies to more than one goal</t>
  </si>
  <si>
    <t>As much as possible, the risk characteristic's code will reflect the goal that it applies to most.</t>
  </si>
  <si>
    <t>For example, a high risk characteristic around employee health will apply to BE10: Employee health and BE14: Employee concerns. The code will reflect BE10.</t>
  </si>
  <si>
    <t>Blue descriptive text</t>
  </si>
  <si>
    <t>Our business provides services which require the disclosure of personal or confidential information</t>
  </si>
  <si>
    <t>Goal Code (e.g. BE01)</t>
  </si>
  <si>
    <t xml:space="preserve">C to indicate the characteristic is for an individual business </t>
  </si>
  <si>
    <t>Characteristic code</t>
  </si>
  <si>
    <t>Non-GHG
Emissions</t>
  </si>
  <si>
    <t>Operational
Waste</t>
  </si>
  <si>
    <t>Physical
Presence</t>
  </si>
  <si>
    <t>Natural Resources</t>
  </si>
  <si>
    <t>Energy Use</t>
  </si>
  <si>
    <t>Community
Engagement</t>
  </si>
  <si>
    <t>Employee
Health</t>
  </si>
  <si>
    <t>Living Wage</t>
  </si>
  <si>
    <t>Employment
Terms</t>
  </si>
  <si>
    <t>Employee
Discrimination</t>
  </si>
  <si>
    <t>Employee
Engagement</t>
  </si>
  <si>
    <t>Product Communications</t>
  </si>
  <si>
    <t>Customer
Engagement</t>
  </si>
  <si>
    <t>Product
Characteristics</t>
  </si>
  <si>
    <t>Product GHG
Emissions</t>
  </si>
  <si>
    <t>Product Repurposing</t>
  </si>
  <si>
    <t>Business Ethics</t>
  </si>
  <si>
    <t>Lobbying and Advocacy</t>
  </si>
  <si>
    <t>Financial Assets</t>
  </si>
  <si>
    <t>G = a characteristic associated with day-to-day business activities</t>
  </si>
  <si>
    <t>O = a characteristic associated with a business' operating context</t>
  </si>
  <si>
    <t>P =  a characteristic associated with a business' progress on a Break-Even Goal</t>
  </si>
  <si>
    <t xml:space="preserve">S = a characteristic associated with a specific element of a business </t>
  </si>
  <si>
    <t>For Individual business characteristics</t>
  </si>
  <si>
    <t>Water Use</t>
  </si>
  <si>
    <t>H</t>
  </si>
  <si>
    <t>L</t>
  </si>
  <si>
    <t>P</t>
  </si>
  <si>
    <t>U</t>
  </si>
  <si>
    <t>High</t>
  </si>
  <si>
    <t>Low</t>
  </si>
  <si>
    <t>Unlikely</t>
  </si>
  <si>
    <t>CHECK GOAL</t>
  </si>
  <si>
    <t>High Count</t>
  </si>
  <si>
    <t>Low Count</t>
  </si>
  <si>
    <t>Unlikely Count</t>
  </si>
  <si>
    <t>Risk
Level</t>
  </si>
  <si>
    <t>Employment Terms</t>
  </si>
  <si>
    <t>Employee Health</t>
  </si>
  <si>
    <t>Community Engagement</t>
  </si>
  <si>
    <t>Non-GHG Emissions</t>
  </si>
  <si>
    <t>Operational Waste</t>
  </si>
  <si>
    <t>Physical Presence</t>
  </si>
  <si>
    <t>Employee Discrimination</t>
  </si>
  <si>
    <t>Employee Engagement</t>
  </si>
  <si>
    <t>Customer Engagement</t>
  </si>
  <si>
    <t>Product Characteristics</t>
  </si>
  <si>
    <t>Product GHG Emissions</t>
  </si>
  <si>
    <t>Goal code</t>
  </si>
  <si>
    <t>Goal
name</t>
  </si>
  <si>
    <t>Does this
apply?</t>
  </si>
  <si>
    <t>Break-Even Goal Risk Assessment</t>
  </si>
  <si>
    <t>Goal
code</t>
  </si>
  <si>
    <t>Examples</t>
  </si>
  <si>
    <t xml:space="preserve">e.g. requires coal to fuel a furnace, or gas for heating (includes metal refining) , heavy machinery or vehicles dependent on fossil-fuels </t>
  </si>
  <si>
    <t>e.g. converting methane or naphtha into ammonia, or petroleum into polymers for plastic manufacturing</t>
  </si>
  <si>
    <t>e.g. freight, oil &amp; gas transportation (includes cruises, airlines, train companies)</t>
  </si>
  <si>
    <t xml:space="preserve">e.g. pristinely clean, high or low temperatures, or specialized ventilation such as for semiconductor manufacturing </t>
  </si>
  <si>
    <t>e.g. water is used to grow crops and for animal production, or as a key input into personal products such as shampoo and water-based beverages</t>
  </si>
  <si>
    <t>e.g. metals, minerals and fossil fuels</t>
  </si>
  <si>
    <t>e.g. wheat, dairy, beef</t>
  </si>
  <si>
    <t>e.g. fishing, hunting</t>
  </si>
  <si>
    <t>e.g. prospective construction (buying up plots), stewardship of parklands and forests, and tourism, where the main attraction is the presence of natural resources such as high biodiversity</t>
  </si>
  <si>
    <t>e.g. cosmetics, pharmaceuticals</t>
  </si>
  <si>
    <t>e.g. metals, foodstuffs, cement</t>
  </si>
  <si>
    <t>e.g. industries with a significant use of call centres or external market researchers</t>
  </si>
  <si>
    <t>e.g. supermarkets and department stores</t>
  </si>
  <si>
    <t>e.g. mining, jewellery manufacturing</t>
  </si>
  <si>
    <t>e.g. financial services and consulting procuring office supplies such as computers and stationary</t>
  </si>
  <si>
    <t xml:space="preserve">e.g. chemical pesticides, certain pharmaceuticals, consumer electronics. Some substances are known to be toxic to people and organisms. Other substances may not seem immediately harmful, but if nature cannot break them down rapidly they may – through gaseous, liquid or solid emissions – systematically build up in the environment to dangerous levels e.g. cadmium, CFCs, NOx, POPs, EDCs and aerosols. See BE05: Operational Emissions Action Guide (p.9) for full guidance on identifying harmful emissions </t>
  </si>
  <si>
    <t xml:space="preserve">e.g. requires coal to fuel a furnace, or gas for heating (includes metal refining), heavy machinery or vehicles dependent on fossil-fuels </t>
  </si>
  <si>
    <t>e.g. construction companies</t>
  </si>
  <si>
    <t>e.g. industrial gas or other chemical production, oil &amp; gas production and transportation</t>
  </si>
  <si>
    <t>e.g. financial services, consulting</t>
  </si>
  <si>
    <t>e.g. IT and software services</t>
  </si>
  <si>
    <t xml:space="preserve">e.g. pristinely clean, high or low temperatures, or specialized ventilation, such as for semiconductor manufacturing </t>
  </si>
  <si>
    <t>e.g. cement production emits carbon dioxide, livestock production results in methane emissions</t>
  </si>
  <si>
    <t>e.g. heavy industry such as construction, machinery, industrial gases or nuclear plants produce hazardous waste</t>
  </si>
  <si>
    <t xml:space="preserve">e.g. food-based products </t>
  </si>
  <si>
    <t>e.g. pharmaceuticals</t>
  </si>
  <si>
    <t>e.g. professional services, telecommunications, digital media</t>
  </si>
  <si>
    <t>e.g. jewellery, metals</t>
  </si>
  <si>
    <t>e.g. cultivating crops which grow best in tropical conditions, increasing the risk of use of deforested land</t>
  </si>
  <si>
    <t>e.g. knowledge-based services</t>
  </si>
  <si>
    <t>e.g. agriculture, textile dyeing, beverages</t>
  </si>
  <si>
    <t>e.g. mining companies may employ significant quantities of local labour for a set period of time, creating economic dependency and lack of resilience should the company leave</t>
  </si>
  <si>
    <t>e.g. real estate development</t>
  </si>
  <si>
    <t>e.g. GMO crops which contaminate local crops, disrupting ecosystems; fracking which disrupts ecosystems and presents significant noise disruption; extraction of local genetic resources, such as plants with medicinal properties</t>
  </si>
  <si>
    <t>e.g. knowledge-based services, apparel retail</t>
  </si>
  <si>
    <t>e.g. chemical manufacturing, electronics manufacturing</t>
  </si>
  <si>
    <t>e.g. cosmetic manufacturing, where chemicals considered safe at low levels  (and are used in products as such) are present in elevated quantities in manufacturing environments</t>
  </si>
  <si>
    <t>e.g. chemical manufacturing and distribution, due to presence of explosive gases</t>
  </si>
  <si>
    <t>e.g. industrial manufacturing</t>
  </si>
  <si>
    <t>e.g. agriculture, construction</t>
  </si>
  <si>
    <t>e.g. consulting, financial services</t>
  </si>
  <si>
    <t>e.g. care homes, prisons, therapy</t>
  </si>
  <si>
    <t>e.g. significant use of seasonal workers, such as in retail and leisure</t>
  </si>
  <si>
    <t>e.g. manufacturing, agriculture, retail</t>
  </si>
  <si>
    <t>e.g. retail and leisure</t>
  </si>
  <si>
    <t>The gig-economy is characterized by the prevalence of short-term contracts or freelance work as opposed to permanent jobs (e.g. delivery or taxi drivers who own their vehicles)</t>
  </si>
  <si>
    <t>e.g. craftsmanship</t>
  </si>
  <si>
    <t>e.g. financial, consulting and legal services, research and development</t>
  </si>
  <si>
    <t>e.g. mining of precious metals, agricultural production</t>
  </si>
  <si>
    <t>e.g. textile manufacturing</t>
  </si>
  <si>
    <t>The gig-economy is characterized by the prevalence of short-term contracts or freelance work as opposed to permanent jobs (e.g. delivery drivers)</t>
  </si>
  <si>
    <t>e.g. this is likely to apply where products are likely to be encountered by  vulnerable groups such as children (e.g. household appliances), or where the product requires a high level of skill (e.g. a car)</t>
  </si>
  <si>
    <t>e.g. a product is complex, if the terms of use, and/or the features and risks associated with use are not reasonably likely to be understood by the user without explanation ( e.g. industrial machinery, financial services)</t>
  </si>
  <si>
    <t>e.g. electronic waste</t>
  </si>
  <si>
    <t>e.g. financial services, legal services, which require the disclosure of information for services to be carried out</t>
  </si>
  <si>
    <t>e.g. tobacco, alcohol, gambling</t>
  </si>
  <si>
    <t>e.g. semiconductors (they are fitted inside electronic products which are sold to customers)</t>
  </si>
  <si>
    <t>e.g. a product is complex, if the terms of use, and/or the features and risks associated with use are not reasonably likely to be understood by the user ( e.g. industrial machinery, financial services)</t>
  </si>
  <si>
    <t>e.g. social media used predominantly by teenagers, children's toys, some financial services products</t>
  </si>
  <si>
    <t>e.g. weapons</t>
  </si>
  <si>
    <t>e.g. tobacco, alcohol</t>
  </si>
  <si>
    <t>e.g. diesel or petrol cars, machinery dependent on fossil fuel combustion, chemical fertiliser and pesticides</t>
  </si>
  <si>
    <t>e.g. oil and gas exploration, manufacture of equipment dependent on fossil fuel combustion</t>
  </si>
  <si>
    <t>e.g. tourism, shipping</t>
  </si>
  <si>
    <t>e.g. diesel engines for use in machinery, components of explosives or defense equipment</t>
  </si>
  <si>
    <t>e.g. POPs, EDCs, radioactive materials, certain metal compounds like mercury, lead, zinc and cadmium, and aerosols. See BE17: Product Harm Action Guide, p.19 for a full guidance on identifying substances of concern</t>
  </si>
  <si>
    <t>e.g. raw agricultural inputs, paper products</t>
  </si>
  <si>
    <t>e.g. diesel or petrol cars, machinery dependent on fossil fuel combustion</t>
  </si>
  <si>
    <t>e.g. industrial gases such as carbon dioxide, methane and carbon monoxide</t>
  </si>
  <si>
    <t>e.g. petroleum, diesel, kerosene</t>
  </si>
  <si>
    <t>e.g. household products which emit VOCs, refrigeration which emits CFCs</t>
  </si>
  <si>
    <t>e.g. leased machinery or transport that runs on fossil fuels</t>
  </si>
  <si>
    <t>e.g. candles, scent diffusers</t>
  </si>
  <si>
    <t>e.g. packaged foods, household products</t>
  </si>
  <si>
    <t>e.g. household appliances</t>
  </si>
  <si>
    <t>e.g. household electronics and appliances</t>
  </si>
  <si>
    <t>e.g. virtual products, services</t>
  </si>
  <si>
    <t>e.g. crops</t>
  </si>
  <si>
    <t>e.g. metals, minerals and wood</t>
  </si>
  <si>
    <t>e.g. financial services</t>
  </si>
  <si>
    <t>e.g. healthcare, pharmaceuticals</t>
  </si>
  <si>
    <t>e.g. banks, fund managers, pension funds</t>
  </si>
  <si>
    <t>e.g. insurance companies</t>
  </si>
  <si>
    <t>e.g. emerging technologies such as social media, cryptocurrency</t>
  </si>
  <si>
    <t>e.g. tourism</t>
  </si>
  <si>
    <t>e.g. news media</t>
  </si>
  <si>
    <t>e.g. financial services, social media</t>
  </si>
  <si>
    <t>A typical business is dependent on fossil fuels as a key operational input</t>
  </si>
  <si>
    <t>BE01-T-H-1</t>
  </si>
  <si>
    <t>BE01-T-H-2</t>
  </si>
  <si>
    <t>BE01-T-H-3</t>
  </si>
  <si>
    <t>BE01-T-H-4</t>
  </si>
  <si>
    <t>BE01-T-H-5</t>
  </si>
  <si>
    <t>BE01-T-H-6</t>
  </si>
  <si>
    <t>A typical business transforms the chemical or physical structure of materials with extreme temperatures at scale</t>
  </si>
  <si>
    <t>A typical business depends on multiple stages of automated, machine-based labour</t>
  </si>
  <si>
    <t>A typical business transports or distributes goods, materials or people as a key activity</t>
  </si>
  <si>
    <t xml:space="preserve">A typical business requires a specialized environment which depends on high energy input for its maintenance </t>
  </si>
  <si>
    <t>BE02-T-H-1</t>
  </si>
  <si>
    <t>BE02-T-H-2</t>
  </si>
  <si>
    <t>A typical business's operations are water-intensive</t>
  </si>
  <si>
    <t>A typical business uses water as a major product input</t>
  </si>
  <si>
    <t>A typical business generates contaminated wastewater which requires specialized treatment</t>
  </si>
  <si>
    <t>BE02-T-H-3</t>
  </si>
  <si>
    <t>BE02-T-L-1</t>
  </si>
  <si>
    <t>BE03-T-H-1</t>
  </si>
  <si>
    <t>BE03-T-H-2</t>
  </si>
  <si>
    <t>BE03-T-H-3</t>
  </si>
  <si>
    <t>BE03-T-H-4</t>
  </si>
  <si>
    <t>BE03-T-H-5</t>
  </si>
  <si>
    <t>BE03-T-U-1</t>
  </si>
  <si>
    <t>BE04-T-H-1</t>
  </si>
  <si>
    <t>BE04-T-H-2</t>
  </si>
  <si>
    <t>BE04-T-H-3</t>
  </si>
  <si>
    <t>BE04-T-H-4</t>
  </si>
  <si>
    <t>BE04-T-H-5</t>
  </si>
  <si>
    <t>BE04-T-H-6</t>
  </si>
  <si>
    <t>BE04-T-L-1</t>
  </si>
  <si>
    <t>BE05-T-H-1</t>
  </si>
  <si>
    <t>BE05-T-H-2</t>
  </si>
  <si>
    <t>BE05-T-H-3</t>
  </si>
  <si>
    <t>BE05-T-H-4</t>
  </si>
  <si>
    <t>BE05-T-H-5</t>
  </si>
  <si>
    <t>BE05-T-L-1</t>
  </si>
  <si>
    <t>BE05-T-L-2</t>
  </si>
  <si>
    <t>BE05-T-L-3</t>
  </si>
  <si>
    <t>BE06-T-H-1</t>
  </si>
  <si>
    <t>BE06-T-H-2</t>
  </si>
  <si>
    <t>BE07-T-H-1</t>
  </si>
  <si>
    <t>BE07-T-H-2</t>
  </si>
  <si>
    <t>BE07-T-H-3</t>
  </si>
  <si>
    <t>BE07-T-H-4</t>
  </si>
  <si>
    <t>BE07-T-L-1</t>
  </si>
  <si>
    <t>BE07-T-L-2</t>
  </si>
  <si>
    <t>BE08-T-H-1</t>
  </si>
  <si>
    <t>BE08-T-H-2</t>
  </si>
  <si>
    <t>BE08-T-L-1</t>
  </si>
  <si>
    <t>BE09-T-H-1</t>
  </si>
  <si>
    <t>BE09-T-H-2</t>
  </si>
  <si>
    <t>BE09-T-H-3</t>
  </si>
  <si>
    <t>BE09-T-H-4</t>
  </si>
  <si>
    <t>BE09-T-L-1</t>
  </si>
  <si>
    <t>BE10-T-H-1</t>
  </si>
  <si>
    <t>BE10-T-H-2</t>
  </si>
  <si>
    <t>BE10-T-H-3</t>
  </si>
  <si>
    <t>BE10-T-H-4</t>
  </si>
  <si>
    <t>BE10-T-H-5</t>
  </si>
  <si>
    <t>BE10-T-H-6</t>
  </si>
  <si>
    <t>BE10-T-H-7</t>
  </si>
  <si>
    <t>BE11-T-H-1</t>
  </si>
  <si>
    <t>BE11-T-H-3</t>
  </si>
  <si>
    <t>BE11-T-H-4</t>
  </si>
  <si>
    <t>BE11-T-H-5</t>
  </si>
  <si>
    <t>BE11-T-H-6</t>
  </si>
  <si>
    <t>BE11-T-H-7</t>
  </si>
  <si>
    <t>BE11-T-H-8</t>
  </si>
  <si>
    <t>BE11-T-L-1</t>
  </si>
  <si>
    <t>BE12-T-H-1</t>
  </si>
  <si>
    <t>BE13-T-H-1</t>
  </si>
  <si>
    <t>BE14-T-H-1</t>
  </si>
  <si>
    <t>BE15-T-H-1</t>
  </si>
  <si>
    <t>BE15-T-H-2</t>
  </si>
  <si>
    <t>BE15-T-H-3</t>
  </si>
  <si>
    <t>BE15-T-H-4</t>
  </si>
  <si>
    <t>BE15-T-H-5</t>
  </si>
  <si>
    <t>BE15-T-H-6</t>
  </si>
  <si>
    <t>BE17-T-H-8</t>
  </si>
  <si>
    <t>BE17-T-L-3</t>
  </si>
  <si>
    <t>BE15-T-L-2</t>
  </si>
  <si>
    <t>BE17-T-H-1</t>
  </si>
  <si>
    <t>BE17-T-H-2</t>
  </si>
  <si>
    <t>BE17-T-H-3</t>
  </si>
  <si>
    <t>BE17-T-H-4</t>
  </si>
  <si>
    <t>BE17-T-H-5</t>
  </si>
  <si>
    <t>BE17-T-H-6</t>
  </si>
  <si>
    <t>BE17-T-H-7</t>
  </si>
  <si>
    <t>BE17-T-L-1</t>
  </si>
  <si>
    <t>BE17-T-L-2</t>
  </si>
  <si>
    <t>BE18-T-H-1</t>
  </si>
  <si>
    <t>BE18-T-H-2</t>
  </si>
  <si>
    <t>BE18-T-H-3</t>
  </si>
  <si>
    <t>BE18-T-H-4</t>
  </si>
  <si>
    <t>BE18-T-H-5</t>
  </si>
  <si>
    <t>BE18-T-L-1</t>
  </si>
  <si>
    <t>BE19-T-H-1</t>
  </si>
  <si>
    <t>BE19-T-H-3</t>
  </si>
  <si>
    <t>BE19-T-H-4</t>
  </si>
  <si>
    <t>BE19-T-L-1</t>
  </si>
  <si>
    <t>BE19-T-L-2</t>
  </si>
  <si>
    <t>BE19-T-L-3</t>
  </si>
  <si>
    <t>BE20-T-H-1</t>
  </si>
  <si>
    <t>BE20-T-H-2</t>
  </si>
  <si>
    <t>BE23-T-H-1</t>
  </si>
  <si>
    <t>BE23-T-H-2</t>
  </si>
  <si>
    <t>BE20-T-H-3</t>
  </si>
  <si>
    <t>BE20-T-H-4</t>
  </si>
  <si>
    <t>BE20-T-H-5</t>
  </si>
  <si>
    <t>BE20-T-H-6</t>
  </si>
  <si>
    <t>BE21-T-H-1</t>
  </si>
  <si>
    <t>BE22-T-H-1</t>
  </si>
  <si>
    <t>BE22-T-H-2</t>
  </si>
  <si>
    <t>BE22-T-H-3</t>
  </si>
  <si>
    <t>BE23-T-L-1</t>
  </si>
  <si>
    <t>A typical business extracts natural resources from the earth</t>
  </si>
  <si>
    <t>A typical business cultivates plants or trees, or rears animals</t>
  </si>
  <si>
    <t>A typical business harvests plants or animals from the wild</t>
  </si>
  <si>
    <t>A typical business owns or manages large swathes of land</t>
  </si>
  <si>
    <t>A typical business relies on animal testing to develop its products</t>
  </si>
  <si>
    <t>A typical business does not own or manage any natural resources, including large swathes of land</t>
  </si>
  <si>
    <t>A typical business transforms, refines or combines raw materials</t>
  </si>
  <si>
    <t>A typical business relies heavily on outsourced labour</t>
  </si>
  <si>
    <t>A typical business only sells physical goods that it does not manufacture itself</t>
  </si>
  <si>
    <t>A typical business only procures ancillary goods and services for its own operations</t>
  </si>
  <si>
    <t>A typical business manages, stores or distributes potentially harmful substances</t>
  </si>
  <si>
    <t>A typical business uses significant quantities of potentially harmful substances as a product input or operational input</t>
  </si>
  <si>
    <t>A typical business generates significant quantities of potentially harmful substances as an operational by-product</t>
  </si>
  <si>
    <t>A typical business delivers services which do not emit harmful substances or require the use of heavy machinery</t>
  </si>
  <si>
    <t>A typical business only creates virtual products without emitting harmful substances</t>
  </si>
  <si>
    <t>A typical business only sells physical goods which it does not manufacture itself</t>
  </si>
  <si>
    <t>A typical business requires a specialized environment which depends on high energy input for its maintenance</t>
  </si>
  <si>
    <t>A typical business generates energy from fossil fuels</t>
  </si>
  <si>
    <t>A typical business produces significant quantities of operational by-products</t>
  </si>
  <si>
    <t>A typical business's operations generate significant quantities of hazardous waste</t>
  </si>
  <si>
    <t>A typical business depends on perishable product inputs</t>
  </si>
  <si>
    <t>A typical business's products are perishable</t>
  </si>
  <si>
    <t>A typical business does not produce physical goods, or only delivers services which do not rely on the consumption of physical goods</t>
  </si>
  <si>
    <t>A typical business only generates operational by-products that are widely repurposed</t>
  </si>
  <si>
    <t>A typical business is likely to negotiate with governing bodies or local communities for rights to resources or land</t>
  </si>
  <si>
    <t>A typical business is likely to operate in or near areas of high biodiversity or cultural value</t>
  </si>
  <si>
    <t>A typical business's activities predominantly take place in built-up areas</t>
  </si>
  <si>
    <t>A typical business requires the repeated acquisition or control of new land</t>
  </si>
  <si>
    <t>A typical business's wages include non-guaranteed elements, resulting in unpredictable income</t>
  </si>
  <si>
    <t>A typical business has a significant proportion of temporary workers</t>
  </si>
  <si>
    <t>A typical business has a significant proportion of migrant workers who may not have access to adequate social protections</t>
  </si>
  <si>
    <t>A typical business is part of the gig-economy</t>
  </si>
  <si>
    <t>A typical business is highly dependent on confidentiality</t>
  </si>
  <si>
    <t>A typical business provides services which require the disclosure of personal or confidential information</t>
  </si>
  <si>
    <t>A typical business produces intermediate goods which are typically used to create final products that are likely to cause harm</t>
  </si>
  <si>
    <t>A typical business does not sell physical goods</t>
  </si>
  <si>
    <t>A typical business's core model involves the ownership, management and/or investment of financial assets</t>
  </si>
  <si>
    <t>A typical business is highly regulated by data privacy laws</t>
  </si>
  <si>
    <t>A typical business's use of local natural resources (including water) has the potential to increase prices and/or hinder community access</t>
  </si>
  <si>
    <t>A typical business relies on significant amounts of local labour which may impact living costs and create local economic dependency</t>
  </si>
  <si>
    <t>A typical business could have the potential to disrupt local activities and livelihoods</t>
  </si>
  <si>
    <t>A typical business’s operations only take place in built-up areas and do not involve any activity which is likely to generate pollution</t>
  </si>
  <si>
    <t>A typical business's activities could expose employees to hazardous substances</t>
  </si>
  <si>
    <t xml:space="preserve">A typical business’s activities could repeatedly expose employees to substances which have harmful effects over time </t>
  </si>
  <si>
    <t>A typical business's activities could expose employees to highly reactive substances, increasing risk of accident</t>
  </si>
  <si>
    <t>A typical business requires the use of heavy machinery</t>
  </si>
  <si>
    <t>A typical business's activities involve repetitive manual labour</t>
  </si>
  <si>
    <t>A typical business routinely requires employees to work overtime (more than 40 hours a week)</t>
  </si>
  <si>
    <t>A typical business could routinely expose employees to psychologically challenging situations</t>
  </si>
  <si>
    <t>A typical business has a significant proportion of employees carrying out low-skilled labour</t>
  </si>
  <si>
    <t>A typical business has a significant proportion of employees on zero hour contracts</t>
  </si>
  <si>
    <t>A typical business depends on apprenticeship or internship-based labour</t>
  </si>
  <si>
    <t>The vast majority of a typical business's employees are high-skilled and well paid</t>
  </si>
  <si>
    <t>A significant proportion of employees are women or minority groups who may require additional protection against discrimination</t>
  </si>
  <si>
    <t>A typical business’s activities could expose employees to hazardous substances</t>
  </si>
  <si>
    <t>A typical business's products are likely to cause harm to people or environment if misused, and are sold to consumers rather than other businesses</t>
  </si>
  <si>
    <t>A typical business's products are complex and not readily understood by customers</t>
  </si>
  <si>
    <t>A typical business's  products are likely to cause harm to people or environment if disposed of improperly</t>
  </si>
  <si>
    <t>A typical business's product users are likely to be vulnerable groups such as children, the elderly, indigenous people</t>
  </si>
  <si>
    <t>A typical business's products may be addictive</t>
  </si>
  <si>
    <t>A typical business's products are unlikely to cause harm to people or environment during intended use, if misused, or at end of life</t>
  </si>
  <si>
    <t>A typical business's product users are likely to be vulnerable groups such as children, the elderly, indigenous people</t>
  </si>
  <si>
    <t>A typical business's products might contain harmful substances</t>
  </si>
  <si>
    <t>A typical business's goods are designed for human consumption or ingestion and could increase long-term health risks</t>
  </si>
  <si>
    <t>A typical business's goods emit potentially harmful substances during use or at end of life</t>
  </si>
  <si>
    <t>A typical business's goods or services perpetuate reliance on fossil-fuel-dependent infrastructure</t>
  </si>
  <si>
    <t>A typical business's goods or services could significantly disrupt ecosystems</t>
  </si>
  <si>
    <t>A typical business's products consist entirely of natural resources which have been minimally altered before onward sale and are unlikely to cause harm</t>
  </si>
  <si>
    <t>A typical business only offers services, and they do not have the potential to negatively impact the health of people or the environment (through its own actions or those of its clients)</t>
  </si>
  <si>
    <t>A typical business's products depend on fossil fuels to operate </t>
  </si>
  <si>
    <t>A typical business's products are themselves a greenhouse gas</t>
  </si>
  <si>
    <t>A typical business's sells combustible fossil fuels</t>
  </si>
  <si>
    <t>A typical business's products contain greenhouse gases which may be emitted during use or at end of life</t>
  </si>
  <si>
    <t>A typical business's services involve leasing machinery/equipment which depends on fossil fuels to operate</t>
  </si>
  <si>
    <t>A typical business's products force users to emit negligible amounts of greenhouse gases</t>
  </si>
  <si>
    <t>A typical business's products or key components within products are designed for single or temporary use</t>
  </si>
  <si>
    <t xml:space="preserve">A typical business's products require disassembly by the end user to be repurposed </t>
  </si>
  <si>
    <t>A typical business's products cannot easily be repaired or upgraded, and are likely to need replacing every few years</t>
  </si>
  <si>
    <t>A typical business's products are fully consumed by the user and require no or very little packaging</t>
  </si>
  <si>
    <t>A typical business sells natural resources or other homogeneous materials which can be widely repurposed</t>
  </si>
  <si>
    <t>A typical business's products are intended to impact people's health</t>
  </si>
  <si>
    <t>A typical business's management or investment of financial assets (in-house or via third-party managers) plays a critical role in its core model</t>
  </si>
  <si>
    <t>A typical business collects or handles sensitive information and personal data</t>
  </si>
  <si>
    <t>A typical business facilitates interactions with potentially vulnerable groups such as children, the elderly, indigenous people</t>
  </si>
  <si>
    <t>A typical business is involved in or is otherwise in a position to influence the dissemination of information</t>
  </si>
  <si>
    <t>A typical business's activity causes extensive greenhouse gas emissions or relies on the sale or purchase of fossil fuels</t>
  </si>
  <si>
    <t>A typical business only uses financial assets for the reasonable and appropriate day-to-day support of its other activities</t>
  </si>
  <si>
    <t>Typical business characteristic</t>
  </si>
  <si>
    <t>A typical business's products do not force the user to emit greenhouse gases during use or post-use</t>
  </si>
  <si>
    <t>BE18-T-U-1</t>
  </si>
  <si>
    <t>e.g. clothes, furniture</t>
  </si>
  <si>
    <t>Business Activity:</t>
  </si>
  <si>
    <t>Risk level definitions</t>
  </si>
  <si>
    <t>Risk Level</t>
  </si>
  <si>
    <t>Definition</t>
  </si>
  <si>
    <t>Highest</t>
  </si>
  <si>
    <t>There is a high risk that a typical company’s activities will cause significant harm in this issue area</t>
  </si>
  <si>
    <t>Moderate</t>
  </si>
  <si>
    <t>There is a moderate risk that a typical company’s activities will cause significant harm in this issue area</t>
  </si>
  <si>
    <t>Lower</t>
  </si>
  <si>
    <t>There is a low risk that a typical company’s activities will cause significant harm in this issue area</t>
  </si>
  <si>
    <t>A typical company’s activities are unlikely to cause any harm in this issue area</t>
  </si>
  <si>
    <t>Notes for Future-Fit team</t>
  </si>
  <si>
    <t>Bibliography</t>
  </si>
  <si>
    <t>Resource type</t>
  </si>
  <si>
    <t>Title</t>
  </si>
  <si>
    <t>Author</t>
  </si>
  <si>
    <t>Year published</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</si>
  <si>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</si>
  <si>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</si>
  <si>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</si>
  <si>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</si>
  <si>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</si>
  <si>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</si>
  <si>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</si>
  <si>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</si>
  <si>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</si>
  <si>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</si>
  <si>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</si>
  <si>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</si>
  <si>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</si>
  <si>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</si>
  <si>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</si>
  <si>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</si>
  <si>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</si>
  <si>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</si>
  <si>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</si>
  <si>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</si>
  <si>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</si>
  <si>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</si>
  <si>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</si>
  <si>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</si>
  <si>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</si>
  <si>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</si>
  <si>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</si>
  <si>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</si>
  <si>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</si>
  <si>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</si>
  <si>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</si>
  <si>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</si>
  <si>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</si>
  <si>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</si>
  <si>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</si>
  <si>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</si>
  <si>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</si>
  <si>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</si>
  <si>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</si>
  <si>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</si>
  <si>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Risk Characteristics</t>
  </si>
  <si>
    <t>Heatmap Assessment</t>
  </si>
  <si>
    <r>
      <t>Where you are unsure of your assessment, or have comments about a rationale or Break-Even Goal, please use the '</t>
    </r>
    <r>
      <rPr>
        <i/>
        <sz val="12"/>
        <color theme="1"/>
        <rFont val="Calibri"/>
        <family val="2"/>
        <scheme val="minor"/>
      </rPr>
      <t>Notes for Future-Fit team'</t>
    </r>
    <r>
      <rPr>
        <sz val="12"/>
        <color theme="1"/>
        <rFont val="Calibri"/>
        <family val="2"/>
        <scheme val="minor"/>
      </rPr>
      <t xml:space="preserve"> column to capture your queries.</t>
    </r>
  </si>
  <si>
    <t>ISIC Classes covered by Business Activity</t>
  </si>
  <si>
    <t>Introduction to Business Activity</t>
  </si>
  <si>
    <t>Instructions for using this Excel template</t>
  </si>
  <si>
    <t>Reference #</t>
  </si>
  <si>
    <t>Journal volume, 
issue and page numbers 
(if applicable)</t>
  </si>
  <si>
    <r>
      <t xml:space="preserve">Your rationales should be substantiated using references to third-party resources. Because an Excel template is being used for the purposes of future digitalisation of the heatmaps, this will need to be done manually. Fill out the </t>
    </r>
    <r>
      <rPr>
        <i/>
        <sz val="12"/>
        <color theme="1"/>
        <rFont val="Calibri"/>
        <family val="2"/>
        <scheme val="minor"/>
      </rPr>
      <t xml:space="preserve">References </t>
    </r>
    <r>
      <rPr>
        <sz val="12"/>
        <color theme="1"/>
        <rFont val="Calibri"/>
        <family val="2"/>
        <scheme val="minor"/>
      </rPr>
      <t>tab as you undertake the assessment, making sure to align the correct number reference in the body of your rationales. For instance, your first reference will be known as [1]. When relying on information from this source to substantiate a point in a rationale, simply write out '[1]' where relevant. You will need to be very aware that your references all align, as human error is likely to creep in!</t>
    </r>
  </si>
  <si>
    <r>
      <t xml:space="preserve">If a risk characteristic applies to your Business Activity, use the </t>
    </r>
    <r>
      <rPr>
        <i/>
        <sz val="12"/>
        <color theme="1"/>
        <rFont val="Calibri"/>
        <family val="2"/>
        <scheme val="minor"/>
      </rPr>
      <t xml:space="preserve">Rationale </t>
    </r>
    <r>
      <rPr>
        <sz val="12"/>
        <color theme="1"/>
        <rFont val="Calibri"/>
        <family val="2"/>
        <scheme val="minor"/>
      </rPr>
      <t xml:space="preserve">column to explain why. You do not need to write rationales for why a risk characteristics </t>
    </r>
    <r>
      <rPr>
        <i/>
        <sz val="12"/>
        <color theme="1"/>
        <rFont val="Calibri"/>
        <family val="2"/>
        <scheme val="minor"/>
      </rPr>
      <t>does not</t>
    </r>
    <r>
      <rPr>
        <sz val="12"/>
        <color theme="1"/>
        <rFont val="Calibri"/>
        <family val="2"/>
        <scheme val="minor"/>
      </rPr>
      <t xml:space="preserve"> apply.</t>
    </r>
  </si>
  <si>
    <t>Understanding your Business Activity</t>
  </si>
  <si>
    <t>Further description</t>
  </si>
  <si>
    <t>Undertaking the heatmap</t>
  </si>
  <si>
    <t>Journal or website name (if applicable)</t>
  </si>
  <si>
    <t>BE01-T-M-1</t>
  </si>
  <si>
    <t>BE03-T-M-1</t>
  </si>
  <si>
    <t>No upgrading or downgrading risk characteristics are fulfilled</t>
  </si>
  <si>
    <t>BE02-T-M-1</t>
  </si>
  <si>
    <t>BE04-T-M-1</t>
  </si>
  <si>
    <t>BE05-T-M-1</t>
  </si>
  <si>
    <t>BE06-T-M-1</t>
  </si>
  <si>
    <t>BE07-T-M-1</t>
  </si>
  <si>
    <t>BE08-T-M-1</t>
  </si>
  <si>
    <t>BE09-T-M-1</t>
  </si>
  <si>
    <t>BE10-T-M-1</t>
  </si>
  <si>
    <t>BE11-T-M-1</t>
  </si>
  <si>
    <t>BE12-T-M-1</t>
  </si>
  <si>
    <t>BE13-T-M-1</t>
  </si>
  <si>
    <t>BE14-T-M-1</t>
  </si>
  <si>
    <t>BE15-T-M-1</t>
  </si>
  <si>
    <t>BE17-T-M-1</t>
  </si>
  <si>
    <t>BE16-T-M-1</t>
  </si>
  <si>
    <t>BE18-T-M-1</t>
  </si>
  <si>
    <t>BE19-T-M-1</t>
  </si>
  <si>
    <t>BE20-T-M-1</t>
  </si>
  <si>
    <t>BE21-T-M-1</t>
  </si>
  <si>
    <t>BE22-T-M-1</t>
  </si>
  <si>
    <t>BE23-T-M-1</t>
  </si>
  <si>
    <t>Throughout this document, you will only be able to edit light orange cells.</t>
  </si>
  <si>
    <r>
      <t xml:space="preserve">Consider the risk characteristics on the </t>
    </r>
    <r>
      <rPr>
        <i/>
        <sz val="12"/>
        <color theme="1"/>
        <rFont val="Calibri"/>
        <family val="2"/>
        <scheme val="minor"/>
      </rPr>
      <t xml:space="preserve">Goal Risk Assessment </t>
    </r>
    <r>
      <rPr>
        <sz val="12"/>
        <color theme="1"/>
        <rFont val="Calibri"/>
        <family val="2"/>
        <scheme val="minor"/>
      </rPr>
      <t>tab to determine the risk level of a Break-Even goal. Fill out the '</t>
    </r>
    <r>
      <rPr>
        <i/>
        <sz val="12"/>
        <color theme="1"/>
        <rFont val="Calibri"/>
        <family val="2"/>
        <scheme val="minor"/>
      </rPr>
      <t>Does this apply?</t>
    </r>
    <r>
      <rPr>
        <sz val="12"/>
        <color theme="1"/>
        <rFont val="Calibri"/>
        <family val="2"/>
        <scheme val="minor"/>
      </rPr>
      <t>' column using the drop down options '</t>
    </r>
    <r>
      <rPr>
        <i/>
        <sz val="12"/>
        <color theme="1"/>
        <rFont val="Calibri"/>
        <family val="2"/>
        <scheme val="minor"/>
      </rPr>
      <t>Yes/No/Split</t>
    </r>
    <r>
      <rPr>
        <sz val="12"/>
        <color theme="1"/>
        <rFont val="Calibri"/>
        <family val="2"/>
        <scheme val="minor"/>
      </rPr>
      <t xml:space="preserve">'. This will automatically populate duplicate risk characteristics elsewhere in the </t>
    </r>
    <r>
      <rPr>
        <i/>
        <sz val="12"/>
        <color theme="1"/>
        <rFont val="Calibri"/>
        <family val="2"/>
        <scheme val="minor"/>
      </rPr>
      <t>Goal Risk Assessment</t>
    </r>
    <r>
      <rPr>
        <sz val="12"/>
        <color theme="1"/>
        <rFont val="Calibri"/>
        <family val="2"/>
        <scheme val="minor"/>
      </rPr>
      <t xml:space="preserve"> tab and will auto-fill the </t>
    </r>
    <r>
      <rPr>
        <i/>
        <sz val="12"/>
        <color theme="1"/>
        <rFont val="Calibri"/>
        <family val="2"/>
        <scheme val="minor"/>
      </rPr>
      <t xml:space="preserve">Risk level summary </t>
    </r>
    <r>
      <rPr>
        <sz val="12"/>
        <color theme="1"/>
        <rFont val="Calibri"/>
        <family val="2"/>
        <scheme val="minor"/>
      </rPr>
      <t>tab as you go through</t>
    </r>
    <r>
      <rPr>
        <i/>
        <sz val="12"/>
        <color theme="1"/>
        <rFont val="Calibri"/>
        <family val="2"/>
        <scheme val="minor"/>
      </rPr>
      <t>.</t>
    </r>
  </si>
  <si>
    <t>A typical business uses water for personal consumption and basic sanitation purposes only</t>
  </si>
  <si>
    <t>Notable exclusions from Business Activity</t>
  </si>
  <si>
    <r>
      <t xml:space="preserve">Refer to the </t>
    </r>
    <r>
      <rPr>
        <i/>
        <sz val="12"/>
        <color theme="1"/>
        <rFont val="Calibri"/>
        <family val="2"/>
        <scheme val="minor"/>
      </rPr>
      <t xml:space="preserve">ISIC Classes covered by Business Activity </t>
    </r>
    <r>
      <rPr>
        <sz val="12"/>
        <color theme="1"/>
        <rFont val="Calibri"/>
        <family val="2"/>
        <scheme val="minor"/>
      </rPr>
      <t xml:space="preserve">table below for a more in-depth understanding of the specific activities covered by your heatmap. The ISIC class titles will give you an indication of the content, but should you wish to delve further, you can click the </t>
    </r>
    <r>
      <rPr>
        <i/>
        <sz val="12"/>
        <color theme="1"/>
        <rFont val="Calibri"/>
        <family val="2"/>
        <scheme val="minor"/>
      </rPr>
      <t>Further description</t>
    </r>
    <r>
      <rPr>
        <sz val="12"/>
        <color theme="1"/>
        <rFont val="Calibri"/>
        <family val="2"/>
        <scheme val="minor"/>
      </rPr>
      <t xml:space="preserve"> link through to a more detailed description of each class. Note that there may be some specific</t>
    </r>
    <r>
      <rPr>
        <i/>
        <sz val="12"/>
        <color theme="1"/>
        <rFont val="Calibri"/>
        <family val="2"/>
        <scheme val="minor"/>
      </rPr>
      <t xml:space="preserve"> subsets</t>
    </r>
    <r>
      <rPr>
        <sz val="12"/>
        <color theme="1"/>
        <rFont val="Calibri"/>
        <family val="2"/>
        <scheme val="minor"/>
      </rPr>
      <t xml:space="preserve"> of particular ISIC classes which are additionally included or excluded for your Business Activity. Exclusions are highlighted in grey.</t>
    </r>
  </si>
  <si>
    <r>
      <t xml:space="preserve">Once you have undertaken your heatmap assessment and understand your Business Activity in more depth, please add further narrative to the </t>
    </r>
    <r>
      <rPr>
        <i/>
        <sz val="12"/>
        <color theme="1"/>
        <rFont val="Calibri"/>
        <family val="2"/>
        <scheme val="minor"/>
      </rPr>
      <t>Introduction to the Business Activity</t>
    </r>
    <r>
      <rPr>
        <sz val="12"/>
        <color theme="1"/>
        <rFont val="Calibri"/>
        <family val="2"/>
        <scheme val="minor"/>
      </rPr>
      <t xml:space="preserve"> box so that a future reader of the heatmap can easily gain a high level understanding of what the Business Activity entails.</t>
    </r>
  </si>
  <si>
    <r>
      <t xml:space="preserve">If </t>
    </r>
    <r>
      <rPr>
        <i/>
        <sz val="12"/>
        <color theme="1"/>
        <rFont val="Calibri"/>
        <family val="2"/>
        <scheme val="minor"/>
      </rPr>
      <t xml:space="preserve">no </t>
    </r>
    <r>
      <rPr>
        <sz val="12"/>
        <color theme="1"/>
        <rFont val="Calibri"/>
        <family val="2"/>
        <scheme val="minor"/>
      </rPr>
      <t>high or low risk characteristics apply for a specific Break-Even Goal, you will need to provide a goal-level rationale to explain that the risk level is moderate . There is a 'Moderate' characteristic at the end of each goal which states '</t>
    </r>
    <r>
      <rPr>
        <i/>
        <sz val="12"/>
        <color theme="1"/>
        <rFont val="Calibri"/>
        <family val="2"/>
        <scheme val="minor"/>
      </rPr>
      <t>No upgrading or downgrading risk characteristics are fulfilled</t>
    </r>
    <r>
      <rPr>
        <sz val="12"/>
        <color theme="1"/>
        <rFont val="Calibri"/>
        <family val="2"/>
        <scheme val="minor"/>
      </rPr>
      <t>'. Your goal-level rationale should be entered in this moderate characteristic's corresponding rationale box.</t>
    </r>
  </si>
  <si>
    <r>
      <t xml:space="preserve">As explained in the </t>
    </r>
    <r>
      <rPr>
        <i/>
        <sz val="12"/>
        <color theme="1"/>
        <rFont val="Calibri"/>
        <family val="2"/>
        <scheme val="minor"/>
      </rPr>
      <t xml:space="preserve">Instruction manual </t>
    </r>
    <r>
      <rPr>
        <sz val="12"/>
        <color theme="1"/>
        <rFont val="Calibri"/>
        <family val="2"/>
        <scheme val="minor"/>
      </rPr>
      <t>that accompanies this template, you may occasionally need to use a 'Split risk level' if there is a substantial subset of the Business Activity that causes the risk levels differ. If this is the case, choose the '</t>
    </r>
    <r>
      <rPr>
        <i/>
        <sz val="12"/>
        <color theme="1"/>
        <rFont val="Calibri"/>
        <family val="2"/>
        <scheme val="minor"/>
      </rPr>
      <t>Split</t>
    </r>
    <r>
      <rPr>
        <sz val="12"/>
        <color theme="1"/>
        <rFont val="Calibri"/>
        <family val="2"/>
        <scheme val="minor"/>
      </rPr>
      <t xml:space="preserve">' option from the drop down menu in the </t>
    </r>
    <r>
      <rPr>
        <i/>
        <sz val="12"/>
        <color theme="1"/>
        <rFont val="Calibri"/>
        <family val="2"/>
        <scheme val="minor"/>
      </rPr>
      <t>Does this apply</t>
    </r>
    <r>
      <rPr>
        <sz val="12"/>
        <color theme="1"/>
        <rFont val="Calibri"/>
        <family val="2"/>
        <scheme val="minor"/>
      </rPr>
      <t>? column. The '</t>
    </r>
    <r>
      <rPr>
        <i/>
        <sz val="12"/>
        <color theme="1"/>
        <rFont val="Calibri"/>
        <family val="2"/>
        <scheme val="minor"/>
      </rPr>
      <t>Split</t>
    </r>
    <r>
      <rPr>
        <sz val="12"/>
        <color theme="1"/>
        <rFont val="Calibri"/>
        <family val="2"/>
        <scheme val="minor"/>
      </rPr>
      <t xml:space="preserve">' option should be chosen for at least two risk characteristics within the Break-Even Goal (one of which can be the Moderate characteristic). 
For example, for </t>
    </r>
    <r>
      <rPr>
        <b/>
        <sz val="12"/>
        <color theme="1"/>
        <rFont val="Calibri"/>
        <family val="2"/>
        <scheme val="minor"/>
      </rPr>
      <t>BE18: Product GHGs</t>
    </r>
    <r>
      <rPr>
        <sz val="12"/>
        <color theme="1"/>
        <rFont val="Calibri"/>
        <family val="2"/>
        <scheme val="minor"/>
      </rPr>
      <t>, if your Business Activity is industrial gas production, you may have '</t>
    </r>
    <r>
      <rPr>
        <i/>
        <sz val="12"/>
        <color theme="1"/>
        <rFont val="Calibri"/>
        <family val="2"/>
        <scheme val="minor"/>
      </rPr>
      <t>Split</t>
    </r>
    <r>
      <rPr>
        <sz val="12"/>
        <color theme="1"/>
        <rFont val="Calibri"/>
        <family val="2"/>
        <scheme val="minor"/>
      </rPr>
      <t>' by the High risk characteristic '</t>
    </r>
    <r>
      <rPr>
        <i/>
        <sz val="12"/>
        <color theme="1"/>
        <rFont val="Calibri"/>
        <family val="2"/>
        <scheme val="minor"/>
      </rPr>
      <t>A typical business's products are themselves a greenhouse gas</t>
    </r>
    <r>
      <rPr>
        <sz val="12"/>
        <color theme="1"/>
        <rFont val="Calibri"/>
        <family val="2"/>
        <scheme val="minor"/>
      </rPr>
      <t>' and the Unlikely risk characteristic '</t>
    </r>
    <r>
      <rPr>
        <i/>
        <sz val="12"/>
        <color theme="1"/>
        <rFont val="Calibri"/>
        <family val="2"/>
        <scheme val="minor"/>
      </rPr>
      <t>A typical business's products do not force the user to emit greenhouse gases during use or post-use</t>
    </r>
    <r>
      <rPr>
        <sz val="12"/>
        <color theme="1"/>
        <rFont val="Calibri"/>
        <family val="2"/>
        <scheme val="minor"/>
      </rPr>
      <t>' . 
This would give rise to a Highest/Unlikely risk level.</t>
    </r>
  </si>
  <si>
    <t>ISIC Class code</t>
  </si>
  <si>
    <t>ISIC Class description</t>
  </si>
  <si>
    <t>Subset of ISIC Class</t>
  </si>
  <si>
    <t>Scope of ISIC Class inclusion</t>
  </si>
  <si>
    <t>Relevant Business Activity for excluded ISIC Class subset</t>
  </si>
  <si>
    <t>Excluded activities</t>
  </si>
  <si>
    <t>Relevant Business Activity for excluded activity</t>
  </si>
  <si>
    <t>[41]</t>
  </si>
  <si>
    <t>[42]</t>
  </si>
  <si>
    <t>[43]</t>
  </si>
  <si>
    <t>[44]</t>
  </si>
  <si>
    <t>[45]</t>
  </si>
  <si>
    <t>[46]</t>
  </si>
  <si>
    <t>[47]</t>
  </si>
  <si>
    <t>[48]</t>
  </si>
  <si>
    <t>[49]</t>
  </si>
  <si>
    <t>[50]</t>
  </si>
  <si>
    <t>[51]</t>
  </si>
  <si>
    <t>[52]</t>
  </si>
  <si>
    <t>[53]</t>
  </si>
  <si>
    <t>[54]</t>
  </si>
  <si>
    <t>[55]</t>
  </si>
  <si>
    <t>[56]</t>
  </si>
  <si>
    <t>[57]</t>
  </si>
  <si>
    <t>[58]</t>
  </si>
  <si>
    <t>[59]</t>
  </si>
  <si>
    <t>[60]</t>
  </si>
  <si>
    <t>Date accessed (dd/mm/yyyy)</t>
  </si>
  <si>
    <t>Hyperlink (please add wherever possible)</t>
  </si>
  <si>
    <t>e.g. a Business Activity where processes are completed largely by machinery rather than human labour (includes most manufacturing industries)</t>
  </si>
  <si>
    <t>e.g. a Business Activity heavily dependent on data servers or telecommunications (includes technology companies, financial exchanges &amp; investment banks)</t>
  </si>
  <si>
    <t>e.g. Business Activities which take place solely in offices or warehouses (excludes industries such as those where cleanliness levels are higher due to specific requirements, such as  hospitals and restaurants)</t>
  </si>
  <si>
    <t>e.g. a Business Activity heavily dependent on data servers or telecommunications (includes technology companies, financial exchanges and investment banks)</t>
  </si>
  <si>
    <t>e.g. success within the Business Activity is dependent on intellectual property rights, such as technological patents. High use of personal data, such as financial services</t>
  </si>
  <si>
    <t>e.g. water is contaminated by hazardous chemicals such as those used in textile manufacturing, or organic matter such as slurry from livestock</t>
  </si>
  <si>
    <t>e.g. non-renewable energy utilities and Business Activities which produce their own energy on-site</t>
  </si>
  <si>
    <t>e.g. manufacturing such as textiles, where material cut-offs are not repurposed</t>
  </si>
  <si>
    <t>e.g. mining and oil, which have been known to negotiate with governments for access to land, at the expense of local communities</t>
  </si>
  <si>
    <t>e.g. jewellery manufacturing  due to piece-rate pay, other Business Activities with high dependence on commissions, tips and bonuses</t>
  </si>
  <si>
    <t>A migrant worker is a person who moves to another country or area in order to find employment, in particular for seasonal or temporary work (e.g. food processing, construction, services industries). e.g. food processing, construction, services Business Activities</t>
  </si>
  <si>
    <t>e.g. jewellery manufacturing due to piece-rate pay, other Business Activities with high dependence on commissions, tips and bonuses</t>
  </si>
  <si>
    <t>A migrant worker is a person who moves to another country or area in order to find employment, in particular for seasonal or temporary work (e.g. food processing, construction, services industries). e.g. food processing, construction, services</t>
  </si>
  <si>
    <t>e.g. leisure and other Business Activities where service misuse is unlikely to result in harm</t>
  </si>
  <si>
    <t>e.g. financial and legal services, and Business Activities whose business models are premised on data-sharing for revenue-generation</t>
  </si>
  <si>
    <t>e.g. oil and gas, manufacturers of equipment dependent on fossil fuel combustion</t>
  </si>
  <si>
    <t>e.g. by many manufacturers and in agriculture, value is held more in assets than in cash</t>
  </si>
  <si>
    <r>
      <t xml:space="preserve">Read the </t>
    </r>
    <r>
      <rPr>
        <i/>
        <sz val="12"/>
        <color theme="1"/>
        <rFont val="Calibri"/>
        <family val="2"/>
        <scheme val="minor"/>
      </rPr>
      <t xml:space="preserve">Introduction to the Business Activity </t>
    </r>
    <r>
      <rPr>
        <sz val="12"/>
        <color theme="1"/>
        <rFont val="Calibri"/>
        <family val="2"/>
        <scheme val="minor"/>
      </rPr>
      <t>and</t>
    </r>
    <r>
      <rPr>
        <i/>
        <sz val="12"/>
        <color theme="1"/>
        <rFont val="Calibri"/>
        <family val="2"/>
        <scheme val="minor"/>
      </rPr>
      <t xml:space="preserve"> Notable exclusions</t>
    </r>
    <r>
      <rPr>
        <sz val="12"/>
        <color theme="1"/>
        <rFont val="Calibri"/>
        <family val="2"/>
        <scheme val="minor"/>
      </rPr>
      <t xml:space="preserve"> below to understand the scope and content of your assigned heatmap. This will give you a broad overview of the Business Activity.</t>
    </r>
  </si>
  <si>
    <t>BE01-E-H-1</t>
  </si>
  <si>
    <t>BE01-E-L-1</t>
  </si>
  <si>
    <t>None of the high risk characteristics adequately describe why this Business Activity is high risk</t>
  </si>
  <si>
    <t>None of the low risk characteristics adequately describe why this Business Activity is low risk</t>
  </si>
  <si>
    <t>BE02-E-H-1</t>
  </si>
  <si>
    <t>BE02-E-L-1</t>
  </si>
  <si>
    <t>BE03-E-H-1</t>
  </si>
  <si>
    <t>BE03-E-L-1</t>
  </si>
  <si>
    <t>BE04-E-H-1</t>
  </si>
  <si>
    <t>BE04-E-L-1</t>
  </si>
  <si>
    <t>BE05-E-H-1</t>
  </si>
  <si>
    <t>BE05-E-L-1</t>
  </si>
  <si>
    <t>BE06-E-H-1</t>
  </si>
  <si>
    <t>BE06-E-L-1</t>
  </si>
  <si>
    <t>BE07-E-H-1</t>
  </si>
  <si>
    <t>BE07-E-L-1</t>
  </si>
  <si>
    <t>BE08-E-H-1</t>
  </si>
  <si>
    <t>BE08-E-L-1</t>
  </si>
  <si>
    <t>BE09-E-H-1</t>
  </si>
  <si>
    <t>BE09-E-L-1</t>
  </si>
  <si>
    <t>BE10-E-H-1</t>
  </si>
  <si>
    <t>BE11-E-H-1</t>
  </si>
  <si>
    <t>BE11-E-L-1</t>
  </si>
  <si>
    <t>BE12-E-H-1</t>
  </si>
  <si>
    <t>BE13-E-H-1</t>
  </si>
  <si>
    <t>BE14-E-H-1</t>
  </si>
  <si>
    <t>BE15-E-H-1</t>
  </si>
  <si>
    <t>BE15-E-L-1</t>
  </si>
  <si>
    <t>BE16-E-H-1</t>
  </si>
  <si>
    <t>BE17-E-H-1</t>
  </si>
  <si>
    <t>BE17-E-L-1</t>
  </si>
  <si>
    <t>BE18-E-H-1</t>
  </si>
  <si>
    <t>BE18-E-L-1</t>
  </si>
  <si>
    <t>BE19-E-H-1</t>
  </si>
  <si>
    <t>BE19-E-L-1</t>
  </si>
  <si>
    <t>BE20-E-H-1</t>
  </si>
  <si>
    <t>BE22-E-H-1</t>
  </si>
  <si>
    <t>BE23-E-H-1</t>
  </si>
  <si>
    <t>BE23-E-L-1</t>
  </si>
  <si>
    <t>BE10-E-L-1</t>
  </si>
  <si>
    <t>BE12-E-L-1</t>
  </si>
  <si>
    <t>BE13-E-L-1</t>
  </si>
  <si>
    <t>BE14-E-L-1</t>
  </si>
  <si>
    <t>BE16-E-L-1</t>
  </si>
  <si>
    <t>BE20-E-L-1</t>
  </si>
  <si>
    <t>BE21-E-L-1</t>
  </si>
  <si>
    <t>BE22-E-L-1</t>
  </si>
  <si>
    <r>
      <t>There may occasionally be instances where no high or low risk characteristics apply for a specific Break-Even Goal but you still believe there is a clear reason for the goal to be high or low risk. Each goal has two characteristics above the 'Moderate' fisk characteristic which state '</t>
    </r>
    <r>
      <rPr>
        <i/>
        <sz val="12"/>
        <color theme="1"/>
        <rFont val="Calibri"/>
        <family val="2"/>
        <scheme val="minor"/>
      </rPr>
      <t>None of the high/low risk characteristics adequately describe why this Business Activity is high/low risk'</t>
    </r>
    <r>
      <rPr>
        <sz val="12"/>
        <color theme="1"/>
        <rFont val="Calibri"/>
        <family val="2"/>
        <scheme val="minor"/>
      </rPr>
      <t>. Use the rationale column to explain why you believe the goal to be high or low risk.</t>
    </r>
  </si>
  <si>
    <t>BE10-T-H-8</t>
  </si>
  <si>
    <t>e.g. cosmetic manufacturing, where chemicals considered safe at low levels (and are used in products as such) are present in elevated quantities in manufacturing environments</t>
  </si>
  <si>
    <t>e.g. mining cave-ins, falling from a height during construction</t>
  </si>
  <si>
    <t>BE21-E-H-1</t>
  </si>
  <si>
    <t>BE21-T-H-2</t>
  </si>
  <si>
    <t>A typical business relies on product inputs with complex, multi-tiered supply chains</t>
  </si>
  <si>
    <t>A typical business's value largely resides in intangible assets that are not tied to physical locations</t>
  </si>
  <si>
    <t>A typical business's activities are premised on the movement between multiple countries or jurisdictions</t>
  </si>
  <si>
    <t>e.g. freight transport, fishing</t>
  </si>
  <si>
    <t>A typical business builds physical infrastructure as a key activity</t>
  </si>
  <si>
    <t>e.g. water is used for process-specific cleaning, washing, cooling, heating or pressure</t>
  </si>
  <si>
    <t>A typical business sells physical products to other businesses, with low risk of product misuse</t>
  </si>
  <si>
    <t>A typical business emits significant greenhouse gases as an operational by-product unrelated to energy use</t>
  </si>
  <si>
    <t>BE22-T-H-4</t>
  </si>
  <si>
    <t>e.g. overfishing, cigarettes, junk food</t>
  </si>
  <si>
    <t>e.g. books, other educational resources/services, food crops</t>
  </si>
  <si>
    <t>e.g. patents, virtual networks or services and intellectual property</t>
  </si>
  <si>
    <t>A typical business's activities are notably at risk of being curbed by advancing environmental or social legislation</t>
  </si>
  <si>
    <t>e.g. semiconductor manufacturing, chemical manufacturing</t>
  </si>
  <si>
    <t>A typical business's activities lead to a significant risk of spills or leaks of harmful substances</t>
  </si>
  <si>
    <t>BE09-T-H-5</t>
  </si>
  <si>
    <t>A typical business's activities emit substantial amounts of harmful substances into nature</t>
  </si>
  <si>
    <t>e.g. textile manufacturing, agriculture</t>
  </si>
  <si>
    <t>A typical business's products are likely to cause harm to people or environment if disposed of improperly</t>
  </si>
  <si>
    <t>BE15-T-H-7</t>
  </si>
  <si>
    <t>A typical business's products have been processed and are intended for consumption</t>
  </si>
  <si>
    <t>e.g. packaged food, beverages, medicines</t>
  </si>
  <si>
    <t>e.g. cosmetics, medicines</t>
  </si>
  <si>
    <t>A typical business undertakes processes or creates products that rely on the use of potentially harmful and underresearched substances</t>
  </si>
  <si>
    <t>A typical business's core activities depend on significant quantities of digital equipment </t>
  </si>
  <si>
    <t>Product inputs are the materials and components which constitute a product. e.g. most manufactured goods, especially those dependent on packaging</t>
  </si>
  <si>
    <t>A typical business's products are made of multiple product inputs</t>
  </si>
  <si>
    <t>Product inputs are the materials and components which constitute a product. e.g. electronics are made up of many different components, which have supply chains of their own, and traceability is challenging. Raw agricultural products are often amalgamated in central markets and become difficult to trace</t>
  </si>
  <si>
    <t xml:space="preserve">A typical business's supply chains have documented cases of ethical challenges such as the financing of conflict, terrorism, money laundering, bribery, or corruption </t>
  </si>
  <si>
    <t>A typical business's activities could expose employees to physical hazards</t>
  </si>
  <si>
    <t>A typical business's activities have documented cases of child or forced labour</t>
  </si>
  <si>
    <t xml:space="preserve">A typical business's products have documented cases of ethical challenges such as the financing of conflict, terrorism, money laundering, bribery, or corruption </t>
  </si>
  <si>
    <t>A typical business has highly innovative products and/or operating processes that are disrupting traditional markets or creating new poorly regulated markets with documented ethical concerns</t>
  </si>
  <si>
    <t>A typical business's goods or services are intended to injure or incapacitate someone</t>
  </si>
  <si>
    <t>A typical business's products are formulation-based and intended for use on human skin</t>
  </si>
  <si>
    <t>S-H</t>
  </si>
  <si>
    <t>S-L</t>
  </si>
  <si>
    <t>S-U</t>
  </si>
  <si>
    <t>S-M</t>
  </si>
  <si>
    <t>S-H Count</t>
  </si>
  <si>
    <t>S-L Count</t>
  </si>
  <si>
    <t>S-U Count</t>
  </si>
  <si>
    <t>S-M Count</t>
  </si>
  <si>
    <t>A typical business's goods might contain harmful substances</t>
  </si>
  <si>
    <t>Business activity:</t>
  </si>
  <si>
    <t>Water collection, treatment and supply infrastructure</t>
  </si>
  <si>
    <t>Water collection, treatment and supply</t>
  </si>
  <si>
    <t>Sewerage</t>
  </si>
  <si>
    <t>3600</t>
  </si>
  <si>
    <t>3700</t>
  </si>
  <si>
    <t>All</t>
  </si>
  <si>
    <t>N/A</t>
  </si>
  <si>
    <t>Operation of irrigation equipment for agricultural purposes</t>
  </si>
  <si>
    <t>Crop production</t>
  </si>
  <si>
    <t>Steam and air conditioning supply</t>
  </si>
  <si>
    <t>3530</t>
  </si>
  <si>
    <t>No</t>
  </si>
  <si>
    <t>Yes</t>
  </si>
  <si>
    <t>https://www.researchgate.net/publication/304691555</t>
  </si>
  <si>
    <t>Journal article</t>
  </si>
  <si>
    <t>Energy consumption for water use cycles in different countries: A review</t>
  </si>
  <si>
    <t>Applied Energy</t>
  </si>
  <si>
    <t>Vol 178, Pg 868-885</t>
  </si>
  <si>
    <t>Muhammed Rana, Bin Chen, Tasawar Hayat, Ahmed Alsaedi and Bashir Ahmad</t>
  </si>
  <si>
    <t>https://www.world-nuclear.org/nuclear-essentials/where-does-our-electricity-come-from.aspx#</t>
  </si>
  <si>
    <t>Website</t>
  </si>
  <si>
    <t xml:space="preserve">Where does our electricity come from? </t>
  </si>
  <si>
    <t>www.world-nuclear.org</t>
  </si>
  <si>
    <t>World Nuclear Association</t>
  </si>
  <si>
    <t>https://doi.org/10.3390/w8120593</t>
  </si>
  <si>
    <t>A Study of Energy Optimisation of Urban Water Distribution Systems Using Potential Elements</t>
  </si>
  <si>
    <t>Ioan Sarbu</t>
  </si>
  <si>
    <t>Water</t>
  </si>
  <si>
    <t>Vol 8, Article 593</t>
  </si>
  <si>
    <t>https://www.ngwa.org/what-is-groundwater/About-groundwater/facts-about-global-groundwater-usage</t>
  </si>
  <si>
    <t>Facts about Global Groundwater Usage</t>
  </si>
  <si>
    <t>www.ngwa.org</t>
  </si>
  <si>
    <t>The Groundwater Association</t>
  </si>
  <si>
    <t>Document from website</t>
  </si>
  <si>
    <t>https://www.un.org/waterforlifedecade/pdf/groundwaterFao86.pdf</t>
  </si>
  <si>
    <t>www.un.org</t>
  </si>
  <si>
    <t>Groundwater in International Law</t>
  </si>
  <si>
    <t>United Nations</t>
  </si>
  <si>
    <t>Food and Agriculture Organisation and United Nations</t>
  </si>
  <si>
    <t>https://www.un.org/en/sections/issues-depth/water/</t>
  </si>
  <si>
    <t>Fighting Corruption in the Water Sector: Methods, Tools and Good Practises</t>
  </si>
  <si>
    <t>www.undp.org</t>
  </si>
  <si>
    <t>Jeroen Vos</t>
  </si>
  <si>
    <t>https://www.undp.org/content/undp/en/home/librarypage/democratic-governance/anti-corruption/fighting_corruptioninthewatersector.html</t>
  </si>
  <si>
    <t>http://www.waterintegritynetwork.net/wp-content/uploads/2015/03/swh_policy_brief_water_sector.pdf</t>
  </si>
  <si>
    <t>Corruption in the Water Sector: Causes, Consequences and Potential Reform</t>
  </si>
  <si>
    <t>www.waterintegritynetwork.net</t>
  </si>
  <si>
    <t>The Swedish Water House, The Stockholm International Water Institute and The Water Integrity Network</t>
  </si>
  <si>
    <t>Corruption worsens the world water crisis and evidence suggests that the costs are disproportionately bourne by the poor and the environment. Petty corruption in the water sector includes extortion of bribes for connections and water use licenses. Bribes are also paid to cover up the discharge of wastewater and toxins in water resources, and to allow for excessive abstraction from rivers and groundwater reservoirs. [7] [8]
World Bank suggest that 20-40% of water sector finances are lost to corrupt and dishonest practises. Corruption increases transaction costs and discourages investment in infrastructure. [8]</t>
  </si>
  <si>
    <t>https://www.intechopen.com/books/water-quality/impact-of-wastewater-on-surface-water-quality-in-developing-countries-a-case-study-of-south-africa</t>
  </si>
  <si>
    <t>Impact of Wastewater on Surface Water Quality in Developing Countries: A Case Study of South Africa</t>
  </si>
  <si>
    <t>Book</t>
  </si>
  <si>
    <t>www.intechopen.com</t>
  </si>
  <si>
    <t>Joshua N. Edokpayi, John O. Odiyo and Olatunde S. Durowoju</t>
  </si>
  <si>
    <t xml:space="preserve">Water does not force the user to emit greenhouse gases during use or post-use. </t>
  </si>
  <si>
    <t>Enviromental and public health implications of wastewater quality</t>
  </si>
  <si>
    <t xml:space="preserve"> https://www.researchgate.net/publication/277775701
</t>
  </si>
  <si>
    <t>African Journal of Biotechnology</t>
  </si>
  <si>
    <t>Oghenerobor Akpor and Mammo Muchie</t>
  </si>
  <si>
    <t>Vol. 10(13), Pg 2379-2387</t>
  </si>
  <si>
    <t>Wastewater is used water - there are four main types, domestic, industrial, agricultural and urban. It includes substances such as human waste, food scraps, oils, soaps and chemicals. 80% of wastewater flows back into the ecosystem without being treated or reused. [5]
The quality of wastewater effluents is responsible for the degradation of the receiving water bodies, affecting water users downstream and causing groundwater to be contaminated. [9] Contamination could lead to eutrophication of water sources, this may create enviromental conditions that favour growth of toxic-producing cyanobacteria. Chronic exposure to such toxins produced by these organisms can cause gastroenteritis, liver damage, nervous system impairment, skin irritation and liver cancer in animals. Recreational water users and anyone else coming into contact with this infected water is also at risk. [10]</t>
  </si>
  <si>
    <t>https://www.slideshare.net/WetlandsInternational/biodiversity-loss-and-the-global-water-crisis-a-fact-book-on-the-links-between-biodiversity-and-water-security</t>
  </si>
  <si>
    <t>Wetlands International</t>
  </si>
  <si>
    <t>Biodiversity loss and the global water crisis</t>
  </si>
  <si>
    <t>Water is required to support biodiversity. Without sufficient water, stresses on species increase global biodiversity losses. Biodviersity degradation in freshwater systems occurs at a ratio of double than other ecosystems. [11]
There are approximately 1,280 million hectares (1.2 million square kilometres) of wetland in the world. Globally habitats associated with 65% of continental freshwater discharge are moderately to highly threatened. Freshwater species are being lost at a much more rapid rate, a major factor is the vulnerability of species that depend on relatively small areas of habitat that are under pressure from increased human demand for water. [12]</t>
  </si>
  <si>
    <t>https://medcraveonline.com/BIJ/BIJ-04-00159.pdf</t>
  </si>
  <si>
    <t>Samah M Bassem</t>
  </si>
  <si>
    <t>Water pollution and aquatic biodiversity</t>
  </si>
  <si>
    <t>Biodiversity International Journal</t>
  </si>
  <si>
    <t>Vol 4 (1), Pg 10-16</t>
  </si>
  <si>
    <t>https://washmatters.wateraid.org/sites/g/files/jkxoof256/files/Water%20%20At%20What%20Cost%20%20The%20State%20of%20the%20Worlds%20Water%202016.pdf</t>
  </si>
  <si>
    <t>07/01/20201</t>
  </si>
  <si>
    <t>Water: At What Cost? The State of the World's Water 2016</t>
  </si>
  <si>
    <t>Tom Burgess</t>
  </si>
  <si>
    <t>www.wateraid.org</t>
  </si>
  <si>
    <t>https://www.nrdc.org/stories/water-pollution-everything-you-need-know</t>
  </si>
  <si>
    <t>Melissa Denchak</t>
  </si>
  <si>
    <t>Water Pollution: Everything you need to know</t>
  </si>
  <si>
    <t>www.nrdc.org</t>
  </si>
  <si>
    <t>UNICEF: Collecting water is often a colossal waste of time for women and girls</t>
  </si>
  <si>
    <t>www.unicef.org</t>
  </si>
  <si>
    <t>UNICEF</t>
  </si>
  <si>
    <t>https://www.unicef.org/media/media_92690.html</t>
  </si>
  <si>
    <t>80% of wastewater flows back into the ecosystem without being treated or reused. [5]
The quality of wastewater effluents is responsible for the degradation of the receiving water bodies, affecting water users downstream and causing groundwater to be contaminated. [9] Contamination could lead to eutrophication of water sources, this may create enviromental conditions that favour growth of toxic-producing cyanobacteria. Chronic exposure to such toxins produced by these organisms can cause gastroenteritis, liver damage, nervous system impairment, skin irritation and liver cancer in animals. Recreational water users and anyone else coming into contact with this infected water is also at risk. [10]</t>
  </si>
  <si>
    <t>The business model for water collection treatment and supply infrastructure does not rely on the ownership or management of financial assets except to support day-to-day operations.</t>
  </si>
  <si>
    <t>Water collection treatement and supply infrastructure as a business activity does not have any characteristics that would make it more susceptible to breaching the ‘spirit or the letter’ of tax regulation.</t>
  </si>
  <si>
    <t>It's the other 20% that should sit here - what happens to that? It might mean it should be Moderate. Furthermore, is there any other waste which is created by water companies? RATIONALE THAT WAS PREVIOUSLY INCLUDED AROUND 80% WASTE HAS BEEN MOVED TO BE05-T-H-3. THIS RISK IS NOW MODERATE AND COMMENTARY INCLUDED BELOW ACCORDINGLY</t>
  </si>
  <si>
    <t>Basic Information about Water Reuse</t>
  </si>
  <si>
    <t>www.epa.gov</t>
  </si>
  <si>
    <t>United States Environmental Protection Agency</t>
  </si>
  <si>
    <t>https://www.epa.gov/waterreuse/basic-information-about-water-reuse</t>
  </si>
  <si>
    <t>https://www.worldbank.org/en/news/feature/2019/11/19/sanitation-workers</t>
  </si>
  <si>
    <t>www.worldbank.org</t>
  </si>
  <si>
    <t>Sanitation Workers: Light at the End of the Tunnel?</t>
  </si>
  <si>
    <t>https://www.ilo.org/wcmsp5/groups/public/---ed_dialogue/---sector/documents/publication/wcms_728054.pdf</t>
  </si>
  <si>
    <t>Health, Safety and Dignity of Sanitation Workers: An Initial Assessment</t>
  </si>
  <si>
    <t>www.ilo.org</t>
  </si>
  <si>
    <t>World Bank Group, World Health Organisation, International Labour Organisation and WaterAid</t>
  </si>
  <si>
    <t>World Bank Group</t>
  </si>
  <si>
    <t xml:space="preserve">Sanitation workers range from permanent public or private employees with health benefits, pensions, and clear legal protections at one end of the spectrum, to some of the most marginalised, poor, and abused members of society who take on low-grade, labor intensive and dangerous work at the other end. In most developing countries, the latter prevails. [17] 
The size of the sanitation workforce is unknown,
and sanitation workers are among the most invisible and neglected in society. Financial security is a great concern,especially for workers in developing countries, typically where informal and temporary sanitation work is common. These workers tend to be poorly paid, and income can be unpredictable. [18] </t>
  </si>
  <si>
    <t>Sanitation workers are exposed to multiple occupational and environmental hazards, such as coming into direct or close contact with faecal sludge and wastewater. They are also exposed to hazardous gases and biological and chemical agents in septic tanks, sewers, pumping stations, and treatment plants. Common accidents reported include losing consciousness and death by asphyxiation resulting from the noxious gases in both septic tanks and sewers [18]</t>
  </si>
  <si>
    <t>Manual sanitation work, which includes emptying pit latrines where people repetitively dig excreta and solid waste, poses great risk to sanitation workers. Specifically, the reported physical and medical conditions directly associated with sanitation work include headaches, dizziness, fever, fatigue, asthma, gastroenteritis, cholera, typhoid, hepatitis, polio, cryptosporidiosis, schistosomiasis, musculoskeletal disorders (including back pain), puncture wounds and cuts, blunt force trauma, and fatality.  [18]</t>
  </si>
  <si>
    <t>Prior to breaking ground on a new project for water supply or wastewater treatment, necessary permits are required from the state/government. 
Primary responsibility usually falls to the property owner and is the one required to complete these registrations, permits and/or reports, though it is not uncommon in the construction industry to see such responsibilities passed through contracts to consultants or contractors. [19]</t>
  </si>
  <si>
    <t>https://www.pumpsandsystems.com/understanding-water-withdrawal-regulations</t>
  </si>
  <si>
    <t>Kathleen McCabe</t>
  </si>
  <si>
    <t>Understanding Water Withdrawal Regulations</t>
  </si>
  <si>
    <t>www.pumpsandsystems.com</t>
  </si>
  <si>
    <t>https://ourworldindata.org/water-use-stress</t>
  </si>
  <si>
    <t>Hannah Ritchie</t>
  </si>
  <si>
    <t>Water Use and Stress</t>
  </si>
  <si>
    <t>www.ourworldindata.org</t>
  </si>
  <si>
    <t>Groundwater is freshwater found beneath the earth's surface, supplies are normally replenished by rain and melting snow, depending on climate conditions. Groundwater represents about 97% of freshwater resources available, excluding water locked in polar ice. [4] Water withdrawal can be characterised as freshwater taken from ground of surface water sources and transported to the location of use. 
Freshwater is the world's most extracted raw material with withdrawal rates currently in the estimated range of 982 km3/year. About 70% of groundwater withdrawn is used for agriculture and it provides about half of all drinking water worldwide. [5]</t>
  </si>
  <si>
    <t>Within this sector, sanitation workers are more specifically exposed to multiple occupational and environmental hazards, such as coming into direct or close contact with faecal sludge and wastewater. They are also exposed to hazardous gases and biological and chemical agents in septic tanks, sewers, pumping stations, and treatment plants. Common accidents reported include losing consciousness and death by asphyxiation resulting from the noxious gases in both septic tanks and sewers [18]</t>
  </si>
  <si>
    <t>Manual sanitation work, which includes emptying pit latrines where people have to repetitively dig excreta and solid waste, poses great risk to workers. Specifically, the reported physical and medical conditions directly associated with sanitation work include headaches, dizziness, fever, fatigue, asthma, gastroenteritis, cholera, typhoid, hepatitis, polio, cryptosporidiosis, schistosomiasis, musculoskeletal disorders (including back pain), puncture wounds and cuts, blunt force trauma, and fatality.  [18]</t>
  </si>
  <si>
    <r>
      <t>This Business Activity encompasses the supply, collection and treatment of water and sewage for domestic and industrial needs, as well as the supply of steam and air conditioning. This includes the operational supply as well as the arrangement of sale to the consumer. This activity is heavily dependent on widescale pipeline infrastructure. 
Water supply networks are usually owned and maintained by local governments, but are sometime operated by a commercial enterprise. Water privatisation has had a variable history in which its popularity and favourability has fluctuated depending on the market and politics. One of the common forms of privatization is Public-Private Partnerships (PPPs).  PPPs allow for a mix between public and private ownership and/or management of water and sanitation sources and infrastructure.</t>
    </r>
    <r>
      <rPr>
        <sz val="12"/>
        <color rgb="FF338CA6"/>
        <rFont val="Calibri (Body)"/>
      </rPr>
      <t xml:space="preserve">
</t>
    </r>
    <r>
      <rPr>
        <sz val="12"/>
        <color theme="1"/>
        <rFont val="Calibri"/>
        <family val="2"/>
        <scheme val="minor"/>
      </rPr>
      <t xml:space="preserve">
Water is at the core of sustainable development and is critical for socio-economic development - 2.2 billion people lack access to safely managed drinking water and 2 billion people live in countries experiencing high water stress. [6] Roughly 70% of freshwater water withdrawals is for agriculture, 19% for for industrial purposes, 11% for municipal purposes usually to meet domestic demands. [20] 
In 2017, 2 billion people worldwide did not have access to basic sanitation facilities such as toilets or latrines. 673 million people still practised open defecation. According to WHO/UNICEF, at least 1.2 billion people worldwide are estimated to drink water that is not protected against contamination from faeces. Even more drink water, which is delivered through a system without adequate protection against sanitary hazards. [6]</t>
    </r>
  </si>
  <si>
    <t xml:space="preserve">Key operations of an organization in this sector is to either provide water to others, or use water as a significant input into the services they are providing. </t>
  </si>
  <si>
    <t xml:space="preserve">Organizations in this sector provide water to others, a product of water supply is generation of wastewater, which requires specialised treatment. </t>
  </si>
  <si>
    <t xml:space="preserve">Sanitation workers range from permanent public or private employees with health benefits, pensions, and clear legal protections at one end of the spectrum, to some of the most marginalised, poor, and abused members of society who take on low-grade, labor intensive and dangerous work at the other end. In most developing countries, the latter prevails. [17] 
The size of the sanitation workforce is unknown, and sanitation workers are among the most invisible and neglected in society. Financial security is a great concern,especially for workers in developing countries, typically where informal and temporary sanitation work is common. These workers tend to be poorly paid, and income can be unpredictable. [18] </t>
  </si>
  <si>
    <t>Sanitation workers, especially in developing countries, perform jobs that are manual and low-skilled - they are responsible for cleaning, maintaining, operating or emptying the equipment or technology in any stage of the sanitation chain. [18]</t>
  </si>
  <si>
    <t>Water is a natural resource which is minimally altered before onward sale and is unlikely to cause harm. Furthermore, the potentially negative impacts associated with the treatment of wastewater are captured within the operations of this Business Activity.</t>
  </si>
  <si>
    <t xml:space="preserve">Water is a natural resource that is consumed or can be widely repurposed. </t>
  </si>
  <si>
    <t>In 16 countries, more than 40% of the population does not have access to a basic water facility, such as a protected well. Those in rural/remote locations are the least likely to have access to a reliable water source. Prices and access to water vary dramatically across the globe. [13] Government utility agencies and private companies often have no financial incentive to provide water to both rural and poor peri-urban areas, given the high upfront financial and infrastructural investments, with no guarantee of cost recovery. 
Every year unsafe water sickens about 1 billion people. Low-income communities are disproportionately at risk because their homes are often closest to the most polluting industries.[14] 300,000 children die of water-related diseases annually. Lack of access to water causes malnutrition/stunting of 159 million children worldwide. Women and girls spend around the globe spend 200 million hours every day collecting water - equates to over 22,800 years of lost working hours every day. [15]</t>
  </si>
  <si>
    <t>80% of wastewater flows back into the the ecosystem without being treated or reused. [5] Water that is reused can provide alternatives to existing and be used to enhance water security, sustainability, and resilience. [16]</t>
  </si>
  <si>
    <t>Sanitation workers, especially in developing countries, perform jobs that are manual and low-skilled - they are responsible for cleaning, maintaining, operating or emptying the equipment or technology in any stage of the sanitation chain. [18] As a result, workers can be some of the most marginalised, poor, and abused members of society. [17] 
Many countries either lack laws and regulations that protect sanitation workers, or the laws in place are not enforced or are not enforceable in practical terms. Manual emptying, often the riskiest sanitation work, is often characterized by informality. [18]</t>
  </si>
  <si>
    <t>Employee discrimination is not particularly heightened within the workplaces for this Business Activity. However, sanitation workers are often subject to wider discrimination and stigma as a result of their occupation. This stigma compounds the social ostracizing and limitations on social mobility that workers face and often results in intergenerational discrimination. [18]</t>
  </si>
  <si>
    <t>The provision of water and removal of wastewater is a widely understood service. However, given the potential harmful substances associated with water discharge and its treatment, customers should have a channel through which to raise concerns.</t>
  </si>
  <si>
    <t>The provision of water and removal of wastewater is a widely understood service. However, given the increasing interest around the source of extracted water in the context of water scarcity and the potential harmful substances associated with water discharge and its treatment, product communications remains a moderate risk issue.</t>
  </si>
  <si>
    <t xml:space="preserve">Prior to breaking ground on a new project for water supply or wastewater treatment, necessary permits are required from the state/government. 
Primary responsibility usually falls to the property owner and is the one required to complete these registrations, permits and/or reports, though it is not uncommon in the construction industry to see such responsibilities passed through contracts to consultants or contractors. [19]
Lobbying to gain access to specific water sources is a heightened risk. </t>
  </si>
  <si>
    <t>The provision of water and removal of wastewater relies on some operational inputs, such as treatment chemicals. However, given that the product offering is a minimally altered natural resource, procurement activities are not a heighetened risk.</t>
  </si>
  <si>
    <t>Pumps and motors lift surface water and move it to nearby treatment plants, increase pressure within the distribution/drainage system, raise water into elevated storage, desalinate sea water, or in the case of air conditioning - extract water from the air.  
Approximately 2-3% of worldwide electricity consumption is used for pumping in water supply systems, while 80-90% of this consumption is absorbed by pumps and motors. [3]
Given that in 2017, fossil fuels generated 64.5% of electricity worldwide, [2] scope 2 emissions associated with this energy use are likely to be substantial.</t>
  </si>
  <si>
    <r>
      <t xml:space="preserve">This is nice research but I'm not sure it's best placed here: the q is do companies' extraction of water inhibit access for local communities? 
I think this is slightly different to the point you're making which is that companies are not bothering to expand into rural areas where they are desperately needed - is this correct? In which case, this seems like more of an ethics issue and could be explored in BE20.  
HAVE MOVED THIS DOWN TO BE20
</t>
    </r>
    <r>
      <rPr>
        <sz val="13"/>
        <color rgb="FFFF0000"/>
        <rFont val="Calibri"/>
        <family val="2"/>
      </rPr>
      <t>Is there not literature to suggest that water extraction is hindering local access/depleting water tables to keep up with demand (rather than the content in BE20 which higlights the issues of lack of water distribution). This is a particular issue in water stressed regions.
The example that comes to mind is the Aral Sea's depletion due to irrigation demand.</t>
    </r>
  </si>
  <si>
    <t>Pumps and motors lift surface water and move it to nearby treatment plants, increase pressure within the distribution/drainage system, raise water into elevated storage, desalinate sea water, or, in the case of air conditioning, extract water from the air.  
It has been reported that approximately 7% of global electricity generation is consumed in the production and distribution of drinking water and in wastewater treatment. [1] In 2017, fossil fuels generated 64.5% of electricity worldwide. [2]</t>
  </si>
  <si>
    <r>
      <t xml:space="preserve">RATIONALE ADDED IN HERE. 
</t>
    </r>
    <r>
      <rPr>
        <sz val="13"/>
        <color rgb="FFFF0000"/>
        <rFont val="Calibri"/>
        <family val="2"/>
      </rPr>
      <t>Waste is what is captured and disposed of. What happens to used chemicals/debris that is removed from the water once it is treated? Is it captured and disposed of? That would count as waste. Would that count as hazardous waste (e.g. feces/treatment chemicals).</t>
    </r>
    <r>
      <rPr>
        <sz val="13"/>
        <color theme="1"/>
        <rFont val="Calibri"/>
        <family val="2"/>
      </rPr>
      <t xml:space="preserve">
</t>
    </r>
    <r>
      <rPr>
        <sz val="13"/>
        <color rgb="FFFF0000"/>
        <rFont val="Calibri"/>
        <family val="2"/>
      </rPr>
      <t>Could you do a bit more research into the potential waste and reframe this rationale (it may end up being 'High').</t>
    </r>
  </si>
  <si>
    <r>
      <t xml:space="preserve">There are some statistics around incorrect disposal of waste water, however, will out that in as operational waste rather than Non-GHG emissions (as per aquaculture heatmap guidance). If you think it should be in this BE Goal instead, then happy to move it up. 
</t>
    </r>
    <r>
      <rPr>
        <sz val="13"/>
        <color rgb="FF338CA6"/>
        <rFont val="Calibri"/>
        <family val="2"/>
      </rPr>
      <t xml:space="preserve">What happens to wastewater - does it end up being emitted into nature while still hazardous/harmful? I assume so, in which case it should sit here. HAVE REMOVED WHAT WAS IN OPERATIONAL WASTED AND MOVED IT HERE. CLEARLY HAVEN'T QUITE GOT THE HANG OF DIFFERENTIATION OF WHAT SHOULD BE IN OPERATIONAL WASTE AND NON-GHG EMISSIONS
</t>
    </r>
    <r>
      <rPr>
        <sz val="13"/>
        <color rgb="FFFF0000"/>
        <rFont val="Calibri"/>
        <family val="2"/>
      </rPr>
      <t>Emissions are substances under the company's control which escape into nature. I would focus this rationale on potential for leaks/improper disposal of wastewater by the wastewater companies. 
Could you expand on how so much wastewater goes straight back into the environment? Is it because of wastewater company inadequacies or insufficient infrastructure of individual companies/residential buildings? If it isn't the wastewater company's fault, it shouldn't be captured by BE05.
Perhaps spills and leaks is more appropriate? BE05-T-H-5. Faulty pipes etc. could lead to extensive emissions.</t>
    </r>
  </si>
  <si>
    <t>Water Scarcity Impacts and Potential Conflicts in the MENA Region</t>
  </si>
  <si>
    <t>Water International</t>
  </si>
  <si>
    <t>https://doi.org/10.1080/02508060108686947</t>
  </si>
  <si>
    <t>Munther J. Haddadin</t>
  </si>
  <si>
    <t>Vol 26 (4), Pg 460-470</t>
  </si>
  <si>
    <t>Extraction of water, especially depletion of a stock of non-renewable groundwater, can adversely impact local communities. Water scarcity negatively impacts job opportunities (including fishing), farm incomes due to the inability credibly and reliably create sufficient produce, and the ability of the vulnerable to meet the cost of domestic water. [21]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</si>
</sst>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7" x14ac:knownFonts="1">
    <font>
      <sz val="12"/>
      <color theme="1"/>
      <name val="Calibri"/>
      <family val="2"/>
      <scheme val="minor"/>
    </font>
    <font>
      <sz val="12"/>
      <color theme="1"/>
      <name val="Calibri"/>
      <family val="2"/>
    </font>
    <font>
      <b/>
      <sz val="20"/>
      <color theme="0"/>
      <name val="Calibri"/>
      <family val="2"/>
    </font>
    <font>
      <b/>
      <sz val="14"/>
      <color theme="0"/>
      <name val="Calibri"/>
      <family val="2"/>
    </font>
    <font>
      <sz val="8"/>
      <name val="Calibri"/>
      <family val="2"/>
      <scheme val="minor"/>
    </font>
    <font>
      <b/>
      <sz val="12"/>
      <color theme="1"/>
      <name val="Calibri"/>
      <family val="2"/>
      <scheme val="minor"/>
    </font>
    <font>
      <b/>
      <sz val="14"/>
      <color theme="3" tint="-0.499984740745262"/>
      <name val="Calibri"/>
      <family val="2"/>
    </font>
    <font>
      <sz val="12"/>
      <color theme="0" tint="-0.499984740745262"/>
      <name val="Calibri"/>
      <family val="2"/>
    </font>
    <font>
      <sz val="12"/>
      <color theme="0" tint="-0.499984740745262"/>
      <name val="Calibri (Body)"/>
    </font>
    <font>
      <sz val="12"/>
      <color rgb="FF3F3F3F"/>
      <name val="Helvetica"/>
      <family val="2"/>
    </font>
    <font>
      <b/>
      <sz val="14"/>
      <color theme="0"/>
      <name val="Calibri"/>
      <family val="2"/>
      <scheme val="minor"/>
    </font>
    <font>
      <sz val="14"/>
      <color theme="1"/>
      <name val="Calibri"/>
      <family val="2"/>
      <scheme val="minor"/>
    </font>
    <font>
      <sz val="14"/>
      <color theme="3" tint="-0.499984740745262"/>
      <name val="Calibri"/>
      <family val="2"/>
    </font>
    <font>
      <sz val="14"/>
      <color theme="0" tint="-0.499984740745262"/>
      <name val="Calibri"/>
      <family val="2"/>
    </font>
    <font>
      <sz val="14"/>
      <color theme="0"/>
      <name val="Calibri"/>
      <family val="2"/>
    </font>
    <font>
      <sz val="14"/>
      <color theme="3" tint="-0.499984740745262"/>
      <name val="Calibri"/>
      <family val="2"/>
      <scheme val="minor"/>
    </font>
    <font>
      <sz val="13"/>
      <color theme="3" tint="-0.499984740745262"/>
      <name val="Calibri"/>
      <family val="2"/>
      <scheme val="minor"/>
    </font>
    <font>
      <sz val="14"/>
      <color theme="2" tint="-0.499984740745262"/>
      <name val="Calibri"/>
      <family val="2"/>
    </font>
    <font>
      <sz val="14"/>
      <color theme="0" tint="-0.499984740745262"/>
      <name val="Calibri (Body)"/>
    </font>
    <font>
      <sz val="14"/>
      <color theme="3" tint="-0.499984740745262"/>
      <name val="Calibri (Body)"/>
    </font>
    <font>
      <sz val="14"/>
      <color theme="0" tint="-0.499984740745262"/>
      <name val="Calibri"/>
      <family val="2"/>
      <scheme val="minor"/>
    </font>
    <font>
      <sz val="13"/>
      <color theme="3" tint="-0.499984740745262"/>
      <name val="Calibri (Body)"/>
    </font>
    <font>
      <sz val="13"/>
      <color theme="0" tint="-0.499984740745262"/>
      <name val="Calibri (Body)"/>
    </font>
    <font>
      <sz val="13"/>
      <color theme="3" tint="-0.499984740745262"/>
      <name val="Calibri"/>
      <family val="2"/>
    </font>
    <font>
      <sz val="13"/>
      <color theme="0" tint="-0.499984740745262"/>
      <name val="Calibri"/>
      <family val="2"/>
    </font>
    <font>
      <sz val="13"/>
      <color theme="0" tint="-0.499984740745262"/>
      <name val="Calibri"/>
      <family val="2"/>
      <scheme val="minor"/>
    </font>
    <font>
      <sz val="13"/>
      <color theme="1"/>
      <name val="Calibri"/>
      <family val="2"/>
      <scheme val="minor"/>
    </font>
    <font>
      <sz val="13"/>
      <color theme="1"/>
      <name val="Calibri"/>
      <family val="2"/>
    </font>
    <font>
      <b/>
      <sz val="18"/>
      <color theme="0"/>
      <name val="Calibri"/>
      <family val="2"/>
      <scheme val="minor"/>
    </font>
    <font>
      <i/>
      <sz val="12"/>
      <color theme="1"/>
      <name val="Calibri"/>
      <family val="2"/>
      <scheme val="minor"/>
    </font>
    <font>
      <sz val="11"/>
      <color rgb="FF000000"/>
      <name val="Calibri"/>
      <family val="2"/>
      <scheme val="minor"/>
    </font>
    <font>
      <u/>
      <sz val="12"/>
      <color theme="10"/>
      <name val="Calibri"/>
      <family val="2"/>
      <scheme val="minor"/>
    </font>
    <font>
      <sz val="12"/>
      <color theme="0"/>
      <name val="Calibri"/>
      <family val="2"/>
      <scheme val="minor"/>
    </font>
    <font>
      <sz val="12"/>
      <color rgb="FF000000"/>
      <name val="Calibri"/>
      <family val="2"/>
      <scheme val="minor"/>
    </font>
    <font>
      <sz val="13"/>
      <color theme="1"/>
      <name val="Calibri (Body)"/>
    </font>
    <font>
      <sz val="12"/>
      <color theme="1"/>
      <name val="Calibri (Body)"/>
    </font>
    <font>
      <sz val="14"/>
      <color theme="1"/>
      <name val="Calibri"/>
      <family val="2"/>
    </font>
    <font>
      <b/>
      <sz val="14"/>
      <color theme="1"/>
      <name val="Calibri"/>
      <family val="2"/>
      <scheme val="minor"/>
    </font>
    <font>
      <b/>
      <sz val="16"/>
      <color theme="0"/>
      <name val="Calibri"/>
      <family val="2"/>
    </font>
    <font>
      <sz val="14"/>
      <color rgb="FF225E6F"/>
      <name val="Calibri"/>
      <family val="2"/>
      <scheme val="minor"/>
    </font>
    <font>
      <sz val="13"/>
      <color rgb="FF225E6F"/>
      <name val="Calibri"/>
      <family val="2"/>
      <scheme val="minor"/>
    </font>
    <font>
      <sz val="12"/>
      <color rgb="FFFF0000"/>
      <name val="Calibri"/>
      <family val="2"/>
      <scheme val="minor"/>
    </font>
    <font>
      <sz val="12"/>
      <color rgb="FF338CA6"/>
      <name val="Calibri (Body)"/>
    </font>
    <font>
      <sz val="13"/>
      <color rgb="FF338CA6"/>
      <name val="Calibri"/>
      <family val="2"/>
    </font>
    <font>
      <sz val="13"/>
      <color rgb="FF338CA6"/>
      <name val="Calibri (Body)"/>
    </font>
    <font>
      <sz val="13"/>
      <color rgb="FFFF0000"/>
      <name val="Calibri"/>
      <family val="2"/>
    </font>
    <font>
      <sz val="13"/>
      <color rgb="FFFF0000"/>
      <name val="Calibri (Body)"/>
    </font>
  </fonts>
  <fills count="20">
    <fill>
      <patternFill patternType="none"/>
    </fill>
    <fill>
      <patternFill patternType="gray125"/>
    </fill>
    <fill>
      <patternFill patternType="solid">
        <fgColor rgb="FF338CA6"/>
        <bgColor indexed="64"/>
      </patternFill>
    </fill>
    <fill>
      <patternFill patternType="solid">
        <fgColor rgb="FF58B2CB"/>
        <bgColor indexed="64"/>
      </patternFill>
    </fill>
    <fill>
      <patternFill patternType="solid">
        <fgColor theme="3" tint="0.59999389629810485"/>
        <bgColor indexed="64"/>
      </patternFill>
    </fill>
    <fill>
      <patternFill patternType="solid">
        <fgColor rgb="FFBBDFEB"/>
        <bgColor indexed="64"/>
      </patternFill>
    </fill>
    <fill>
      <patternFill patternType="solid">
        <fgColor rgb="FFBBDFEA"/>
        <bgColor indexed="64"/>
      </patternFill>
    </fill>
    <fill>
      <patternFill patternType="solid">
        <fgColor theme="0" tint="-4.9989318521683403E-2"/>
        <bgColor indexed="64"/>
      </patternFill>
    </fill>
    <fill>
      <patternFill patternType="solid">
        <fgColor theme="0" tint="-4.9989318521683403E-2"/>
        <bgColor rgb="FF000000"/>
      </patternFill>
    </fill>
    <fill>
      <patternFill patternType="solid">
        <fgColor theme="3" tint="0.79998168889431442"/>
        <bgColor rgb="FF000000"/>
      </patternFill>
    </fill>
    <fill>
      <patternFill patternType="solid">
        <fgColor theme="3" tint="0.79998168889431442"/>
        <bgColor indexed="64"/>
      </patternFill>
    </fill>
    <fill>
      <patternFill patternType="solid">
        <fgColor theme="2"/>
        <bgColor indexed="64"/>
      </patternFill>
    </fill>
    <fill>
      <patternFill patternType="solid">
        <fgColor theme="3" tint="0.59999389629810485"/>
        <bgColor rgb="FF000000"/>
      </patternFill>
    </fill>
    <fill>
      <patternFill patternType="solid">
        <fgColor theme="3"/>
        <bgColor indexed="64"/>
      </patternFill>
    </fill>
    <fill>
      <patternFill patternType="solid">
        <fgColor theme="3" tint="-0.249977111117893"/>
        <bgColor indexed="64"/>
      </patternFill>
    </fill>
    <fill>
      <patternFill patternType="solid">
        <fgColor rgb="FFFCDEB3"/>
        <bgColor indexed="64"/>
      </patternFill>
    </fill>
    <fill>
      <patternFill patternType="solid">
        <fgColor rgb="FFF2F2F2"/>
        <bgColor indexed="64"/>
      </patternFill>
    </fill>
    <fill>
      <patternFill patternType="solid">
        <fgColor rgb="FFBBDFEA"/>
        <bgColor rgb="FF000000"/>
      </patternFill>
    </fill>
    <fill>
      <patternFill patternType="solid">
        <fgColor rgb="FFF2F2F2"/>
        <bgColor rgb="FF000000"/>
      </patternFill>
    </fill>
    <fill>
      <patternFill patternType="solid">
        <fgColor theme="0"/>
        <bgColor indexed="64"/>
      </patternFill>
    </fill>
  </fills>
  <borders count="40">
    <border>
      <left/>
      <right/>
      <top/>
      <bottom/>
      <diagonal/>
    </border>
    <border>
      <left style="thin">
        <color theme="0"/>
      </left>
      <right style="thin">
        <color theme="0"/>
      </right>
      <top style="thin">
        <color theme="0"/>
      </top>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bottom style="thin">
        <color theme="0"/>
      </bottom>
      <diagonal/>
    </border>
    <border>
      <left style="thin">
        <color theme="0"/>
      </left>
      <right style="thin">
        <color theme="0"/>
      </right>
      <top style="thin">
        <color theme="0"/>
      </top>
      <bottom style="thin">
        <color theme="0"/>
      </bottom>
      <diagonal/>
    </border>
    <border>
      <left style="thin">
        <color theme="0"/>
      </left>
      <right style="thin">
        <color theme="0"/>
      </right>
      <top/>
      <bottom/>
      <diagonal/>
    </border>
    <border>
      <left style="thin">
        <color theme="0"/>
      </left>
      <right/>
      <top style="thin">
        <color theme="0"/>
      </top>
      <bottom style="thin">
        <color theme="0"/>
      </bottom>
      <diagonal/>
    </border>
    <border>
      <left/>
      <right/>
      <top/>
      <bottom style="thin">
        <color theme="0"/>
      </bottom>
      <diagonal/>
    </border>
    <border>
      <left style="thin">
        <color theme="0"/>
      </left>
      <right/>
      <top/>
      <bottom style="thin">
        <color theme="0"/>
      </bottom>
      <diagonal/>
    </border>
    <border>
      <left style="thick">
        <color theme="2"/>
      </left>
      <right style="thin">
        <color theme="0"/>
      </right>
      <top style="thick">
        <color theme="2"/>
      </top>
      <bottom style="thin">
        <color theme="0"/>
      </bottom>
      <diagonal/>
    </border>
    <border>
      <left style="thin">
        <color theme="0"/>
      </left>
      <right style="thin">
        <color theme="0"/>
      </right>
      <top style="thick">
        <color theme="2"/>
      </top>
      <bottom style="thin">
        <color theme="0"/>
      </bottom>
      <diagonal/>
    </border>
    <border>
      <left style="thin">
        <color theme="0"/>
      </left>
      <right style="thick">
        <color theme="2"/>
      </right>
      <top style="thick">
        <color theme="2"/>
      </top>
      <bottom style="thin">
        <color theme="0"/>
      </bottom>
      <diagonal/>
    </border>
    <border>
      <left style="thick">
        <color theme="2"/>
      </left>
      <right style="thin">
        <color theme="0"/>
      </right>
      <top style="thin">
        <color theme="0"/>
      </top>
      <bottom style="thin">
        <color theme="0"/>
      </bottom>
      <diagonal/>
    </border>
    <border>
      <left style="thin">
        <color theme="0"/>
      </left>
      <right style="thick">
        <color theme="2"/>
      </right>
      <top style="thin">
        <color theme="0"/>
      </top>
      <bottom style="thin">
        <color theme="0"/>
      </bottom>
      <diagonal/>
    </border>
    <border>
      <left style="thick">
        <color theme="2"/>
      </left>
      <right style="thin">
        <color theme="0"/>
      </right>
      <top style="thin">
        <color theme="0"/>
      </top>
      <bottom style="thick">
        <color theme="2"/>
      </bottom>
      <diagonal/>
    </border>
    <border>
      <left style="thin">
        <color theme="0"/>
      </left>
      <right style="thin">
        <color theme="0"/>
      </right>
      <top style="thin">
        <color theme="0"/>
      </top>
      <bottom style="thick">
        <color theme="2"/>
      </bottom>
      <diagonal/>
    </border>
    <border>
      <left style="thin">
        <color theme="0"/>
      </left>
      <right style="thick">
        <color theme="2"/>
      </right>
      <top style="thin">
        <color theme="0"/>
      </top>
      <bottom style="thick">
        <color theme="2"/>
      </bottom>
      <diagonal/>
    </border>
    <border>
      <left style="thick">
        <color theme="2"/>
      </left>
      <right/>
      <top style="thick">
        <color theme="2"/>
      </top>
      <bottom style="thin">
        <color theme="0"/>
      </bottom>
      <diagonal/>
    </border>
    <border>
      <left/>
      <right/>
      <top style="thick">
        <color theme="2"/>
      </top>
      <bottom style="thin">
        <color theme="0"/>
      </bottom>
      <diagonal/>
    </border>
    <border>
      <left/>
      <right style="thick">
        <color theme="2"/>
      </right>
      <top style="thick">
        <color theme="2"/>
      </top>
      <bottom style="thin">
        <color theme="0"/>
      </bottom>
      <diagonal/>
    </border>
    <border>
      <left style="thick">
        <color theme="2"/>
      </left>
      <right style="thin">
        <color theme="0"/>
      </right>
      <top style="thin">
        <color theme="0"/>
      </top>
      <bottom/>
      <diagonal/>
    </border>
    <border>
      <left style="thin">
        <color theme="0"/>
      </left>
      <right style="thick">
        <color theme="2"/>
      </right>
      <top style="thin">
        <color theme="0"/>
      </top>
      <bottom/>
      <diagonal/>
    </border>
    <border>
      <left style="thin">
        <color theme="0"/>
      </left>
      <right/>
      <top style="thin">
        <color theme="0"/>
      </top>
      <bottom/>
      <diagonal/>
    </border>
    <border>
      <left style="thick">
        <color theme="2"/>
      </left>
      <right style="thin">
        <color theme="0"/>
      </right>
      <top/>
      <bottom/>
      <diagonal/>
    </border>
    <border>
      <left style="thin">
        <color theme="0"/>
      </left>
      <right style="thick">
        <color theme="2"/>
      </right>
      <top/>
      <bottom/>
      <diagonal/>
    </border>
    <border>
      <left style="thick">
        <color theme="2"/>
      </left>
      <right style="thin">
        <color theme="0"/>
      </right>
      <top/>
      <bottom style="thick">
        <color theme="2"/>
      </bottom>
      <diagonal/>
    </border>
    <border>
      <left style="thin">
        <color theme="0"/>
      </left>
      <right/>
      <top style="thin">
        <color theme="0"/>
      </top>
      <bottom style="thick">
        <color theme="2"/>
      </bottom>
      <diagonal/>
    </border>
    <border>
      <left/>
      <right style="thin">
        <color theme="0"/>
      </right>
      <top/>
      <bottom style="thin">
        <color theme="0"/>
      </bottom>
      <diagonal/>
    </border>
    <border>
      <left/>
      <right/>
      <top style="thin">
        <color theme="0"/>
      </top>
      <bottom/>
      <diagonal/>
    </border>
    <border>
      <left style="thin">
        <color rgb="FFFFFFFF"/>
      </left>
      <right style="thin">
        <color rgb="FFFFFFFF"/>
      </right>
      <top style="thin">
        <color rgb="FFFFFFFF"/>
      </top>
      <bottom style="thin">
        <color rgb="FFFFFFFF"/>
      </bottom>
      <diagonal/>
    </border>
    <border>
      <left/>
      <right style="thin">
        <color rgb="FFFFFFFF"/>
      </right>
      <top style="thin">
        <color rgb="FFFFFFFF"/>
      </top>
      <bottom style="thin">
        <color rgb="FFFFFFFF"/>
      </bottom>
      <diagonal/>
    </border>
    <border>
      <left/>
      <right/>
      <top style="thin">
        <color rgb="FFFFFFFF"/>
      </top>
      <bottom style="thin">
        <color rgb="FFFFFFFF"/>
      </bottom>
      <diagonal/>
    </border>
    <border>
      <left style="thin">
        <color rgb="FFFFFFFF"/>
      </left>
      <right style="thin">
        <color rgb="FFFFFFFF"/>
      </right>
      <top/>
      <bottom style="thin">
        <color rgb="FFFFFFFF"/>
      </bottom>
      <diagonal/>
    </border>
    <border>
      <left/>
      <right style="thin">
        <color rgb="FFFFFFFF"/>
      </right>
      <top/>
      <bottom style="thin">
        <color rgb="FFFFFFFF"/>
      </bottom>
      <diagonal/>
    </border>
    <border>
      <left/>
      <right/>
      <top/>
      <bottom style="thin">
        <color rgb="FFFFFFFF"/>
      </bottom>
      <diagonal/>
    </border>
    <border>
      <left style="thin">
        <color theme="0"/>
      </left>
      <right style="thick">
        <color theme="2"/>
      </right>
      <top/>
      <bottom style="thin">
        <color theme="0"/>
      </bottom>
      <diagonal/>
    </border>
    <border>
      <left style="thin">
        <color theme="0"/>
      </left>
      <right/>
      <top/>
      <bottom/>
      <diagonal/>
    </border>
    <border>
      <left style="thin">
        <color theme="0"/>
      </left>
      <right style="thin">
        <color theme="0"/>
      </right>
      <top style="thin">
        <color theme="0"/>
      </top>
      <bottom style="thin">
        <color rgb="FFFFFFFF"/>
      </bottom>
      <diagonal/>
    </border>
    <border>
      <left style="thick">
        <color theme="2"/>
      </left>
      <right style="thin">
        <color theme="0"/>
      </right>
      <top/>
      <bottom style="thin">
        <color theme="0"/>
      </bottom>
      <diagonal/>
    </border>
  </borders>
  <cellStyleXfs count="2">
    <xf numFmtId="0" fontId="0" fillId="0" borderId="0"/>
    <xf numFmtId="0" fontId="31" fillId="0" borderId="0" applyNumberFormat="0" applyFill="0" applyBorder="0" applyAlignment="0" applyProtection="0"/>
  </cellStyleXfs>
  <cellXfs count="281">
    <xf numFmtId="0" fontId="0" fillId="0" borderId="0" xfId="0"/>
    <xf numFmtId="0" fontId="5" fillId="0" borderId="0" xfId="0" applyFont="1"/>
    <xf numFmtId="0" fontId="0" fillId="0" borderId="0" xfId="0" applyFont="1"/>
    <xf numFmtId="0" fontId="27" fillId="15" borderId="5" xfId="0" applyFont="1" applyFill="1" applyBorder="1" applyAlignment="1" applyProtection="1">
      <alignment horizontal="left" vertical="center" wrapText="1"/>
      <protection locked="0"/>
    </xf>
    <xf numFmtId="0" fontId="27" fillId="15" borderId="11" xfId="0" applyFont="1" applyFill="1" applyBorder="1" applyAlignment="1" applyProtection="1">
      <alignment horizontal="left" vertical="center" wrapText="1"/>
      <protection locked="0"/>
    </xf>
    <xf numFmtId="0" fontId="27" fillId="15" borderId="12" xfId="0" applyFont="1" applyFill="1" applyBorder="1" applyAlignment="1" applyProtection="1">
      <alignment horizontal="left" vertical="center" wrapText="1"/>
      <protection locked="0"/>
    </xf>
    <xf numFmtId="0" fontId="27" fillId="15" borderId="14" xfId="0" applyFont="1" applyFill="1" applyBorder="1" applyAlignment="1" applyProtection="1">
      <alignment horizontal="left" vertical="center" wrapText="1"/>
      <protection locked="0"/>
    </xf>
    <xf numFmtId="0" fontId="27" fillId="15" borderId="16" xfId="0" applyFont="1" applyFill="1" applyBorder="1" applyAlignment="1" applyProtection="1">
      <alignment horizontal="left" vertical="center" wrapText="1"/>
      <protection locked="0"/>
    </xf>
    <xf numFmtId="0" fontId="27" fillId="15" borderId="17" xfId="0" applyFont="1" applyFill="1" applyBorder="1" applyAlignment="1" applyProtection="1">
      <alignment horizontal="left" vertical="center" wrapText="1"/>
      <protection locked="0"/>
    </xf>
    <xf numFmtId="0" fontId="27" fillId="15" borderId="1" xfId="0" applyFont="1" applyFill="1" applyBorder="1" applyAlignment="1" applyProtection="1">
      <alignment horizontal="left" vertical="center" wrapText="1"/>
      <protection locked="0"/>
    </xf>
    <xf numFmtId="0" fontId="27" fillId="15" borderId="22" xfId="0" applyFont="1" applyFill="1" applyBorder="1" applyAlignment="1" applyProtection="1">
      <alignment horizontal="left" vertical="center" wrapText="1"/>
      <protection locked="0"/>
    </xf>
    <xf numFmtId="0" fontId="0" fillId="0" borderId="0" xfId="0" applyProtection="1">
      <protection locked="0"/>
    </xf>
    <xf numFmtId="0" fontId="0" fillId="0" borderId="0" xfId="0" applyProtection="1"/>
    <xf numFmtId="0" fontId="28" fillId="0" borderId="0" xfId="0" applyFont="1" applyFill="1" applyBorder="1" applyAlignment="1" applyProtection="1">
      <alignment horizontal="center" vertical="center"/>
    </xf>
    <xf numFmtId="0" fontId="28" fillId="0" borderId="0" xfId="0" applyFont="1" applyFill="1" applyBorder="1" applyAlignment="1" applyProtection="1">
      <alignment vertical="center"/>
    </xf>
    <xf numFmtId="0" fontId="10" fillId="13" borderId="5" xfId="0" applyFont="1" applyFill="1" applyBorder="1" applyAlignment="1" applyProtection="1">
      <alignment horizontal="center" vertical="center"/>
    </xf>
    <xf numFmtId="0" fontId="10" fillId="13" borderId="7" xfId="0" applyFont="1" applyFill="1" applyBorder="1" applyAlignment="1" applyProtection="1">
      <alignment horizontal="center" vertical="center"/>
    </xf>
    <xf numFmtId="0" fontId="0" fillId="10" borderId="5" xfId="0" applyFill="1" applyBorder="1" applyAlignment="1" applyProtection="1">
      <alignment horizontal="center" vertical="center"/>
    </xf>
    <xf numFmtId="0" fontId="33" fillId="10" borderId="7" xfId="0" applyFont="1" applyFill="1" applyBorder="1" applyAlignment="1" applyProtection="1">
      <alignment vertical="center"/>
    </xf>
    <xf numFmtId="0" fontId="10" fillId="0" borderId="0" xfId="0" applyFont="1" applyFill="1" applyBorder="1" applyAlignment="1" applyProtection="1">
      <alignment horizontal="left" vertical="center"/>
    </xf>
    <xf numFmtId="0" fontId="0" fillId="4" borderId="5" xfId="0" applyFill="1" applyBorder="1" applyAlignment="1" applyProtection="1">
      <alignment horizontal="center" vertical="center"/>
    </xf>
    <xf numFmtId="0" fontId="0" fillId="4" borderId="7" xfId="0" applyFill="1" applyBorder="1" applyAlignment="1" applyProtection="1">
      <alignment vertical="center"/>
    </xf>
    <xf numFmtId="0" fontId="0" fillId="10" borderId="7" xfId="0" applyFill="1" applyBorder="1" applyAlignment="1" applyProtection="1">
      <alignment vertical="center"/>
    </xf>
    <xf numFmtId="0" fontId="0" fillId="4" borderId="1" xfId="0" applyFill="1" applyBorder="1" applyAlignment="1" applyProtection="1">
      <alignment horizontal="center" vertical="center"/>
    </xf>
    <xf numFmtId="0" fontId="0" fillId="4" borderId="23" xfId="0" applyFill="1" applyBorder="1" applyAlignment="1" applyProtection="1">
      <alignment vertical="center"/>
    </xf>
    <xf numFmtId="0" fontId="33" fillId="0" borderId="0" xfId="0" applyFont="1" applyFill="1" applyBorder="1" applyProtection="1"/>
    <xf numFmtId="0" fontId="30" fillId="0" borderId="0" xfId="0" applyFont="1" applyFill="1" applyBorder="1" applyProtection="1"/>
    <xf numFmtId="0" fontId="0" fillId="0" borderId="0" xfId="0" applyFill="1" applyBorder="1" applyAlignment="1" applyProtection="1">
      <alignment horizontal="center" vertical="center"/>
    </xf>
    <xf numFmtId="0" fontId="0" fillId="0" borderId="0" xfId="0" applyFill="1" applyBorder="1" applyAlignment="1" applyProtection="1">
      <alignment vertical="center"/>
    </xf>
    <xf numFmtId="0" fontId="0" fillId="0" borderId="0" xfId="0" applyAlignment="1" applyProtection="1">
      <alignment wrapText="1"/>
    </xf>
    <xf numFmtId="0" fontId="0" fillId="0" borderId="0" xfId="0" applyFill="1" applyAlignment="1" applyProtection="1">
      <alignment vertical="center" wrapText="1"/>
    </xf>
    <xf numFmtId="0" fontId="0" fillId="10" borderId="5" xfId="0" applyFill="1" applyBorder="1" applyAlignment="1" applyProtection="1">
      <alignment horizontal="center" vertical="center" wrapText="1"/>
    </xf>
    <xf numFmtId="0" fontId="0" fillId="10" borderId="5" xfId="0" applyFill="1" applyBorder="1" applyAlignment="1" applyProtection="1">
      <alignment vertical="center" wrapText="1"/>
    </xf>
    <xf numFmtId="0" fontId="0" fillId="4" borderId="5" xfId="0" applyFill="1" applyBorder="1" applyAlignment="1" applyProtection="1">
      <alignment horizontal="center" vertical="center" wrapText="1"/>
    </xf>
    <xf numFmtId="0" fontId="0" fillId="4" borderId="5" xfId="0" applyFill="1" applyBorder="1" applyAlignment="1" applyProtection="1">
      <alignment vertical="center" wrapText="1"/>
    </xf>
    <xf numFmtId="0" fontId="0" fillId="0" borderId="0" xfId="0" applyAlignment="1" applyProtection="1">
      <alignment horizontal="center" vertical="center" wrapText="1"/>
    </xf>
    <xf numFmtId="49" fontId="0" fillId="4" borderId="5" xfId="0" applyNumberFormat="1" applyFill="1" applyBorder="1" applyAlignment="1" applyProtection="1">
      <alignment horizontal="right"/>
    </xf>
    <xf numFmtId="0" fontId="0" fillId="4" borderId="7" xfId="0" applyFill="1" applyBorder="1" applyProtection="1"/>
    <xf numFmtId="0" fontId="31" fillId="4" borderId="5" xfId="1" applyFill="1" applyBorder="1" applyAlignment="1" applyProtection="1">
      <alignment horizontal="center" vertical="center"/>
    </xf>
    <xf numFmtId="49" fontId="0" fillId="10" borderId="5" xfId="0" applyNumberFormat="1" applyFill="1" applyBorder="1" applyAlignment="1" applyProtection="1">
      <alignment horizontal="right"/>
    </xf>
    <xf numFmtId="0" fontId="0" fillId="10" borderId="7" xfId="0" applyFill="1" applyBorder="1" applyProtection="1"/>
    <xf numFmtId="0" fontId="31" fillId="10" borderId="5" xfId="1" applyFill="1" applyBorder="1" applyAlignment="1" applyProtection="1">
      <alignment horizontal="center" vertical="center"/>
    </xf>
    <xf numFmtId="0" fontId="10" fillId="13" borderId="1" xfId="0" applyFont="1" applyFill="1" applyBorder="1" applyAlignment="1" applyProtection="1">
      <alignment horizontal="center" vertical="center"/>
    </xf>
    <xf numFmtId="0" fontId="3" fillId="14" borderId="0" xfId="0" applyFont="1" applyFill="1" applyAlignment="1" applyProtection="1">
      <alignment vertical="center" wrapText="1"/>
    </xf>
    <xf numFmtId="0" fontId="3" fillId="2" borderId="1" xfId="0" applyFont="1" applyFill="1" applyBorder="1" applyAlignment="1" applyProtection="1">
      <alignment horizontal="center" vertical="center" wrapText="1"/>
    </xf>
    <xf numFmtId="0" fontId="3" fillId="2" borderId="0" xfId="0" applyFont="1" applyFill="1" applyAlignment="1" applyProtection="1">
      <alignment vertical="center" wrapText="1"/>
    </xf>
    <xf numFmtId="0" fontId="0" fillId="0" borderId="0" xfId="0" applyFont="1" applyProtection="1"/>
    <xf numFmtId="0" fontId="26" fillId="0" borderId="0" xfId="0" applyFont="1" applyFill="1" applyBorder="1" applyProtection="1"/>
    <xf numFmtId="49" fontId="17" fillId="0" borderId="0" xfId="0" applyNumberFormat="1" applyFont="1" applyFill="1" applyBorder="1" applyAlignment="1" applyProtection="1">
      <alignment horizontal="center" vertical="center" wrapText="1"/>
    </xf>
    <xf numFmtId="0" fontId="15" fillId="10" borderId="4" xfId="0" applyFont="1" applyFill="1" applyBorder="1" applyAlignment="1" applyProtection="1">
      <alignment horizontal="center" vertical="center" wrapText="1"/>
    </xf>
    <xf numFmtId="0" fontId="21" fillId="9" borderId="9" xfId="0" applyFont="1" applyFill="1" applyBorder="1" applyAlignment="1" applyProtection="1">
      <alignment horizontal="left" vertical="center" wrapText="1"/>
    </xf>
    <xf numFmtId="0" fontId="21" fillId="9" borderId="4" xfId="0" applyFont="1" applyFill="1" applyBorder="1" applyAlignment="1" applyProtection="1">
      <alignment horizontal="left" vertical="center" wrapText="1"/>
    </xf>
    <xf numFmtId="0" fontId="15" fillId="10" borderId="5" xfId="0" applyFont="1" applyFill="1" applyBorder="1" applyAlignment="1" applyProtection="1">
      <alignment horizontal="center" vertical="center" wrapText="1"/>
    </xf>
    <xf numFmtId="0" fontId="21" fillId="9" borderId="7" xfId="0" applyFont="1" applyFill="1" applyBorder="1" applyAlignment="1" applyProtection="1">
      <alignment horizontal="left" vertical="center" wrapText="1"/>
    </xf>
    <xf numFmtId="0" fontId="21" fillId="9" borderId="5" xfId="0" applyFont="1" applyFill="1" applyBorder="1" applyAlignment="1" applyProtection="1">
      <alignment horizontal="left" vertical="center" wrapText="1"/>
    </xf>
    <xf numFmtId="0" fontId="21" fillId="10" borderId="7" xfId="0" applyFont="1" applyFill="1" applyBorder="1" applyAlignment="1" applyProtection="1">
      <alignment horizontal="left" vertical="center" wrapText="1"/>
    </xf>
    <xf numFmtId="0" fontId="21" fillId="10" borderId="5" xfId="0" applyFont="1" applyFill="1" applyBorder="1" applyAlignment="1" applyProtection="1">
      <alignment horizontal="left" vertical="center" wrapText="1"/>
    </xf>
    <xf numFmtId="0" fontId="12" fillId="4" borderId="5" xfId="0" applyFont="1" applyFill="1" applyBorder="1" applyAlignment="1" applyProtection="1">
      <alignment horizontal="center" vertical="center" wrapText="1"/>
    </xf>
    <xf numFmtId="0" fontId="21" fillId="4" borderId="7" xfId="0" applyFont="1" applyFill="1" applyBorder="1" applyAlignment="1" applyProtection="1">
      <alignment horizontal="left" vertical="center" wrapText="1"/>
    </xf>
    <xf numFmtId="0" fontId="21" fillId="4" borderId="5" xfId="0" applyFont="1" applyFill="1" applyBorder="1" applyAlignment="1" applyProtection="1">
      <alignment horizontal="left" vertical="center" wrapText="1"/>
    </xf>
    <xf numFmtId="0" fontId="21" fillId="12" borderId="7" xfId="0" applyFont="1" applyFill="1" applyBorder="1" applyAlignment="1" applyProtection="1">
      <alignment horizontal="left" vertical="center" wrapText="1"/>
    </xf>
    <xf numFmtId="0" fontId="21" fillId="12" borderId="5" xfId="0" applyFont="1" applyFill="1" applyBorder="1" applyAlignment="1" applyProtection="1">
      <alignment horizontal="left" vertical="center" wrapText="1"/>
    </xf>
    <xf numFmtId="0" fontId="12" fillId="10" borderId="5" xfId="0" applyFont="1" applyFill="1" applyBorder="1" applyAlignment="1" applyProtection="1">
      <alignment horizontal="center" vertical="center" wrapText="1"/>
    </xf>
    <xf numFmtId="0" fontId="16" fillId="4" borderId="7" xfId="0" applyFont="1" applyFill="1" applyBorder="1" applyAlignment="1" applyProtection="1">
      <alignment horizontal="left" vertical="center" wrapText="1"/>
    </xf>
    <xf numFmtId="0" fontId="16" fillId="4" borderId="5" xfId="0" applyFont="1" applyFill="1" applyBorder="1" applyAlignment="1" applyProtection="1">
      <alignment horizontal="left" vertical="center" wrapText="1"/>
    </xf>
    <xf numFmtId="0" fontId="13" fillId="7" borderId="5" xfId="0" applyFont="1" applyFill="1" applyBorder="1" applyAlignment="1" applyProtection="1">
      <alignment horizontal="center" vertical="center" wrapText="1"/>
    </xf>
    <xf numFmtId="0" fontId="24" fillId="7" borderId="7" xfId="0" applyFont="1" applyFill="1" applyBorder="1" applyAlignment="1" applyProtection="1">
      <alignment horizontal="left" vertical="center" wrapText="1"/>
    </xf>
    <xf numFmtId="0" fontId="23" fillId="10" borderId="7" xfId="0" applyFont="1" applyFill="1" applyBorder="1" applyAlignment="1" applyProtection="1">
      <alignment horizontal="left" vertical="center" wrapText="1"/>
    </xf>
    <xf numFmtId="0" fontId="24" fillId="7" borderId="5" xfId="0" applyFont="1" applyFill="1" applyBorder="1" applyAlignment="1" applyProtection="1">
      <alignment horizontal="left" vertical="center" wrapText="1"/>
    </xf>
    <xf numFmtId="0" fontId="19" fillId="10" borderId="5" xfId="0" applyFont="1" applyFill="1" applyBorder="1" applyAlignment="1" applyProtection="1">
      <alignment horizontal="center" vertical="center" wrapText="1"/>
    </xf>
    <xf numFmtId="0" fontId="20" fillId="7" borderId="5" xfId="0" applyFont="1" applyFill="1" applyBorder="1" applyAlignment="1" applyProtection="1">
      <alignment horizontal="center" vertical="center" wrapText="1"/>
    </xf>
    <xf numFmtId="0" fontId="25" fillId="8" borderId="7" xfId="0" applyFont="1" applyFill="1" applyBorder="1" applyAlignment="1" applyProtection="1">
      <alignment horizontal="left" vertical="center" wrapText="1"/>
    </xf>
    <xf numFmtId="0" fontId="25" fillId="8" borderId="5" xfId="0" applyFont="1" applyFill="1" applyBorder="1" applyAlignment="1" applyProtection="1">
      <alignment horizontal="left" vertical="center" wrapText="1"/>
    </xf>
    <xf numFmtId="0" fontId="22" fillId="7" borderId="7" xfId="0" applyFont="1" applyFill="1" applyBorder="1" applyAlignment="1" applyProtection="1">
      <alignment horizontal="left" vertical="center" wrapText="1"/>
    </xf>
    <xf numFmtId="0" fontId="22" fillId="7" borderId="5" xfId="0" applyFont="1" applyFill="1" applyBorder="1" applyAlignment="1" applyProtection="1">
      <alignment horizontal="left" vertical="center" wrapText="1"/>
    </xf>
    <xf numFmtId="0" fontId="22" fillId="8" borderId="7" xfId="0" applyFont="1" applyFill="1" applyBorder="1" applyAlignment="1" applyProtection="1">
      <alignment horizontal="left" vertical="center" wrapText="1"/>
    </xf>
    <xf numFmtId="0" fontId="22" fillId="8" borderId="5" xfId="0" applyFont="1" applyFill="1" applyBorder="1" applyAlignment="1" applyProtection="1">
      <alignment horizontal="left" vertical="center" wrapText="1"/>
    </xf>
    <xf numFmtId="0" fontId="12" fillId="6" borderId="5" xfId="0" applyFont="1" applyFill="1" applyBorder="1" applyAlignment="1" applyProtection="1">
      <alignment horizontal="center" vertical="center" wrapText="1"/>
    </xf>
    <xf numFmtId="0" fontId="23" fillId="4" borderId="7" xfId="0" applyFont="1" applyFill="1" applyBorder="1" applyAlignment="1" applyProtection="1">
      <alignment horizontal="left" vertical="center" wrapText="1"/>
    </xf>
    <xf numFmtId="0" fontId="23" fillId="4" borderId="5" xfId="0" applyFont="1" applyFill="1" applyBorder="1" applyAlignment="1" applyProtection="1">
      <alignment horizontal="left" vertical="center" wrapText="1"/>
    </xf>
    <xf numFmtId="0" fontId="18" fillId="7" borderId="5" xfId="0" applyFont="1" applyFill="1" applyBorder="1" applyAlignment="1" applyProtection="1">
      <alignment horizontal="center" vertical="center" wrapText="1"/>
    </xf>
    <xf numFmtId="0" fontId="23" fillId="10" borderId="5" xfId="0" applyFont="1" applyFill="1" applyBorder="1" applyAlignment="1" applyProtection="1">
      <alignment horizontal="left" vertical="center" wrapText="1"/>
    </xf>
    <xf numFmtId="0" fontId="23" fillId="10" borderId="7" xfId="0" applyFont="1" applyFill="1" applyBorder="1" applyAlignment="1" applyProtection="1">
      <alignment vertical="center" wrapText="1"/>
    </xf>
    <xf numFmtId="0" fontId="23" fillId="10" borderId="5" xfId="0" applyFont="1" applyFill="1" applyBorder="1" applyAlignment="1" applyProtection="1">
      <alignment vertical="center" wrapText="1"/>
    </xf>
    <xf numFmtId="0" fontId="19" fillId="4" borderId="5" xfId="0" applyFont="1" applyFill="1" applyBorder="1" applyAlignment="1" applyProtection="1">
      <alignment horizontal="center" vertical="center" wrapText="1"/>
    </xf>
    <xf numFmtId="0" fontId="16" fillId="12" borderId="7" xfId="0" applyFont="1" applyFill="1" applyBorder="1" applyAlignment="1" applyProtection="1">
      <alignment horizontal="left" vertical="center" wrapText="1"/>
    </xf>
    <xf numFmtId="0" fontId="16" fillId="12" borderId="5" xfId="0" applyFont="1" applyFill="1" applyBorder="1" applyAlignment="1" applyProtection="1">
      <alignment horizontal="left" vertical="center" wrapText="1"/>
    </xf>
    <xf numFmtId="0" fontId="16" fillId="9" borderId="7" xfId="0" applyFont="1" applyFill="1" applyBorder="1" applyAlignment="1" applyProtection="1">
      <alignment horizontal="left" vertical="center" wrapText="1"/>
    </xf>
    <xf numFmtId="0" fontId="16" fillId="9" borderId="5" xfId="0" applyFont="1" applyFill="1" applyBorder="1" applyAlignment="1" applyProtection="1">
      <alignment horizontal="left" vertical="center" wrapText="1"/>
    </xf>
    <xf numFmtId="0" fontId="12" fillId="5" borderId="5" xfId="0" applyFont="1" applyFill="1" applyBorder="1" applyAlignment="1" applyProtection="1">
      <alignment horizontal="center" vertical="center" wrapText="1"/>
    </xf>
    <xf numFmtId="0" fontId="0" fillId="0" borderId="0" xfId="0" applyFont="1" applyProtection="1">
      <protection locked="0"/>
    </xf>
    <xf numFmtId="0" fontId="0" fillId="0" borderId="0" xfId="0" applyFill="1" applyProtection="1">
      <protection locked="0"/>
    </xf>
    <xf numFmtId="0" fontId="0" fillId="0" borderId="0" xfId="0" applyAlignment="1" applyProtection="1">
      <alignment horizontal="center" vertical="center"/>
      <protection locked="0"/>
    </xf>
    <xf numFmtId="0" fontId="1" fillId="0" borderId="0" xfId="0" applyFont="1" applyAlignment="1" applyProtection="1">
      <alignment wrapText="1"/>
      <protection locked="0"/>
    </xf>
    <xf numFmtId="0" fontId="3" fillId="0" borderId="7" xfId="0" applyFont="1" applyFill="1" applyBorder="1" applyAlignment="1" applyProtection="1">
      <alignment wrapText="1"/>
      <protection locked="0"/>
    </xf>
    <xf numFmtId="0" fontId="14" fillId="0" borderId="0" xfId="0" applyFont="1" applyAlignment="1" applyProtection="1">
      <alignment wrapText="1"/>
      <protection locked="0"/>
    </xf>
    <xf numFmtId="0" fontId="1" fillId="0" borderId="0" xfId="0" applyFont="1" applyFill="1" applyAlignment="1" applyProtection="1">
      <alignment wrapText="1"/>
      <protection locked="0"/>
    </xf>
    <xf numFmtId="0" fontId="9" fillId="0" borderId="0" xfId="0" applyFont="1" applyFill="1" applyAlignment="1" applyProtection="1">
      <alignment wrapText="1"/>
      <protection locked="0"/>
    </xf>
    <xf numFmtId="0" fontId="1" fillId="0" borderId="2" xfId="0" applyFont="1" applyFill="1" applyBorder="1" applyAlignment="1" applyProtection="1">
      <alignment wrapText="1"/>
      <protection locked="0"/>
    </xf>
    <xf numFmtId="0" fontId="1" fillId="0" borderId="3" xfId="0" applyFont="1" applyBorder="1" applyAlignment="1" applyProtection="1">
      <alignment wrapText="1"/>
      <protection locked="0"/>
    </xf>
    <xf numFmtId="0" fontId="1" fillId="0" borderId="5" xfId="0" applyFont="1" applyBorder="1" applyAlignment="1" applyProtection="1">
      <alignment wrapText="1"/>
      <protection locked="0"/>
    </xf>
    <xf numFmtId="0" fontId="7" fillId="0" borderId="0" xfId="0" applyFont="1" applyFill="1" applyAlignment="1" applyProtection="1">
      <alignment wrapText="1"/>
      <protection locked="0"/>
    </xf>
    <xf numFmtId="0" fontId="18" fillId="16" borderId="10" xfId="0" applyFont="1" applyFill="1" applyBorder="1" applyAlignment="1" applyProtection="1">
      <alignment horizontal="center" vertical="center" wrapText="1"/>
      <protection locked="0"/>
    </xf>
    <xf numFmtId="0" fontId="7" fillId="0" borderId="0" xfId="0" applyFont="1" applyAlignment="1" applyProtection="1">
      <alignment wrapText="1"/>
      <protection locked="0"/>
    </xf>
    <xf numFmtId="0" fontId="13" fillId="16" borderId="13" xfId="0" applyFont="1" applyFill="1" applyBorder="1" applyAlignment="1" applyProtection="1">
      <alignment horizontal="center" vertical="center" wrapText="1"/>
      <protection locked="0"/>
    </xf>
    <xf numFmtId="0" fontId="8" fillId="0" borderId="0" xfId="0" applyFont="1" applyFill="1" applyBorder="1" applyAlignment="1" applyProtection="1">
      <alignment wrapText="1"/>
      <protection locked="0"/>
    </xf>
    <xf numFmtId="0" fontId="13" fillId="16" borderId="10" xfId="0" applyFont="1" applyFill="1" applyBorder="1" applyAlignment="1" applyProtection="1">
      <alignment horizontal="center" vertical="center" wrapText="1"/>
      <protection locked="0"/>
    </xf>
    <xf numFmtId="0" fontId="8" fillId="0" borderId="0" xfId="0" applyFont="1" applyAlignment="1" applyProtection="1">
      <alignment wrapText="1"/>
      <protection locked="0"/>
    </xf>
    <xf numFmtId="0" fontId="18" fillId="16" borderId="13" xfId="0" applyFont="1" applyFill="1" applyBorder="1" applyAlignment="1" applyProtection="1">
      <alignment horizontal="center" vertical="center" wrapText="1"/>
      <protection locked="0"/>
    </xf>
    <xf numFmtId="0" fontId="8" fillId="0" borderId="0" xfId="0" applyFont="1" applyFill="1" applyAlignment="1" applyProtection="1">
      <alignment wrapText="1"/>
      <protection locked="0"/>
    </xf>
    <xf numFmtId="0" fontId="3" fillId="0" borderId="2" xfId="0" applyFont="1" applyFill="1" applyBorder="1" applyAlignment="1" applyProtection="1">
      <alignment horizontal="center" vertical="center" wrapText="1"/>
      <protection locked="0"/>
    </xf>
    <xf numFmtId="0" fontId="1" fillId="0" borderId="0" xfId="0" applyFont="1" applyFill="1" applyBorder="1" applyAlignment="1" applyProtection="1">
      <alignment wrapText="1"/>
      <protection locked="0"/>
    </xf>
    <xf numFmtId="0" fontId="3" fillId="11" borderId="15" xfId="0" applyFont="1" applyFill="1" applyBorder="1" applyAlignment="1" applyProtection="1">
      <alignment horizontal="center" vertical="center" wrapText="1"/>
    </xf>
    <xf numFmtId="0" fontId="3" fillId="11" borderId="16" xfId="0" applyFont="1" applyFill="1" applyBorder="1" applyAlignment="1" applyProtection="1">
      <alignment horizontal="center" vertical="center" wrapText="1"/>
    </xf>
    <xf numFmtId="0" fontId="3" fillId="11" borderId="17" xfId="0" applyFont="1" applyFill="1" applyBorder="1" applyAlignment="1" applyProtection="1">
      <alignment horizontal="center" vertical="center" wrapText="1"/>
    </xf>
    <xf numFmtId="0" fontId="0" fillId="0" borderId="0" xfId="0" applyAlignment="1" applyProtection="1">
      <alignment vertical="center"/>
      <protection locked="0"/>
    </xf>
    <xf numFmtId="0" fontId="0" fillId="0" borderId="0" xfId="0" applyAlignment="1" applyProtection="1">
      <alignment vertical="center" wrapText="1"/>
      <protection locked="0"/>
    </xf>
    <xf numFmtId="0" fontId="0" fillId="0" borderId="0" xfId="0" applyAlignment="1" applyProtection="1">
      <alignment vertical="center"/>
    </xf>
    <xf numFmtId="0" fontId="0" fillId="0" borderId="0" xfId="0" applyAlignment="1" applyProtection="1">
      <alignment horizontal="center" vertical="center"/>
    </xf>
    <xf numFmtId="0" fontId="3" fillId="13" borderId="5" xfId="0" applyFont="1" applyFill="1" applyBorder="1" applyAlignment="1" applyProtection="1">
      <alignment horizontal="center" vertical="center" wrapText="1"/>
    </xf>
    <xf numFmtId="0" fontId="0" fillId="15" borderId="5" xfId="0" applyFont="1" applyFill="1" applyBorder="1" applyAlignment="1" applyProtection="1">
      <alignment vertical="center" wrapText="1"/>
      <protection locked="0"/>
    </xf>
    <xf numFmtId="0" fontId="0" fillId="15" borderId="5" xfId="0" applyFont="1" applyFill="1" applyBorder="1" applyAlignment="1" applyProtection="1">
      <alignment horizontal="center" vertical="center" wrapText="1"/>
      <protection locked="0"/>
    </xf>
    <xf numFmtId="0" fontId="0" fillId="15" borderId="5" xfId="0" applyFont="1" applyFill="1" applyBorder="1" applyAlignment="1" applyProtection="1">
      <alignment vertical="center"/>
      <protection locked="0"/>
    </xf>
    <xf numFmtId="14" fontId="0" fillId="15" borderId="5" xfId="0" applyNumberFormat="1" applyFont="1" applyFill="1" applyBorder="1" applyAlignment="1" applyProtection="1">
      <alignment horizontal="center" vertical="center" wrapText="1"/>
      <protection locked="0"/>
    </xf>
    <xf numFmtId="0" fontId="0" fillId="15" borderId="5" xfId="0" applyFont="1" applyFill="1" applyBorder="1" applyAlignment="1" applyProtection="1">
      <alignment horizontal="center" vertical="center"/>
      <protection locked="0"/>
    </xf>
    <xf numFmtId="0" fontId="34" fillId="15" borderId="12" xfId="0" applyFont="1" applyFill="1" applyBorder="1" applyAlignment="1" applyProtection="1">
      <alignment horizontal="left" vertical="center" wrapText="1"/>
      <protection locked="0"/>
    </xf>
    <xf numFmtId="0" fontId="34" fillId="15" borderId="5" xfId="0" applyFont="1" applyFill="1" applyBorder="1" applyAlignment="1" applyProtection="1">
      <alignment horizontal="left" vertical="center" wrapText="1"/>
      <protection locked="0"/>
    </xf>
    <xf numFmtId="0" fontId="34" fillId="15" borderId="14" xfId="0" applyFont="1" applyFill="1" applyBorder="1" applyAlignment="1" applyProtection="1">
      <alignment horizontal="left" vertical="center" wrapText="1"/>
      <protection locked="0"/>
    </xf>
    <xf numFmtId="0" fontId="36" fillId="15" borderId="10" xfId="0" applyFont="1" applyFill="1" applyBorder="1" applyAlignment="1" applyProtection="1">
      <alignment horizontal="center" vertical="center" wrapText="1"/>
      <protection locked="0"/>
    </xf>
    <xf numFmtId="0" fontId="36" fillId="15" borderId="13" xfId="0" applyFont="1" applyFill="1" applyBorder="1" applyAlignment="1" applyProtection="1">
      <alignment horizontal="center" vertical="center" wrapText="1"/>
      <protection locked="0"/>
    </xf>
    <xf numFmtId="0" fontId="36" fillId="15" borderId="15" xfId="0" applyFont="1" applyFill="1" applyBorder="1" applyAlignment="1" applyProtection="1">
      <alignment horizontal="center" vertical="center" wrapText="1"/>
      <protection locked="0"/>
    </xf>
    <xf numFmtId="0" fontId="36" fillId="15" borderId="21" xfId="0" applyFont="1" applyFill="1" applyBorder="1" applyAlignment="1" applyProtection="1">
      <alignment horizontal="center" vertical="center" wrapText="1"/>
      <protection locked="0"/>
    </xf>
    <xf numFmtId="49" fontId="36" fillId="15" borderId="10" xfId="0" applyNumberFormat="1" applyFont="1" applyFill="1" applyBorder="1" applyAlignment="1" applyProtection="1">
      <alignment horizontal="center" vertical="center" wrapText="1"/>
      <protection locked="0"/>
    </xf>
    <xf numFmtId="0" fontId="36" fillId="15" borderId="24" xfId="0" applyFont="1" applyFill="1" applyBorder="1" applyAlignment="1" applyProtection="1">
      <alignment horizontal="center" vertical="center" wrapText="1"/>
      <protection locked="0"/>
    </xf>
    <xf numFmtId="0" fontId="27" fillId="15" borderId="6" xfId="0" applyFont="1" applyFill="1" applyBorder="1" applyAlignment="1" applyProtection="1">
      <alignment horizontal="left" vertical="center" wrapText="1"/>
      <protection locked="0"/>
    </xf>
    <xf numFmtId="0" fontId="27" fillId="15" borderId="25" xfId="0" applyFont="1" applyFill="1" applyBorder="1" applyAlignment="1" applyProtection="1">
      <alignment horizontal="left" vertical="center" wrapText="1"/>
      <protection locked="0"/>
    </xf>
    <xf numFmtId="0" fontId="34" fillId="15" borderId="1" xfId="0" applyFont="1" applyFill="1" applyBorder="1" applyAlignment="1" applyProtection="1">
      <alignment horizontal="left" vertical="center" wrapText="1"/>
      <protection locked="0"/>
    </xf>
    <xf numFmtId="0" fontId="34" fillId="15" borderId="22" xfId="0" applyFont="1" applyFill="1" applyBorder="1" applyAlignment="1" applyProtection="1">
      <alignment horizontal="left" vertical="center" wrapText="1"/>
      <protection locked="0"/>
    </xf>
    <xf numFmtId="0" fontId="34" fillId="15" borderId="6" xfId="0" applyFont="1" applyFill="1" applyBorder="1" applyAlignment="1" applyProtection="1">
      <alignment horizontal="left" vertical="center" wrapText="1"/>
      <protection locked="0"/>
    </xf>
    <xf numFmtId="0" fontId="34" fillId="15" borderId="25" xfId="0" applyFont="1" applyFill="1" applyBorder="1" applyAlignment="1" applyProtection="1">
      <alignment horizontal="left" vertical="center" wrapText="1"/>
      <protection locked="0"/>
    </xf>
    <xf numFmtId="0" fontId="36" fillId="15" borderId="26" xfId="0" applyFont="1" applyFill="1" applyBorder="1" applyAlignment="1" applyProtection="1">
      <alignment horizontal="center" vertical="center" wrapText="1"/>
      <protection locked="0"/>
    </xf>
    <xf numFmtId="0" fontId="3" fillId="11" borderId="27" xfId="0" applyFont="1" applyFill="1" applyBorder="1" applyAlignment="1" applyProtection="1">
      <alignment horizontal="center" vertical="center" wrapText="1"/>
    </xf>
    <xf numFmtId="0" fontId="2" fillId="0" borderId="2" xfId="0" applyFont="1" applyFill="1" applyBorder="1" applyAlignment="1" applyProtection="1">
      <alignment vertical="center" wrapText="1"/>
      <protection locked="0"/>
    </xf>
    <xf numFmtId="0" fontId="3" fillId="3" borderId="4" xfId="0" applyFont="1" applyFill="1" applyBorder="1" applyAlignment="1" applyProtection="1">
      <alignment horizontal="center" vertical="center" wrapText="1"/>
    </xf>
    <xf numFmtId="0" fontId="0" fillId="0" borderId="0" xfId="0" applyBorder="1" applyAlignment="1" applyProtection="1">
      <alignment horizontal="center" vertical="center"/>
    </xf>
    <xf numFmtId="0" fontId="0" fillId="0" borderId="0" xfId="0" applyBorder="1" applyAlignment="1" applyProtection="1">
      <alignment vertical="center"/>
    </xf>
    <xf numFmtId="0" fontId="1" fillId="0" borderId="0" xfId="0" applyFont="1" applyAlignment="1" applyProtection="1">
      <alignment wrapText="1"/>
    </xf>
    <xf numFmtId="0" fontId="10" fillId="3" borderId="5" xfId="0" applyFont="1" applyFill="1" applyBorder="1" applyAlignment="1" applyProtection="1">
      <alignment horizontal="center" vertical="center" wrapText="1"/>
    </xf>
    <xf numFmtId="0" fontId="11" fillId="0" borderId="5" xfId="0" applyFont="1" applyBorder="1" applyAlignment="1" applyProtection="1">
      <alignment horizontal="center" vertical="center" wrapText="1"/>
    </xf>
    <xf numFmtId="0" fontId="10" fillId="13" borderId="5" xfId="0" applyFont="1" applyFill="1" applyBorder="1" applyAlignment="1" applyProtection="1">
      <alignment horizontal="center" vertical="center" wrapText="1"/>
    </xf>
    <xf numFmtId="0" fontId="11" fillId="0" borderId="0" xfId="0" applyFont="1" applyBorder="1" applyAlignment="1" applyProtection="1">
      <alignment horizontal="left" vertical="center" wrapText="1"/>
    </xf>
    <xf numFmtId="0" fontId="12" fillId="10" borderId="5" xfId="0" applyFont="1" applyFill="1" applyBorder="1" applyAlignment="1" applyProtection="1">
      <alignment vertical="center" wrapText="1"/>
    </xf>
    <xf numFmtId="0" fontId="0" fillId="10" borderId="5" xfId="0" applyFont="1" applyFill="1" applyBorder="1" applyAlignment="1" applyProtection="1">
      <alignment horizontal="center" vertical="center"/>
    </xf>
    <xf numFmtId="0" fontId="12" fillId="4" borderId="5" xfId="0" applyFont="1" applyFill="1" applyBorder="1" applyAlignment="1" applyProtection="1">
      <alignment vertical="center" wrapText="1"/>
    </xf>
    <xf numFmtId="0" fontId="26" fillId="0" borderId="0" xfId="0" applyFont="1" applyProtection="1"/>
    <xf numFmtId="0" fontId="1" fillId="16" borderId="11" xfId="0" applyFont="1" applyFill="1" applyBorder="1" applyAlignment="1" applyProtection="1">
      <alignment horizontal="center" vertical="center" wrapText="1"/>
    </xf>
    <xf numFmtId="0" fontId="1" fillId="16" borderId="5" xfId="0" applyFont="1" applyFill="1" applyBorder="1" applyAlignment="1" applyProtection="1">
      <alignment horizontal="center" vertical="center" wrapText="1"/>
    </xf>
    <xf numFmtId="0" fontId="1" fillId="16" borderId="4" xfId="0" applyFont="1" applyFill="1" applyBorder="1" applyAlignment="1" applyProtection="1">
      <alignment horizontal="center" vertical="center" wrapText="1"/>
    </xf>
    <xf numFmtId="0" fontId="1" fillId="16" borderId="16" xfId="0" applyFont="1" applyFill="1" applyBorder="1" applyAlignment="1" applyProtection="1">
      <alignment horizontal="center" vertical="center" wrapText="1"/>
    </xf>
    <xf numFmtId="0" fontId="1" fillId="16" borderId="1" xfId="0" applyFont="1" applyFill="1" applyBorder="1" applyAlignment="1" applyProtection="1">
      <alignment horizontal="center" vertical="center" wrapText="1"/>
    </xf>
    <xf numFmtId="0" fontId="35" fillId="16" borderId="11" xfId="0" applyFont="1" applyFill="1" applyBorder="1" applyAlignment="1" applyProtection="1">
      <alignment horizontal="center" vertical="center" wrapText="1"/>
    </xf>
    <xf numFmtId="0" fontId="35" fillId="16" borderId="5" xfId="0" applyFont="1" applyFill="1" applyBorder="1" applyAlignment="1" applyProtection="1">
      <alignment horizontal="center" vertical="center" wrapText="1"/>
    </xf>
    <xf numFmtId="0" fontId="35" fillId="16" borderId="16" xfId="0" applyFont="1" applyFill="1" applyBorder="1" applyAlignment="1" applyProtection="1">
      <alignment horizontal="center" vertical="center" wrapText="1"/>
    </xf>
    <xf numFmtId="0" fontId="32" fillId="0" borderId="0" xfId="0" applyFont="1" applyProtection="1"/>
    <xf numFmtId="0" fontId="0" fillId="0" borderId="0" xfId="0" applyFill="1" applyBorder="1" applyAlignment="1" applyProtection="1">
      <alignment vertical="center" wrapText="1"/>
    </xf>
    <xf numFmtId="0" fontId="10" fillId="0" borderId="0" xfId="0" applyFont="1" applyFill="1" applyBorder="1" applyAlignment="1" applyProtection="1">
      <alignment horizontal="center" vertical="center"/>
    </xf>
    <xf numFmtId="0" fontId="0" fillId="0" borderId="0" xfId="0" applyFill="1" applyBorder="1" applyProtection="1"/>
    <xf numFmtId="0" fontId="0" fillId="0" borderId="0" xfId="0" applyBorder="1" applyProtection="1"/>
    <xf numFmtId="0" fontId="12" fillId="0" borderId="0" xfId="0" applyFont="1" applyFill="1" applyBorder="1" applyAlignment="1" applyProtection="1">
      <alignment horizontal="center" vertical="center" wrapText="1"/>
    </xf>
    <xf numFmtId="0" fontId="23" fillId="0" borderId="0" xfId="0" applyFont="1" applyFill="1" applyBorder="1" applyAlignment="1" applyProtection="1">
      <alignment horizontal="left" vertical="center" wrapText="1"/>
    </xf>
    <xf numFmtId="0" fontId="0" fillId="10" borderId="5" xfId="0" applyFont="1" applyFill="1" applyBorder="1" applyAlignment="1" applyProtection="1">
      <alignment vertical="center" wrapText="1"/>
      <protection locked="0"/>
    </xf>
    <xf numFmtId="0" fontId="0" fillId="4" borderId="5" xfId="0" applyFont="1" applyFill="1" applyBorder="1" applyAlignment="1" applyProtection="1">
      <alignment vertical="center" wrapText="1"/>
      <protection locked="0"/>
    </xf>
    <xf numFmtId="0" fontId="37" fillId="10" borderId="5" xfId="0" applyFont="1" applyFill="1" applyBorder="1" applyAlignment="1" applyProtection="1">
      <alignment horizontal="center" vertical="center" wrapText="1"/>
    </xf>
    <xf numFmtId="0" fontId="37" fillId="4" borderId="5" xfId="0" applyFont="1" applyFill="1" applyBorder="1" applyAlignment="1" applyProtection="1">
      <alignment horizontal="center" vertical="center" wrapText="1"/>
    </xf>
    <xf numFmtId="0" fontId="38" fillId="14" borderId="1" xfId="0" applyFont="1" applyFill="1" applyBorder="1" applyAlignment="1" applyProtection="1">
      <alignment horizontal="center" vertical="center" wrapText="1"/>
    </xf>
    <xf numFmtId="0" fontId="28" fillId="0" borderId="0" xfId="0" applyFont="1" applyFill="1" applyBorder="1" applyAlignment="1" applyProtection="1">
      <alignment vertical="center" wrapText="1"/>
      <protection locked="0"/>
    </xf>
    <xf numFmtId="0" fontId="26" fillId="0" borderId="0" xfId="0" applyFont="1" applyAlignment="1" applyProtection="1">
      <alignment horizontal="left" vertical="center" wrapText="1"/>
      <protection locked="0"/>
    </xf>
    <xf numFmtId="0" fontId="0" fillId="0" borderId="0" xfId="0" applyAlignment="1" applyProtection="1">
      <alignment horizontal="center" vertical="center" wrapText="1"/>
      <protection locked="0"/>
    </xf>
    <xf numFmtId="0" fontId="0" fillId="0" borderId="0" xfId="0" applyAlignment="1" applyProtection="1">
      <alignment wrapText="1"/>
      <protection locked="0"/>
    </xf>
    <xf numFmtId="0" fontId="0" fillId="4" borderId="5" xfId="0" applyFill="1" applyBorder="1" applyAlignment="1" applyProtection="1">
      <alignment horizontal="center" vertical="center"/>
      <protection locked="0"/>
    </xf>
    <xf numFmtId="0" fontId="0" fillId="10" borderId="5" xfId="0" applyFill="1" applyBorder="1" applyAlignment="1" applyProtection="1">
      <alignment horizontal="center" vertical="center"/>
      <protection locked="0"/>
    </xf>
    <xf numFmtId="0" fontId="0" fillId="10" borderId="3" xfId="0" applyFill="1" applyBorder="1" applyAlignment="1" applyProtection="1">
      <alignment horizontal="center" vertical="center"/>
    </xf>
    <xf numFmtId="49" fontId="0" fillId="10" borderId="5" xfId="0" applyNumberFormat="1" applyFill="1" applyBorder="1" applyAlignment="1" applyProtection="1">
      <alignment horizontal="center" vertical="center"/>
    </xf>
    <xf numFmtId="0" fontId="0" fillId="4" borderId="3" xfId="0" applyFill="1" applyBorder="1" applyAlignment="1" applyProtection="1">
      <alignment horizontal="center" vertical="center"/>
    </xf>
    <xf numFmtId="49" fontId="0" fillId="4" borderId="5" xfId="0" applyNumberFormat="1" applyFill="1" applyBorder="1" applyAlignment="1" applyProtection="1">
      <alignment horizontal="center" vertical="center"/>
    </xf>
    <xf numFmtId="0" fontId="15" fillId="4" borderId="5" xfId="0" applyFont="1" applyFill="1" applyBorder="1" applyAlignment="1" applyProtection="1">
      <alignment horizontal="center" vertical="center" wrapText="1"/>
    </xf>
    <xf numFmtId="0" fontId="39" fillId="17" borderId="30" xfId="0" applyFont="1" applyFill="1" applyBorder="1" applyAlignment="1">
      <alignment horizontal="center" vertical="center" wrapText="1"/>
    </xf>
    <xf numFmtId="0" fontId="39" fillId="17" borderId="31" xfId="0" applyFont="1" applyFill="1" applyBorder="1" applyAlignment="1">
      <alignment horizontal="center" vertical="center" wrapText="1"/>
    </xf>
    <xf numFmtId="0" fontId="40" fillId="17" borderId="32" xfId="0" applyFont="1" applyFill="1" applyBorder="1" applyAlignment="1">
      <alignment horizontal="left" vertical="center" wrapText="1"/>
    </xf>
    <xf numFmtId="0" fontId="39" fillId="17" borderId="33" xfId="0" applyFont="1" applyFill="1" applyBorder="1" applyAlignment="1">
      <alignment horizontal="center" vertical="center" wrapText="1"/>
    </xf>
    <xf numFmtId="0" fontId="39" fillId="17" borderId="34" xfId="0" applyFont="1" applyFill="1" applyBorder="1" applyAlignment="1">
      <alignment horizontal="center" vertical="center" wrapText="1"/>
    </xf>
    <xf numFmtId="0" fontId="40" fillId="17" borderId="35" xfId="0" applyFont="1" applyFill="1" applyBorder="1" applyAlignment="1">
      <alignment horizontal="left" vertical="center" wrapText="1"/>
    </xf>
    <xf numFmtId="0" fontId="25" fillId="9" borderId="5" xfId="0" applyFont="1" applyFill="1" applyBorder="1" applyAlignment="1" applyProtection="1">
      <alignment horizontal="left" vertical="center" wrapText="1"/>
    </xf>
    <xf numFmtId="0" fontId="39" fillId="9" borderId="30" xfId="0" applyFont="1" applyFill="1" applyBorder="1" applyAlignment="1">
      <alignment horizontal="center" vertical="center" wrapText="1"/>
    </xf>
    <xf numFmtId="0" fontId="39" fillId="9" borderId="31" xfId="0" applyFont="1" applyFill="1" applyBorder="1" applyAlignment="1">
      <alignment horizontal="center" vertical="center" wrapText="1"/>
    </xf>
    <xf numFmtId="0" fontId="40" fillId="9" borderId="32" xfId="0" applyFont="1" applyFill="1" applyBorder="1" applyAlignment="1">
      <alignment horizontal="left" vertical="center" wrapText="1"/>
    </xf>
    <xf numFmtId="0" fontId="39" fillId="9" borderId="33" xfId="0" applyFont="1" applyFill="1" applyBorder="1" applyAlignment="1">
      <alignment horizontal="center" vertical="center" wrapText="1"/>
    </xf>
    <xf numFmtId="0" fontId="39" fillId="9" borderId="34" xfId="0" applyFont="1" applyFill="1" applyBorder="1" applyAlignment="1">
      <alignment horizontal="center" vertical="center" wrapText="1"/>
    </xf>
    <xf numFmtId="0" fontId="40" fillId="9" borderId="35" xfId="0" applyFont="1" applyFill="1" applyBorder="1" applyAlignment="1">
      <alignment horizontal="left" vertical="center" wrapText="1"/>
    </xf>
    <xf numFmtId="0" fontId="39" fillId="12" borderId="30" xfId="0" applyFont="1" applyFill="1" applyBorder="1" applyAlignment="1">
      <alignment horizontal="center" vertical="center" wrapText="1"/>
    </xf>
    <xf numFmtId="0" fontId="39" fillId="12" borderId="31" xfId="0" applyFont="1" applyFill="1" applyBorder="1" applyAlignment="1">
      <alignment horizontal="center" vertical="center" wrapText="1"/>
    </xf>
    <xf numFmtId="0" fontId="40" fillId="12" borderId="32" xfId="0" applyFont="1" applyFill="1" applyBorder="1" applyAlignment="1">
      <alignment horizontal="left" vertical="center" wrapText="1"/>
    </xf>
    <xf numFmtId="0" fontId="24" fillId="4" borderId="5" xfId="0" applyFont="1" applyFill="1" applyBorder="1" applyAlignment="1" applyProtection="1">
      <alignment horizontal="left" vertical="center" wrapText="1"/>
    </xf>
    <xf numFmtId="0" fontId="22" fillId="9" borderId="5" xfId="0" applyFont="1" applyFill="1" applyBorder="1" applyAlignment="1" applyProtection="1">
      <alignment horizontal="left" vertical="center" wrapText="1"/>
    </xf>
    <xf numFmtId="0" fontId="22" fillId="12" borderId="5" xfId="0" applyFont="1" applyFill="1" applyBorder="1" applyAlignment="1" applyProtection="1">
      <alignment horizontal="left" vertical="center" wrapText="1"/>
    </xf>
    <xf numFmtId="0" fontId="39" fillId="12" borderId="33" xfId="0" applyFont="1" applyFill="1" applyBorder="1" applyAlignment="1">
      <alignment horizontal="center" vertical="center" wrapText="1"/>
    </xf>
    <xf numFmtId="0" fontId="39" fillId="12" borderId="34" xfId="0" applyFont="1" applyFill="1" applyBorder="1" applyAlignment="1">
      <alignment horizontal="center" vertical="center" wrapText="1"/>
    </xf>
    <xf numFmtId="0" fontId="40" fillId="12" borderId="35" xfId="0" applyFont="1" applyFill="1" applyBorder="1" applyAlignment="1">
      <alignment horizontal="left" vertical="center" wrapText="1"/>
    </xf>
    <xf numFmtId="0" fontId="27" fillId="15" borderId="36" xfId="0" applyFont="1" applyFill="1" applyBorder="1" applyAlignment="1" applyProtection="1">
      <alignment horizontal="left" vertical="center" wrapText="1"/>
      <protection locked="0"/>
    </xf>
    <xf numFmtId="0" fontId="6" fillId="4" borderId="6" xfId="0" applyFont="1" applyFill="1" applyBorder="1" applyAlignment="1" applyProtection="1">
      <alignment horizontal="center" vertical="center" wrapText="1"/>
    </xf>
    <xf numFmtId="0" fontId="36" fillId="15" borderId="39" xfId="0" applyFont="1" applyFill="1" applyBorder="1" applyAlignment="1" applyProtection="1">
      <alignment horizontal="center" vertical="center" wrapText="1"/>
      <protection locked="0"/>
    </xf>
    <xf numFmtId="0" fontId="27" fillId="15" borderId="4" xfId="0" applyFont="1" applyFill="1" applyBorder="1" applyAlignment="1" applyProtection="1">
      <alignment horizontal="left" vertical="center" wrapText="1"/>
      <protection locked="0"/>
    </xf>
    <xf numFmtId="0" fontId="1" fillId="16" borderId="6" xfId="0" applyFont="1" applyFill="1" applyBorder="1" applyAlignment="1" applyProtection="1">
      <alignment horizontal="center" vertical="center" wrapText="1"/>
    </xf>
    <xf numFmtId="0" fontId="27" fillId="15" borderId="14" xfId="0" quotePrefix="1" applyFont="1" applyFill="1" applyBorder="1" applyAlignment="1" applyProtection="1">
      <alignment horizontal="left" vertical="center" wrapText="1"/>
      <protection locked="0"/>
    </xf>
    <xf numFmtId="0" fontId="12" fillId="4" borderId="5" xfId="0" applyFont="1" applyFill="1" applyBorder="1" applyAlignment="1">
      <alignment horizontal="center" vertical="center" wrapText="1"/>
    </xf>
    <xf numFmtId="0" fontId="21" fillId="4" borderId="7" xfId="0" applyFont="1" applyFill="1" applyBorder="1" applyAlignment="1">
      <alignment horizontal="left" vertical="center" wrapText="1"/>
    </xf>
    <xf numFmtId="0" fontId="21" fillId="4" borderId="5" xfId="0" applyFont="1" applyFill="1" applyBorder="1" applyAlignment="1">
      <alignment horizontal="left" vertical="center" wrapText="1"/>
    </xf>
    <xf numFmtId="0" fontId="20" fillId="16" borderId="5" xfId="0" applyFont="1" applyFill="1" applyBorder="1" applyAlignment="1" applyProtection="1">
      <alignment horizontal="center" vertical="center" wrapText="1"/>
    </xf>
    <xf numFmtId="0" fontId="22" fillId="18" borderId="7" xfId="0" applyFont="1" applyFill="1" applyBorder="1" applyAlignment="1" applyProtection="1">
      <alignment horizontal="left" vertical="center" wrapText="1"/>
    </xf>
    <xf numFmtId="0" fontId="22" fillId="18" borderId="5" xfId="0" applyFont="1" applyFill="1" applyBorder="1" applyAlignment="1" applyProtection="1">
      <alignment horizontal="left" vertical="center" wrapText="1"/>
    </xf>
    <xf numFmtId="0" fontId="18" fillId="16" borderId="5" xfId="0" applyFont="1" applyFill="1" applyBorder="1" applyAlignment="1" applyProtection="1">
      <alignment horizontal="center" vertical="center" wrapText="1"/>
    </xf>
    <xf numFmtId="0" fontId="25" fillId="16" borderId="7" xfId="0" applyFont="1" applyFill="1" applyBorder="1" applyAlignment="1" applyProtection="1">
      <alignment horizontal="left" vertical="center" wrapText="1"/>
    </xf>
    <xf numFmtId="0" fontId="25" fillId="16" borderId="5" xfId="0" applyFont="1" applyFill="1" applyBorder="1" applyAlignment="1" applyProtection="1">
      <alignment horizontal="left" vertical="center" wrapText="1"/>
    </xf>
    <xf numFmtId="0" fontId="12" fillId="10" borderId="38" xfId="0" applyFont="1" applyFill="1" applyBorder="1" applyAlignment="1" applyProtection="1">
      <alignment horizontal="center" vertical="center" wrapText="1"/>
    </xf>
    <xf numFmtId="0" fontId="23" fillId="10" borderId="0" xfId="0" applyFont="1" applyFill="1" applyBorder="1" applyAlignment="1" applyProtection="1">
      <alignment horizontal="left" vertical="center" wrapText="1"/>
    </xf>
    <xf numFmtId="0" fontId="12" fillId="4" borderId="38" xfId="0" applyFont="1" applyFill="1" applyBorder="1" applyAlignment="1" applyProtection="1">
      <alignment horizontal="center" vertical="center" wrapText="1"/>
    </xf>
    <xf numFmtId="0" fontId="23" fillId="4" borderId="0" xfId="0" applyFont="1" applyFill="1" applyBorder="1" applyAlignment="1" applyProtection="1">
      <alignment horizontal="left" vertical="center" wrapText="1"/>
    </xf>
    <xf numFmtId="0" fontId="13" fillId="16" borderId="39" xfId="0" applyFont="1" applyFill="1" applyBorder="1" applyAlignment="1" applyProtection="1">
      <alignment horizontal="center" vertical="center" wrapText="1"/>
      <protection locked="0"/>
    </xf>
    <xf numFmtId="0" fontId="13" fillId="16" borderId="5" xfId="0" applyFont="1" applyFill="1" applyBorder="1" applyAlignment="1" applyProtection="1">
      <alignment horizontal="center" vertical="center" wrapText="1"/>
    </xf>
    <xf numFmtId="0" fontId="24" fillId="16" borderId="5" xfId="0" applyFont="1" applyFill="1" applyBorder="1" applyAlignment="1" applyProtection="1">
      <alignment horizontal="left" vertical="center" wrapText="1"/>
    </xf>
    <xf numFmtId="0" fontId="24" fillId="16" borderId="7" xfId="0" applyFont="1" applyFill="1" applyBorder="1" applyAlignment="1" applyProtection="1">
      <alignment horizontal="left" vertical="center" wrapText="1"/>
    </xf>
    <xf numFmtId="0" fontId="0" fillId="19" borderId="5" xfId="0" applyFont="1" applyFill="1" applyBorder="1" applyAlignment="1" applyProtection="1">
      <alignment horizontal="center" vertical="center"/>
    </xf>
    <xf numFmtId="0" fontId="0" fillId="0" borderId="5" xfId="0" applyFont="1" applyFill="1" applyBorder="1" applyAlignment="1" applyProtection="1">
      <alignment horizontal="center" vertical="center"/>
    </xf>
    <xf numFmtId="49" fontId="0" fillId="10" borderId="5" xfId="0" applyNumberFormat="1" applyFill="1" applyBorder="1" applyAlignment="1">
      <alignment horizontal="right"/>
    </xf>
    <xf numFmtId="0" fontId="0" fillId="10" borderId="7" xfId="0" applyFill="1" applyBorder="1"/>
    <xf numFmtId="0" fontId="0" fillId="10" borderId="3" xfId="0" applyFill="1" applyBorder="1" applyAlignment="1">
      <alignment horizontal="center" vertical="center"/>
    </xf>
    <xf numFmtId="0" fontId="0" fillId="10" borderId="5" xfId="0" applyFill="1" applyBorder="1" applyAlignment="1">
      <alignment horizontal="center" vertical="center"/>
    </xf>
    <xf numFmtId="49" fontId="0" fillId="10" borderId="5" xfId="0" applyNumberFormat="1" applyFill="1" applyBorder="1" applyAlignment="1">
      <alignment horizontal="center" vertical="center"/>
    </xf>
    <xf numFmtId="0" fontId="41" fillId="4" borderId="5" xfId="0" applyFont="1" applyFill="1" applyBorder="1" applyAlignment="1" applyProtection="1">
      <alignment vertical="center" wrapText="1"/>
      <protection locked="0"/>
    </xf>
    <xf numFmtId="0" fontId="41" fillId="10" borderId="5" xfId="0" applyFont="1" applyFill="1" applyBorder="1" applyAlignment="1" applyProtection="1">
      <alignment vertical="center" wrapText="1"/>
      <protection locked="0"/>
    </xf>
    <xf numFmtId="0" fontId="43" fillId="15" borderId="12" xfId="0" applyFont="1" applyFill="1" applyBorder="1" applyAlignment="1" applyProtection="1">
      <alignment horizontal="left" vertical="center" wrapText="1"/>
      <protection locked="0"/>
    </xf>
    <xf numFmtId="0" fontId="43" fillId="15" borderId="14" xfId="0" applyFont="1" applyFill="1" applyBorder="1" applyAlignment="1" applyProtection="1">
      <alignment horizontal="left" vertical="center" wrapText="1"/>
      <protection locked="0"/>
    </xf>
    <xf numFmtId="0" fontId="44" fillId="15" borderId="14" xfId="0" applyFont="1" applyFill="1" applyBorder="1" applyAlignment="1" applyProtection="1">
      <alignment horizontal="left" vertical="center" wrapText="1"/>
      <protection locked="0"/>
    </xf>
    <xf numFmtId="0" fontId="43" fillId="15" borderId="22" xfId="0" applyFont="1" applyFill="1" applyBorder="1" applyAlignment="1" applyProtection="1">
      <alignment horizontal="left" vertical="center" wrapText="1"/>
      <protection locked="0"/>
    </xf>
    <xf numFmtId="0" fontId="43" fillId="15" borderId="25" xfId="0" applyFont="1" applyFill="1" applyBorder="1" applyAlignment="1" applyProtection="1">
      <alignment horizontal="left" vertical="center" wrapText="1"/>
      <protection locked="0"/>
    </xf>
    <xf numFmtId="0" fontId="45" fillId="15" borderId="17" xfId="0" applyFont="1" applyFill="1" applyBorder="1" applyAlignment="1" applyProtection="1">
      <alignment horizontal="left" vertical="center" wrapText="1"/>
      <protection locked="0"/>
    </xf>
    <xf numFmtId="0" fontId="45" fillId="15" borderId="14" xfId="0" applyFont="1" applyFill="1" applyBorder="1" applyAlignment="1" applyProtection="1">
      <alignment horizontal="left" vertical="center" wrapText="1"/>
      <protection locked="0"/>
    </xf>
    <xf numFmtId="0" fontId="46" fillId="15" borderId="14" xfId="0" applyFont="1" applyFill="1" applyBorder="1" applyAlignment="1" applyProtection="1">
      <alignment horizontal="left" vertical="center" wrapText="1"/>
      <protection locked="0"/>
    </xf>
    <xf numFmtId="0" fontId="28" fillId="14" borderId="5" xfId="0" applyFont="1" applyFill="1" applyBorder="1" applyAlignment="1" applyProtection="1">
      <alignment horizontal="center" vertical="center"/>
    </xf>
    <xf numFmtId="0" fontId="28" fillId="14" borderId="7" xfId="0" applyFont="1" applyFill="1" applyBorder="1" applyAlignment="1" applyProtection="1">
      <alignment horizontal="center" vertical="center"/>
    </xf>
    <xf numFmtId="0" fontId="28" fillId="14" borderId="9" xfId="0" applyFont="1" applyFill="1" applyBorder="1" applyAlignment="1" applyProtection="1">
      <alignment horizontal="center" vertical="center"/>
    </xf>
    <xf numFmtId="0" fontId="28" fillId="14" borderId="8" xfId="0" applyFont="1" applyFill="1" applyBorder="1" applyAlignment="1" applyProtection="1">
      <alignment horizontal="center" vertical="center"/>
    </xf>
    <xf numFmtId="0" fontId="10" fillId="13" borderId="7" xfId="0" applyFont="1" applyFill="1" applyBorder="1" applyAlignment="1" applyProtection="1">
      <alignment horizontal="left" vertical="center"/>
    </xf>
    <xf numFmtId="0" fontId="10" fillId="13" borderId="3" xfId="0" applyFont="1" applyFill="1" applyBorder="1" applyAlignment="1" applyProtection="1">
      <alignment horizontal="left" vertical="center"/>
    </xf>
    <xf numFmtId="0" fontId="28" fillId="14" borderId="9" xfId="0" applyFont="1" applyFill="1" applyBorder="1" applyAlignment="1" applyProtection="1">
      <alignment horizontal="center" vertical="center" wrapText="1"/>
      <protection locked="0"/>
    </xf>
    <xf numFmtId="0" fontId="28" fillId="14" borderId="28" xfId="0" applyFont="1" applyFill="1" applyBorder="1" applyAlignment="1" applyProtection="1">
      <alignment horizontal="center" vertical="center" wrapText="1"/>
      <protection locked="0"/>
    </xf>
    <xf numFmtId="0" fontId="0" fillId="15" borderId="29" xfId="0" applyFont="1" applyFill="1" applyBorder="1" applyAlignment="1" applyProtection="1">
      <alignment horizontal="center" vertical="center" wrapText="1"/>
      <protection locked="0"/>
    </xf>
    <xf numFmtId="0" fontId="0" fillId="15" borderId="0" xfId="0" applyFont="1" applyFill="1" applyBorder="1" applyAlignment="1" applyProtection="1">
      <alignment horizontal="center" vertical="center" wrapText="1"/>
      <protection locked="0"/>
    </xf>
    <xf numFmtId="0" fontId="28" fillId="11" borderId="7" xfId="0" applyFont="1" applyFill="1" applyBorder="1" applyAlignment="1" applyProtection="1">
      <alignment horizontal="center" vertical="center"/>
    </xf>
    <xf numFmtId="0" fontId="28" fillId="11" borderId="3" xfId="0" applyFont="1" applyFill="1" applyBorder="1" applyAlignment="1" applyProtection="1">
      <alignment horizontal="center" vertical="center"/>
    </xf>
    <xf numFmtId="0" fontId="2" fillId="2" borderId="5" xfId="0" applyFont="1" applyFill="1" applyBorder="1" applyAlignment="1" applyProtection="1">
      <alignment horizontal="center" vertical="center" wrapText="1"/>
    </xf>
    <xf numFmtId="0" fontId="2" fillId="11" borderId="18" xfId="0" applyFont="1" applyFill="1" applyBorder="1" applyAlignment="1" applyProtection="1">
      <alignment horizontal="center" vertical="center" wrapText="1"/>
    </xf>
    <xf numFmtId="0" fontId="2" fillId="11" borderId="19" xfId="0" applyFont="1" applyFill="1" applyBorder="1" applyAlignment="1" applyProtection="1">
      <alignment horizontal="center" vertical="center" wrapText="1"/>
    </xf>
    <xf numFmtId="0" fontId="2" fillId="11" borderId="20" xfId="0" applyFont="1" applyFill="1" applyBorder="1" applyAlignment="1" applyProtection="1">
      <alignment horizontal="center" vertical="center" wrapText="1"/>
    </xf>
    <xf numFmtId="0" fontId="6" fillId="10" borderId="6" xfId="0" applyFont="1" applyFill="1" applyBorder="1" applyAlignment="1" applyProtection="1">
      <alignment horizontal="center" vertical="center" wrapText="1"/>
    </xf>
    <xf numFmtId="0" fontId="6" fillId="4" borderId="1" xfId="0" applyFont="1" applyFill="1" applyBorder="1" applyAlignment="1" applyProtection="1">
      <alignment horizontal="center" vertical="center" wrapText="1"/>
    </xf>
    <xf numFmtId="0" fontId="6" fillId="4" borderId="6" xfId="0" applyFont="1" applyFill="1" applyBorder="1" applyAlignment="1" applyProtection="1">
      <alignment horizontal="center" vertical="center" wrapText="1"/>
    </xf>
    <xf numFmtId="0" fontId="6" fillId="4" borderId="4" xfId="0" applyFont="1" applyFill="1" applyBorder="1" applyAlignment="1" applyProtection="1">
      <alignment horizontal="center" vertical="center" wrapText="1"/>
    </xf>
    <xf numFmtId="0" fontId="6" fillId="10" borderId="1" xfId="0" applyFont="1" applyFill="1" applyBorder="1" applyAlignment="1" applyProtection="1">
      <alignment horizontal="center" vertical="center" wrapText="1"/>
    </xf>
    <xf numFmtId="0" fontId="23" fillId="10" borderId="1" xfId="0" applyFont="1" applyFill="1" applyBorder="1" applyAlignment="1" applyProtection="1">
      <alignment horizontal="left" vertical="center" wrapText="1"/>
    </xf>
    <xf numFmtId="0" fontId="23" fillId="10" borderId="6" xfId="0" applyFont="1" applyFill="1" applyBorder="1" applyAlignment="1" applyProtection="1">
      <alignment horizontal="left" vertical="center" wrapText="1"/>
    </xf>
    <xf numFmtId="0" fontId="23" fillId="10" borderId="4" xfId="0" applyFont="1" applyFill="1" applyBorder="1" applyAlignment="1" applyProtection="1">
      <alignment horizontal="left" vertical="center" wrapText="1"/>
    </xf>
    <xf numFmtId="0" fontId="6" fillId="10" borderId="4" xfId="0" applyFont="1" applyFill="1" applyBorder="1" applyAlignment="1" applyProtection="1">
      <alignment horizontal="center" vertical="center" wrapText="1"/>
    </xf>
    <xf numFmtId="0" fontId="6" fillId="10" borderId="23" xfId="0" applyFont="1" applyFill="1" applyBorder="1" applyAlignment="1" applyProtection="1">
      <alignment horizontal="center" vertical="center" wrapText="1"/>
    </xf>
    <xf numFmtId="0" fontId="6" fillId="10" borderId="37" xfId="0" applyFont="1" applyFill="1" applyBorder="1" applyAlignment="1" applyProtection="1">
      <alignment horizontal="center" vertical="center" wrapText="1"/>
    </xf>
    <xf numFmtId="0" fontId="6" fillId="10" borderId="9" xfId="0" applyFont="1" applyFill="1" applyBorder="1" applyAlignment="1" applyProtection="1">
      <alignment horizontal="center" vertical="center" wrapText="1"/>
    </xf>
    <xf numFmtId="0" fontId="6" fillId="4" borderId="23" xfId="0" applyFont="1" applyFill="1" applyBorder="1" applyAlignment="1" applyProtection="1">
      <alignment horizontal="center" vertical="center" wrapText="1"/>
    </xf>
    <xf numFmtId="0" fontId="6" fillId="4" borderId="37" xfId="0" applyFont="1" applyFill="1" applyBorder="1" applyAlignment="1" applyProtection="1">
      <alignment horizontal="center" vertical="center" wrapText="1"/>
    </xf>
    <xf numFmtId="0" fontId="6" fillId="4" borderId="9" xfId="0" applyFont="1" applyFill="1" applyBorder="1" applyAlignment="1" applyProtection="1">
      <alignment horizontal="center" vertical="center" wrapText="1"/>
    </xf>
    <xf numFmtId="0" fontId="2" fillId="2" borderId="9" xfId="0" applyFont="1" applyFill="1" applyBorder="1" applyAlignment="1" applyProtection="1">
      <alignment horizontal="center" vertical="center" wrapText="1"/>
    </xf>
    <xf numFmtId="0" fontId="2" fillId="2" borderId="8" xfId="0" applyFont="1" applyFill="1" applyBorder="1" applyAlignment="1" applyProtection="1">
      <alignment horizontal="center" vertical="center" wrapText="1"/>
    </xf>
  </cellXfs>
  <cellStyles count="2">
    <cellStyle name="Hyperlink" xfId="1" builtinId="8"/>
    <cellStyle name="Normal" xfId="0" builtinId="0"/>
  </cellStyles>
  <dxfs count="20">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theme="0" tint="-0.499984740745262"/>
      </font>
      <fill>
        <patternFill>
          <bgColor theme="0" tint="-0.14996795556505021"/>
        </patternFill>
      </fill>
    </dxf>
    <dxf>
      <font>
        <color theme="8"/>
      </font>
      <fill>
        <patternFill>
          <bgColor theme="8" tint="0.79998168889431442"/>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fgColor auto="1"/>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fgColor auto="1"/>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fgColor auto="1"/>
          <bgColor theme="0" tint="-0.14996795556505021"/>
        </patternFill>
      </fill>
    </dxf>
    <dxf>
      <font>
        <color theme="1" tint="0.499984740745262"/>
      </font>
      <fill>
        <patternFill>
          <bgColor theme="0" tint="-0.14996795556505021"/>
        </patternFill>
      </fill>
    </dxf>
  </dxfs>
  <tableStyles count="0" defaultTableStyle="TableStyleMedium2" defaultPivotStyle="PivotStyleLight16"/>
  <colors>
    <mruColors>
      <color rgb="FFF2F2F2"/>
      <color rgb="FF338CA6"/>
      <color rgb="FFFCDEB3"/>
      <color rgb="FFFCDDB3"/>
      <color rgb="FFFFC073"/>
      <color rgb="FFBBDFEA"/>
      <color rgb="FF99D4E1"/>
      <color rgb="FFFFDDB3"/>
      <color rgb="FFFCE3DD"/>
      <color rgb="FF235E7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Future-Fit Test">
      <a:dk1>
        <a:srgbClr val="000000"/>
      </a:dk1>
      <a:lt1>
        <a:srgbClr val="FFFFFF"/>
      </a:lt1>
      <a:dk2>
        <a:srgbClr val="58B2CB"/>
      </a:dk2>
      <a:lt2>
        <a:srgbClr val="FF9100"/>
      </a:lt2>
      <a:accent1>
        <a:srgbClr val="00AE4C"/>
      </a:accent1>
      <a:accent2>
        <a:srgbClr val="B7AE36"/>
      </a:accent2>
      <a:accent3>
        <a:srgbClr val="EB6A7B"/>
      </a:accent3>
      <a:accent4>
        <a:srgbClr val="58BCB4"/>
      </a:accent4>
      <a:accent5>
        <a:srgbClr val="845FA8"/>
      </a:accent5>
      <a:accent6>
        <a:srgbClr val="EC7354"/>
      </a:accent6>
      <a:hlink>
        <a:srgbClr val="358EAE"/>
      </a:hlink>
      <a:folHlink>
        <a:srgbClr val="358EAE"/>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R61"/>
  <sheetViews>
    <sheetView topLeftCell="A17" zoomScale="90" zoomScaleNormal="90" workbookViewId="0">
      <selection activeCell="B40" sqref="B40"/>
    </sheetView>
  </sheetViews>
  <sheetFormatPr baseColWidth="10" defaultColWidth="10.83203125" defaultRowHeight="16" x14ac:dyDescent="0.2"/>
  <cols>
    <col min="1" max="1" width="29.1640625" style="12" customWidth="1"/>
    <col min="2" max="2" width="100.5" style="12" customWidth="1"/>
    <col min="3" max="3" width="10.83203125" style="12"/>
    <col min="4" max="4" width="17" style="12" customWidth="1"/>
    <col min="5" max="5" width="88.83203125" style="12" customWidth="1"/>
    <col min="6" max="6" width="21.83203125" style="12" customWidth="1"/>
    <col min="7" max="7" width="29" style="12" customWidth="1"/>
    <col min="8" max="8" width="93.83203125" style="12" customWidth="1"/>
    <col min="9" max="9" width="77.6640625" style="12" customWidth="1"/>
    <col min="10" max="16384" width="10.83203125" style="12"/>
  </cols>
  <sheetData>
    <row r="1" spans="1:18" ht="31" customHeight="1" x14ac:dyDescent="0.2">
      <c r="A1" s="174" t="s">
        <v>384</v>
      </c>
      <c r="B1" s="43" t="s">
        <v>632</v>
      </c>
    </row>
    <row r="4" spans="1:18" ht="31" customHeight="1" x14ac:dyDescent="0.2">
      <c r="A4" s="248" t="s">
        <v>446</v>
      </c>
      <c r="B4" s="248"/>
      <c r="D4" s="248" t="s">
        <v>385</v>
      </c>
      <c r="E4" s="249"/>
      <c r="F4" s="13"/>
      <c r="G4" s="13"/>
      <c r="H4" s="14"/>
    </row>
    <row r="5" spans="1:18" ht="31" customHeight="1" x14ac:dyDescent="0.2">
      <c r="A5" s="252" t="s">
        <v>451</v>
      </c>
      <c r="B5" s="253"/>
      <c r="D5" s="15" t="s">
        <v>386</v>
      </c>
      <c r="E5" s="16" t="s">
        <v>387</v>
      </c>
      <c r="F5" s="13"/>
      <c r="G5" s="13"/>
      <c r="H5" s="14"/>
    </row>
    <row r="6" spans="1:18" ht="44" customHeight="1" x14ac:dyDescent="0.2">
      <c r="A6" s="172">
        <v>1</v>
      </c>
      <c r="B6" s="32" t="s">
        <v>533</v>
      </c>
      <c r="D6" s="17" t="s">
        <v>388</v>
      </c>
      <c r="E6" s="18" t="s">
        <v>389</v>
      </c>
      <c r="F6" s="19"/>
      <c r="G6" s="19"/>
      <c r="H6" s="19"/>
      <c r="R6" s="163" t="str">
        <f>D6</f>
        <v>Highest</v>
      </c>
    </row>
    <row r="7" spans="1:18" ht="89" customHeight="1" x14ac:dyDescent="0.2">
      <c r="A7" s="173">
        <v>2</v>
      </c>
      <c r="B7" s="34" t="s">
        <v>483</v>
      </c>
      <c r="D7" s="20" t="s">
        <v>390</v>
      </c>
      <c r="E7" s="21" t="s">
        <v>391</v>
      </c>
      <c r="F7" s="19"/>
      <c r="G7" s="19"/>
      <c r="H7" s="19"/>
      <c r="R7" s="163"/>
    </row>
    <row r="8" spans="1:18" ht="53" customHeight="1" x14ac:dyDescent="0.2">
      <c r="A8" s="172">
        <v>3</v>
      </c>
      <c r="B8" s="32" t="s">
        <v>484</v>
      </c>
      <c r="D8" s="17" t="s">
        <v>392</v>
      </c>
      <c r="E8" s="22" t="s">
        <v>393</v>
      </c>
      <c r="F8" s="19"/>
      <c r="G8" s="19"/>
      <c r="H8" s="19"/>
      <c r="R8" s="163"/>
    </row>
    <row r="9" spans="1:18" ht="30" customHeight="1" x14ac:dyDescent="0.2">
      <c r="A9" s="252" t="s">
        <v>453</v>
      </c>
      <c r="B9" s="253"/>
      <c r="D9" s="23" t="s">
        <v>67</v>
      </c>
      <c r="E9" s="24" t="s">
        <v>394</v>
      </c>
      <c r="F9" s="19"/>
      <c r="G9" s="19"/>
      <c r="H9" s="19"/>
      <c r="R9" s="163"/>
    </row>
    <row r="10" spans="1:18" ht="30" customHeight="1" x14ac:dyDescent="0.2">
      <c r="A10" s="173">
        <v>1</v>
      </c>
      <c r="B10" s="34" t="s">
        <v>479</v>
      </c>
      <c r="D10" s="27"/>
      <c r="E10" s="28"/>
      <c r="F10" s="19"/>
      <c r="G10" s="19"/>
      <c r="H10" s="19"/>
      <c r="R10" s="163"/>
    </row>
    <row r="11" spans="1:18" ht="68" customHeight="1" x14ac:dyDescent="0.2">
      <c r="A11" s="172">
        <v>2</v>
      </c>
      <c r="B11" s="32" t="s">
        <v>480</v>
      </c>
      <c r="D11" s="167"/>
      <c r="E11" s="167"/>
      <c r="F11" s="25"/>
      <c r="G11" s="25"/>
      <c r="H11" s="26"/>
    </row>
    <row r="12" spans="1:18" ht="64" customHeight="1" x14ac:dyDescent="0.2">
      <c r="A12" s="173">
        <v>3</v>
      </c>
      <c r="B12" s="34" t="s">
        <v>450</v>
      </c>
      <c r="D12" s="168"/>
      <c r="E12" s="168"/>
      <c r="F12" s="169"/>
      <c r="G12" s="28"/>
      <c r="H12" s="28"/>
    </row>
    <row r="13" spans="1:18" s="29" customFormat="1" ht="116" customHeight="1" x14ac:dyDescent="0.2">
      <c r="A13" s="172">
        <v>4</v>
      </c>
      <c r="B13" s="32" t="s">
        <v>449</v>
      </c>
      <c r="D13" s="27"/>
      <c r="E13" s="28"/>
      <c r="F13" s="28"/>
      <c r="G13" s="28"/>
      <c r="H13" s="28"/>
    </row>
    <row r="14" spans="1:18" s="29" customFormat="1" ht="68" x14ac:dyDescent="0.2">
      <c r="A14" s="173">
        <v>5</v>
      </c>
      <c r="B14" s="34" t="s">
        <v>485</v>
      </c>
      <c r="D14" s="27"/>
      <c r="E14" s="28"/>
      <c r="F14" s="28"/>
      <c r="G14" s="28"/>
      <c r="H14" s="28"/>
    </row>
    <row r="15" spans="1:18" s="29" customFormat="1" ht="68" x14ac:dyDescent="0.2">
      <c r="A15" s="172">
        <v>6</v>
      </c>
      <c r="B15" s="32" t="s">
        <v>581</v>
      </c>
      <c r="D15" s="27"/>
      <c r="E15" s="28"/>
      <c r="F15" s="28"/>
      <c r="G15" s="28"/>
      <c r="H15" s="28"/>
    </row>
    <row r="16" spans="1:18" s="29" customFormat="1" ht="170" x14ac:dyDescent="0.2">
      <c r="A16" s="173">
        <v>7</v>
      </c>
      <c r="B16" s="34" t="s">
        <v>486</v>
      </c>
      <c r="D16" s="27"/>
      <c r="E16" s="28"/>
      <c r="F16" s="28"/>
      <c r="G16" s="28"/>
      <c r="H16" s="28"/>
    </row>
    <row r="17" spans="1:9" s="29" customFormat="1" ht="76" customHeight="1" x14ac:dyDescent="0.2">
      <c r="A17" s="172">
        <v>8</v>
      </c>
      <c r="B17" s="32" t="s">
        <v>443</v>
      </c>
      <c r="D17" s="27"/>
      <c r="E17" s="28"/>
      <c r="F17" s="28"/>
      <c r="G17" s="28"/>
      <c r="H17" s="28"/>
    </row>
    <row r="18" spans="1:9" s="29" customFormat="1" x14ac:dyDescent="0.2">
      <c r="A18" s="35"/>
      <c r="D18" s="30"/>
      <c r="E18" s="30"/>
      <c r="F18" s="30"/>
      <c r="G18" s="30"/>
      <c r="H18" s="30"/>
    </row>
    <row r="19" spans="1:9" x14ac:dyDescent="0.2">
      <c r="D19" s="30"/>
      <c r="E19" s="30"/>
      <c r="F19" s="30"/>
      <c r="G19" s="30"/>
      <c r="H19" s="30"/>
    </row>
    <row r="20" spans="1:9" ht="33" customHeight="1" x14ac:dyDescent="0.2">
      <c r="A20" s="258" t="s">
        <v>445</v>
      </c>
      <c r="B20" s="259"/>
      <c r="D20" s="250" t="s">
        <v>444</v>
      </c>
      <c r="E20" s="251"/>
      <c r="F20" s="251"/>
      <c r="G20" s="251"/>
      <c r="H20" s="251"/>
      <c r="I20" s="251"/>
    </row>
    <row r="21" spans="1:9" ht="19" x14ac:dyDescent="0.2">
      <c r="A21" s="256" t="s">
        <v>746</v>
      </c>
      <c r="B21" s="256"/>
      <c r="D21" s="15" t="s">
        <v>487</v>
      </c>
      <c r="E21" s="15" t="s">
        <v>488</v>
      </c>
      <c r="F21" s="42" t="s">
        <v>452</v>
      </c>
      <c r="G21" s="15" t="s">
        <v>490</v>
      </c>
      <c r="H21" s="15" t="s">
        <v>489</v>
      </c>
      <c r="I21" s="15" t="s">
        <v>491</v>
      </c>
    </row>
    <row r="22" spans="1:9" x14ac:dyDescent="0.2">
      <c r="A22" s="257"/>
      <c r="B22" s="257"/>
      <c r="D22" s="39" t="s">
        <v>635</v>
      </c>
      <c r="E22" s="40" t="s">
        <v>633</v>
      </c>
      <c r="F22" s="41" t="str">
        <f>HYPERLINK(CONCATENATE("https://siccode.com/search-isic/",$D22),"Description")</f>
        <v>Description</v>
      </c>
      <c r="G22" s="181" t="s">
        <v>637</v>
      </c>
      <c r="H22" s="17" t="s">
        <v>638</v>
      </c>
      <c r="I22" s="182" t="s">
        <v>638</v>
      </c>
    </row>
    <row r="23" spans="1:9" x14ac:dyDescent="0.2">
      <c r="A23" s="257"/>
      <c r="B23" s="257"/>
      <c r="D23" s="36" t="s">
        <v>636</v>
      </c>
      <c r="E23" s="37" t="s">
        <v>634</v>
      </c>
      <c r="F23" s="38" t="str">
        <f t="shared" ref="F23" si="0">HYPERLINK(CONCATENATE("https://siccode.com/search-isic/",$D23),"Description")</f>
        <v>Description</v>
      </c>
      <c r="G23" s="183" t="s">
        <v>637</v>
      </c>
      <c r="H23" s="20" t="s">
        <v>638</v>
      </c>
      <c r="I23" s="184" t="s">
        <v>638</v>
      </c>
    </row>
    <row r="24" spans="1:9" x14ac:dyDescent="0.2">
      <c r="A24" s="257"/>
      <c r="B24" s="257"/>
      <c r="D24" s="233" t="s">
        <v>642</v>
      </c>
      <c r="E24" s="234" t="s">
        <v>641</v>
      </c>
      <c r="F24" s="41" t="str">
        <f>HYPERLINK(CONCATENATE("https://siccode.com/search-isic/",$D24),"Description")</f>
        <v>Description</v>
      </c>
      <c r="G24" s="235" t="s">
        <v>637</v>
      </c>
      <c r="H24" s="236" t="s">
        <v>638</v>
      </c>
      <c r="I24" s="237" t="s">
        <v>638</v>
      </c>
    </row>
    <row r="25" spans="1:9" x14ac:dyDescent="0.2">
      <c r="A25" s="257"/>
      <c r="B25" s="257"/>
      <c r="D25" s="36"/>
      <c r="E25" s="37"/>
      <c r="F25" s="38"/>
      <c r="G25" s="183"/>
      <c r="H25" s="20"/>
      <c r="I25" s="184"/>
    </row>
    <row r="26" spans="1:9" x14ac:dyDescent="0.2">
      <c r="A26" s="257"/>
      <c r="B26" s="257"/>
      <c r="D26" s="39"/>
      <c r="E26" s="40"/>
      <c r="F26" s="41"/>
      <c r="G26" s="181"/>
      <c r="H26" s="17"/>
      <c r="I26" s="182"/>
    </row>
    <row r="27" spans="1:9" ht="16" customHeight="1" x14ac:dyDescent="0.2">
      <c r="A27" s="257"/>
      <c r="B27" s="257"/>
      <c r="D27" s="36"/>
      <c r="E27" s="37"/>
      <c r="F27" s="38"/>
      <c r="G27" s="183"/>
      <c r="H27" s="20"/>
      <c r="I27" s="184"/>
    </row>
    <row r="28" spans="1:9" ht="16" customHeight="1" x14ac:dyDescent="0.2">
      <c r="A28" s="257"/>
      <c r="B28" s="257"/>
      <c r="D28" s="39"/>
      <c r="E28" s="40"/>
      <c r="F28" s="41"/>
      <c r="G28" s="181"/>
      <c r="H28" s="17"/>
      <c r="I28" s="182"/>
    </row>
    <row r="29" spans="1:9" x14ac:dyDescent="0.2">
      <c r="A29" s="257"/>
      <c r="B29" s="257"/>
      <c r="D29" s="36"/>
      <c r="E29" s="37"/>
      <c r="F29" s="38"/>
      <c r="G29" s="183"/>
      <c r="H29" s="20"/>
      <c r="I29" s="184"/>
    </row>
    <row r="30" spans="1:9" x14ac:dyDescent="0.2">
      <c r="A30" s="257"/>
      <c r="B30" s="257"/>
      <c r="D30" s="39"/>
      <c r="E30" s="40"/>
      <c r="F30" s="41"/>
      <c r="G30" s="181"/>
      <c r="H30" s="17"/>
      <c r="I30" s="182"/>
    </row>
    <row r="31" spans="1:9" x14ac:dyDescent="0.2">
      <c r="A31" s="257"/>
      <c r="B31" s="257"/>
      <c r="D31" s="36"/>
      <c r="E31" s="37"/>
      <c r="F31" s="38"/>
      <c r="G31" s="183"/>
      <c r="H31" s="20"/>
      <c r="I31" s="184"/>
    </row>
    <row r="32" spans="1:9" x14ac:dyDescent="0.2">
      <c r="A32" s="257"/>
      <c r="B32" s="257"/>
      <c r="D32" s="39"/>
      <c r="E32" s="40"/>
      <c r="F32" s="41"/>
      <c r="G32" s="181"/>
      <c r="H32" s="17"/>
      <c r="I32" s="182"/>
    </row>
    <row r="33" spans="1:9" x14ac:dyDescent="0.2">
      <c r="A33" s="257"/>
      <c r="B33" s="257"/>
      <c r="D33" s="36"/>
      <c r="E33" s="37"/>
      <c r="F33" s="38"/>
      <c r="G33" s="183"/>
      <c r="H33" s="20"/>
      <c r="I33" s="184"/>
    </row>
    <row r="34" spans="1:9" x14ac:dyDescent="0.2">
      <c r="A34" s="257"/>
      <c r="B34" s="257"/>
      <c r="D34" s="39"/>
      <c r="E34" s="40"/>
      <c r="F34" s="41"/>
      <c r="G34" s="181"/>
      <c r="H34" s="17"/>
      <c r="I34" s="182"/>
    </row>
    <row r="35" spans="1:9" ht="148" customHeight="1" x14ac:dyDescent="0.2">
      <c r="A35" s="257"/>
      <c r="B35" s="257"/>
      <c r="D35" s="36"/>
      <c r="E35" s="37"/>
      <c r="F35" s="38"/>
      <c r="G35" s="183"/>
      <c r="H35" s="20"/>
      <c r="I35" s="184"/>
    </row>
    <row r="36" spans="1:9" ht="17" customHeight="1" x14ac:dyDescent="0.2">
      <c r="A36" s="175"/>
      <c r="B36" s="175"/>
      <c r="D36" s="39"/>
      <c r="E36" s="40"/>
      <c r="F36" s="41"/>
      <c r="G36" s="181"/>
      <c r="H36" s="17"/>
      <c r="I36" s="182"/>
    </row>
    <row r="37" spans="1:9" ht="23" customHeight="1" x14ac:dyDescent="0.2">
      <c r="A37" s="254" t="s">
        <v>482</v>
      </c>
      <c r="B37" s="255"/>
      <c r="D37" s="36"/>
      <c r="E37" s="37"/>
      <c r="F37" s="38"/>
      <c r="G37" s="183"/>
      <c r="H37" s="20"/>
      <c r="I37" s="184"/>
    </row>
    <row r="38" spans="1:9" ht="19" x14ac:dyDescent="0.2">
      <c r="A38" s="15" t="s">
        <v>492</v>
      </c>
      <c r="B38" s="15" t="s">
        <v>493</v>
      </c>
      <c r="D38" s="39"/>
      <c r="E38" s="40"/>
      <c r="F38" s="41"/>
      <c r="G38" s="181"/>
      <c r="H38" s="17"/>
      <c r="I38" s="182"/>
    </row>
    <row r="39" spans="1:9" ht="51" x14ac:dyDescent="0.2">
      <c r="A39" s="170" t="s">
        <v>639</v>
      </c>
      <c r="B39" s="170" t="s">
        <v>640</v>
      </c>
      <c r="D39" s="36"/>
      <c r="E39" s="37"/>
      <c r="F39" s="38"/>
      <c r="G39" s="183"/>
      <c r="H39" s="20"/>
      <c r="I39" s="184"/>
    </row>
    <row r="40" spans="1:9" x14ac:dyDescent="0.2">
      <c r="A40" s="238"/>
      <c r="B40" s="238"/>
      <c r="D40" s="39"/>
      <c r="E40" s="40"/>
      <c r="F40" s="41"/>
      <c r="G40" s="181"/>
      <c r="H40" s="17"/>
      <c r="I40" s="182"/>
    </row>
    <row r="41" spans="1:9" x14ac:dyDescent="0.2">
      <c r="A41" s="170"/>
      <c r="B41" s="239"/>
      <c r="D41" s="36"/>
      <c r="E41" s="37"/>
      <c r="F41" s="38"/>
      <c r="G41" s="183"/>
      <c r="H41" s="20"/>
      <c r="I41" s="184"/>
    </row>
    <row r="42" spans="1:9" x14ac:dyDescent="0.2">
      <c r="A42" s="171"/>
      <c r="B42" s="171"/>
      <c r="D42" s="39"/>
      <c r="E42" s="40"/>
      <c r="F42" s="41"/>
      <c r="G42" s="181"/>
      <c r="H42" s="17"/>
      <c r="I42" s="182"/>
    </row>
    <row r="43" spans="1:9" x14ac:dyDescent="0.2">
      <c r="A43" s="170"/>
      <c r="B43" s="170"/>
      <c r="D43" s="36"/>
      <c r="E43" s="37"/>
      <c r="F43" s="38"/>
      <c r="G43" s="183"/>
      <c r="H43" s="20"/>
      <c r="I43" s="184"/>
    </row>
    <row r="44" spans="1:9" x14ac:dyDescent="0.2">
      <c r="A44" s="171"/>
      <c r="B44" s="171"/>
      <c r="D44" s="39"/>
      <c r="E44" s="40"/>
      <c r="F44" s="41"/>
      <c r="G44" s="181"/>
      <c r="H44" s="17"/>
      <c r="I44" s="182"/>
    </row>
    <row r="45" spans="1:9" ht="18" customHeight="1" x14ac:dyDescent="0.2">
      <c r="A45" s="164"/>
      <c r="B45" s="164"/>
      <c r="D45" s="14"/>
      <c r="E45" s="14"/>
      <c r="F45" s="14"/>
      <c r="G45" s="14"/>
      <c r="H45" s="14"/>
      <c r="I45" s="14"/>
    </row>
    <row r="46" spans="1:9" ht="19" x14ac:dyDescent="0.2">
      <c r="A46" s="164"/>
      <c r="B46" s="164"/>
      <c r="D46" s="165"/>
      <c r="E46" s="165"/>
      <c r="F46" s="165"/>
      <c r="G46" s="165"/>
      <c r="H46" s="165"/>
      <c r="I46" s="165"/>
    </row>
    <row r="47" spans="1:9" x14ac:dyDescent="0.2">
      <c r="A47" s="164"/>
      <c r="B47" s="164"/>
      <c r="D47" s="166"/>
      <c r="E47" s="166"/>
      <c r="F47" s="166"/>
      <c r="G47" s="166"/>
      <c r="H47" s="166"/>
      <c r="I47" s="166"/>
    </row>
    <row r="48" spans="1:9" x14ac:dyDescent="0.2">
      <c r="A48" s="164"/>
      <c r="B48" s="164"/>
      <c r="D48" s="166"/>
      <c r="E48" s="166"/>
      <c r="F48" s="166"/>
      <c r="G48" s="166"/>
      <c r="H48" s="166"/>
      <c r="I48" s="166"/>
    </row>
    <row r="49" spans="1:9" x14ac:dyDescent="0.2">
      <c r="A49" s="164"/>
      <c r="B49" s="164"/>
      <c r="D49" s="166"/>
      <c r="E49" s="166"/>
      <c r="F49" s="166"/>
      <c r="G49" s="166"/>
      <c r="H49" s="166"/>
      <c r="I49" s="166"/>
    </row>
    <row r="50" spans="1:9" x14ac:dyDescent="0.2">
      <c r="A50" s="164"/>
      <c r="B50" s="164"/>
      <c r="D50" s="166"/>
      <c r="E50" s="166"/>
      <c r="F50" s="166"/>
      <c r="G50" s="166"/>
      <c r="H50" s="166"/>
      <c r="I50" s="166"/>
    </row>
    <row r="51" spans="1:9" x14ac:dyDescent="0.2">
      <c r="A51" s="164"/>
      <c r="B51" s="164"/>
      <c r="D51" s="166"/>
      <c r="E51" s="166"/>
      <c r="F51" s="166"/>
      <c r="G51" s="166"/>
      <c r="H51" s="166"/>
      <c r="I51" s="166"/>
    </row>
    <row r="52" spans="1:9" x14ac:dyDescent="0.2">
      <c r="A52" s="164"/>
      <c r="B52" s="164"/>
      <c r="D52" s="166"/>
      <c r="E52" s="166"/>
      <c r="F52" s="166"/>
      <c r="G52" s="166"/>
      <c r="H52" s="166"/>
      <c r="I52" s="166"/>
    </row>
    <row r="53" spans="1:9" x14ac:dyDescent="0.2">
      <c r="D53" s="166"/>
      <c r="E53" s="166"/>
      <c r="F53" s="166"/>
      <c r="G53" s="166"/>
      <c r="H53" s="166"/>
      <c r="I53" s="166"/>
    </row>
    <row r="54" spans="1:9" x14ac:dyDescent="0.2">
      <c r="D54" s="166"/>
      <c r="E54" s="166"/>
      <c r="F54" s="166"/>
      <c r="G54" s="166"/>
      <c r="H54" s="166"/>
      <c r="I54" s="166"/>
    </row>
    <row r="55" spans="1:9" x14ac:dyDescent="0.2">
      <c r="D55" s="166"/>
      <c r="E55" s="166"/>
      <c r="F55" s="166"/>
      <c r="G55" s="166"/>
      <c r="H55" s="166"/>
      <c r="I55" s="166"/>
    </row>
    <row r="56" spans="1:9" x14ac:dyDescent="0.2">
      <c r="D56" s="166"/>
      <c r="E56" s="166"/>
      <c r="F56" s="166"/>
      <c r="G56" s="166"/>
      <c r="H56" s="166"/>
      <c r="I56" s="166"/>
    </row>
    <row r="57" spans="1:9" x14ac:dyDescent="0.2">
      <c r="D57" s="166"/>
      <c r="E57" s="166"/>
      <c r="F57" s="166"/>
      <c r="G57" s="166"/>
      <c r="H57" s="166"/>
      <c r="I57" s="166"/>
    </row>
    <row r="58" spans="1:9" x14ac:dyDescent="0.2">
      <c r="D58" s="166"/>
      <c r="E58" s="166"/>
      <c r="F58" s="166"/>
      <c r="G58" s="166"/>
      <c r="H58" s="166"/>
      <c r="I58" s="166"/>
    </row>
    <row r="59" spans="1:9" x14ac:dyDescent="0.2">
      <c r="D59" s="166"/>
      <c r="E59" s="166"/>
      <c r="F59" s="166"/>
      <c r="G59" s="166"/>
      <c r="H59" s="166"/>
      <c r="I59" s="166"/>
    </row>
    <row r="60" spans="1:9" x14ac:dyDescent="0.2">
      <c r="D60" s="166"/>
      <c r="E60" s="166"/>
      <c r="F60" s="166"/>
      <c r="G60" s="166"/>
      <c r="H60" s="166"/>
      <c r="I60" s="166"/>
    </row>
    <row r="61" spans="1:9" x14ac:dyDescent="0.2">
      <c r="D61" s="166"/>
      <c r="E61" s="166"/>
      <c r="F61" s="166"/>
      <c r="G61" s="166"/>
      <c r="H61" s="166"/>
      <c r="I61" s="166"/>
    </row>
  </sheetData>
  <mergeCells count="8">
    <mergeCell ref="D4:E4"/>
    <mergeCell ref="D20:I20"/>
    <mergeCell ref="A9:B9"/>
    <mergeCell ref="A37:B37"/>
    <mergeCell ref="A21:B35"/>
    <mergeCell ref="A4:B4"/>
    <mergeCell ref="A5:B5"/>
    <mergeCell ref="A20:B20"/>
  </mergeCells>
  <conditionalFormatting sqref="H22:H23 H25:H43">
    <cfRule type="expression" dxfId="19" priority="16">
      <formula>$G22="All except"</formula>
    </cfRule>
  </conditionalFormatting>
  <conditionalFormatting sqref="E22:F23 E25:F43">
    <cfRule type="expression" dxfId="18" priority="15">
      <formula>$G22="Only"</formula>
    </cfRule>
  </conditionalFormatting>
  <conditionalFormatting sqref="D22:D23 D25:D43">
    <cfRule type="expression" dxfId="17" priority="14">
      <formula>$G22="Only"</formula>
    </cfRule>
  </conditionalFormatting>
  <conditionalFormatting sqref="I22:I23 I25:I43">
    <cfRule type="expression" dxfId="16" priority="12">
      <formula>$G22="Only"</formula>
    </cfRule>
  </conditionalFormatting>
  <conditionalFormatting sqref="I22:I23 I25:I43">
    <cfRule type="expression" dxfId="15" priority="11">
      <formula>$G22="All except"</formula>
    </cfRule>
  </conditionalFormatting>
  <conditionalFormatting sqref="H44">
    <cfRule type="expression" dxfId="14" priority="10">
      <formula>$G44="All except"</formula>
    </cfRule>
  </conditionalFormatting>
  <conditionalFormatting sqref="E44:F44">
    <cfRule type="expression" dxfId="13" priority="9">
      <formula>$G44="Only"</formula>
    </cfRule>
  </conditionalFormatting>
  <conditionalFormatting sqref="D44">
    <cfRule type="expression" dxfId="12" priority="8">
      <formula>$G44="Only"</formula>
    </cfRule>
  </conditionalFormatting>
  <conditionalFormatting sqref="I44">
    <cfRule type="expression" dxfId="11" priority="7">
      <formula>$G44="Only"</formula>
    </cfRule>
  </conditionalFormatting>
  <conditionalFormatting sqref="I44">
    <cfRule type="expression" dxfId="10" priority="6">
      <formula>$G44="All except"</formula>
    </cfRule>
  </conditionalFormatting>
  <conditionalFormatting sqref="H24">
    <cfRule type="expression" dxfId="9" priority="5">
      <formula>$G24="All except"</formula>
    </cfRule>
  </conditionalFormatting>
  <conditionalFormatting sqref="E24:F24">
    <cfRule type="expression" dxfId="8" priority="4">
      <formula>$G24="Only"</formula>
    </cfRule>
  </conditionalFormatting>
  <conditionalFormatting sqref="D24">
    <cfRule type="expression" dxfId="7" priority="3">
      <formula>$G24="Only"</formula>
    </cfRule>
  </conditionalFormatting>
  <conditionalFormatting sqref="I24">
    <cfRule type="expression" dxfId="6" priority="2">
      <formula>$G24="Only"</formula>
    </cfRule>
  </conditionalFormatting>
  <conditionalFormatting sqref="I24">
    <cfRule type="expression" dxfId="5" priority="1">
      <formula>$G24="All except"</formula>
    </cfRule>
  </conditionalFormatting>
  <dataValidations count="1">
    <dataValidation type="list" allowBlank="1" showInputMessage="1" showErrorMessage="1" sqref="G22:G44" xr:uid="{00000000-0002-0000-0000-000000000000}">
      <formula1>"All, All except, Only"</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T253"/>
  <sheetViews>
    <sheetView tabSelected="1" zoomScale="85" zoomScaleNormal="85" workbookViewId="0">
      <pane xSplit="2" ySplit="4" topLeftCell="C17" activePane="bottomRight" state="frozenSplit"/>
      <selection activeCell="I1" sqref="I1:O1048576"/>
      <selection pane="topRight" activeCell="I1" sqref="I1:O1048576"/>
      <selection pane="bottomLeft" activeCell="I1" sqref="I1:O1048576"/>
      <selection pane="bottomRight" activeCell="I84" sqref="I84"/>
    </sheetView>
  </sheetViews>
  <sheetFormatPr baseColWidth="10" defaultColWidth="10.83203125" defaultRowHeight="17" x14ac:dyDescent="0.2"/>
  <cols>
    <col min="1" max="1" width="10.83203125" style="12"/>
    <col min="2" max="2" width="18.1640625" style="12" customWidth="1"/>
    <col min="3" max="3" width="16.83203125" style="46" customWidth="1"/>
    <col min="4" max="4" width="12.33203125" style="46" customWidth="1"/>
    <col min="5" max="6" width="60.83203125" style="154" customWidth="1"/>
    <col min="7" max="7" width="2" style="91" customWidth="1"/>
    <col min="8" max="8" width="17.5" style="90" customWidth="1"/>
    <col min="9" max="9" width="61.5" style="176" customWidth="1"/>
    <col min="10" max="10" width="7.83203125" style="177" hidden="1" customWidth="1"/>
    <col min="11" max="17" width="4.1640625" style="178" hidden="1" customWidth="1"/>
    <col min="18" max="18" width="5.83203125" style="178" hidden="1" customWidth="1"/>
    <col min="19" max="19" width="70.1640625" style="178" customWidth="1"/>
    <col min="20" max="20" width="41.6640625" style="11" customWidth="1"/>
    <col min="21" max="16384" width="10.83203125" style="11"/>
  </cols>
  <sheetData>
    <row r="1" spans="1:20" ht="53" customHeight="1" x14ac:dyDescent="0.2">
      <c r="A1" s="44" t="s">
        <v>631</v>
      </c>
      <c r="B1" s="45" t="str">
        <f>IF(Introduction!B1&lt;&gt;"",Introduction!B1,"")</f>
        <v>Water collection, treatment and supply infrastructure</v>
      </c>
      <c r="E1" s="47"/>
      <c r="F1" s="48"/>
    </row>
    <row r="2" spans="1:20" ht="18" thickBot="1" x14ac:dyDescent="0.25">
      <c r="E2" s="47"/>
      <c r="F2" s="47"/>
    </row>
    <row r="3" spans="1:20" s="93" customFormat="1" ht="27" thickTop="1" x14ac:dyDescent="0.2">
      <c r="A3" s="260" t="s">
        <v>441</v>
      </c>
      <c r="B3" s="260"/>
      <c r="C3" s="260"/>
      <c r="D3" s="260"/>
      <c r="E3" s="260"/>
      <c r="F3" s="260"/>
      <c r="G3" s="142"/>
      <c r="H3" s="261" t="s">
        <v>442</v>
      </c>
      <c r="I3" s="262"/>
      <c r="J3" s="262"/>
      <c r="K3" s="262"/>
      <c r="L3" s="262"/>
      <c r="M3" s="262"/>
      <c r="N3" s="262"/>
      <c r="O3" s="262"/>
      <c r="P3" s="262"/>
      <c r="Q3" s="262"/>
      <c r="R3" s="262"/>
      <c r="S3" s="263"/>
    </row>
    <row r="4" spans="1:20" s="95" customFormat="1" ht="41" thickBot="1" x14ac:dyDescent="0.3">
      <c r="A4" s="143" t="s">
        <v>84</v>
      </c>
      <c r="B4" s="143" t="s">
        <v>85</v>
      </c>
      <c r="C4" s="143" t="s">
        <v>35</v>
      </c>
      <c r="D4" s="143" t="s">
        <v>26</v>
      </c>
      <c r="E4" s="143" t="s">
        <v>380</v>
      </c>
      <c r="F4" s="143" t="s">
        <v>89</v>
      </c>
      <c r="G4" s="94"/>
      <c r="H4" s="112" t="s">
        <v>86</v>
      </c>
      <c r="I4" s="113"/>
      <c r="J4" s="113" t="s">
        <v>68</v>
      </c>
      <c r="K4" s="113" t="s">
        <v>61</v>
      </c>
      <c r="L4" s="113" t="s">
        <v>62</v>
      </c>
      <c r="M4" s="113" t="s">
        <v>64</v>
      </c>
      <c r="N4" s="113" t="s">
        <v>63</v>
      </c>
      <c r="O4" s="141" t="s">
        <v>622</v>
      </c>
      <c r="P4" s="141" t="s">
        <v>623</v>
      </c>
      <c r="Q4" s="141" t="s">
        <v>624</v>
      </c>
      <c r="R4" s="141" t="s">
        <v>625</v>
      </c>
      <c r="S4" s="114" t="s">
        <v>395</v>
      </c>
    </row>
    <row r="5" spans="1:20" s="93" customFormat="1" ht="55" thickTop="1" x14ac:dyDescent="0.2">
      <c r="A5" s="264" t="s">
        <v>0</v>
      </c>
      <c r="B5" s="264" t="s">
        <v>40</v>
      </c>
      <c r="C5" s="49" t="s">
        <v>178</v>
      </c>
      <c r="D5" s="49" t="s">
        <v>65</v>
      </c>
      <c r="E5" s="50" t="s">
        <v>177</v>
      </c>
      <c r="F5" s="51" t="s">
        <v>90</v>
      </c>
      <c r="G5" s="96"/>
      <c r="H5" s="132" t="s">
        <v>643</v>
      </c>
      <c r="I5" s="4"/>
      <c r="J5" s="155" t="s">
        <v>0</v>
      </c>
      <c r="K5" s="155">
        <f>IF(AND($H5="Yes",NOT(ISERROR(SEARCH("-H-",$C5)))),1,0)</f>
        <v>0</v>
      </c>
      <c r="L5" s="155">
        <f t="shared" ref="L5:L68" si="0">IF(AND($H5="Yes",NOT(ISERROR(SEARCH("-L-",$C5)))),1,0)</f>
        <v>0</v>
      </c>
      <c r="M5" s="155">
        <f t="shared" ref="M5:M68" si="1">IF(AND($H5="Yes",NOT(ISERROR(SEARCH("-U-",$C5)))),1,0)</f>
        <v>0</v>
      </c>
      <c r="N5" s="155">
        <f t="shared" ref="N5:N68" si="2">IF(AND($H5="Yes",NOT(ISERROR(SEARCH("-P-",$C5)))),1,0)</f>
        <v>0</v>
      </c>
      <c r="O5" s="155">
        <f>IF(AND($H5="Split",$D5="High"),1,0)</f>
        <v>0</v>
      </c>
      <c r="P5" s="155">
        <f>IF(AND($H5="Split",$D5="Low"),1,0)</f>
        <v>0</v>
      </c>
      <c r="Q5" s="155">
        <f>IF(AND($H5="Split",$D5="Unlikely"),1,0)</f>
        <v>0</v>
      </c>
      <c r="R5" s="155">
        <f>IF(AND($H5="Split",$D5="Moderate"),1,0)</f>
        <v>0</v>
      </c>
      <c r="S5" s="240"/>
      <c r="T5" s="96"/>
    </row>
    <row r="6" spans="1:20" s="93" customFormat="1" ht="36" x14ac:dyDescent="0.2">
      <c r="A6" s="264"/>
      <c r="B6" s="264"/>
      <c r="C6" s="52" t="s">
        <v>179</v>
      </c>
      <c r="D6" s="52" t="s">
        <v>65</v>
      </c>
      <c r="E6" s="53" t="s">
        <v>184</v>
      </c>
      <c r="F6" s="54" t="s">
        <v>91</v>
      </c>
      <c r="G6" s="96"/>
      <c r="H6" s="129" t="s">
        <v>643</v>
      </c>
      <c r="I6" s="3"/>
      <c r="J6" s="156" t="s">
        <v>0</v>
      </c>
      <c r="K6" s="156">
        <f t="shared" ref="K6:K69" si="3">IF(AND($H6="Yes",NOT(ISERROR(SEARCH("-H-",$C6)))),1,0)</f>
        <v>0</v>
      </c>
      <c r="L6" s="156">
        <f t="shared" si="0"/>
        <v>0</v>
      </c>
      <c r="M6" s="156">
        <f t="shared" si="1"/>
        <v>0</v>
      </c>
      <c r="N6" s="156">
        <f t="shared" si="2"/>
        <v>0</v>
      </c>
      <c r="O6" s="156">
        <f>IF(AND($H6="Split",$D6="High"),1,0)</f>
        <v>0</v>
      </c>
      <c r="P6" s="156">
        <f>IF(AND($H6="Split",$D6="Low"),1,0)</f>
        <v>0</v>
      </c>
      <c r="Q6" s="156">
        <f>IF(AND($H6="Split",$D6="Unlikely"),1,0)</f>
        <v>0</v>
      </c>
      <c r="R6" s="156">
        <f>IF(AND($H6="Split",$D6="Moderate"),1,0)</f>
        <v>0</v>
      </c>
      <c r="S6" s="6"/>
      <c r="T6" s="96"/>
    </row>
    <row r="7" spans="1:20" s="93" customFormat="1" ht="180" x14ac:dyDescent="0.2">
      <c r="A7" s="264"/>
      <c r="B7" s="264"/>
      <c r="C7" s="52" t="s">
        <v>180</v>
      </c>
      <c r="D7" s="52" t="s">
        <v>65</v>
      </c>
      <c r="E7" s="53" t="s">
        <v>185</v>
      </c>
      <c r="F7" s="54" t="s">
        <v>516</v>
      </c>
      <c r="G7" s="96"/>
      <c r="H7" s="129" t="s">
        <v>644</v>
      </c>
      <c r="I7" s="3" t="s">
        <v>763</v>
      </c>
      <c r="J7" s="156" t="s">
        <v>0</v>
      </c>
      <c r="K7" s="156">
        <f t="shared" si="3"/>
        <v>1</v>
      </c>
      <c r="L7" s="156">
        <f t="shared" si="0"/>
        <v>0</v>
      </c>
      <c r="M7" s="156">
        <f t="shared" si="1"/>
        <v>0</v>
      </c>
      <c r="N7" s="156">
        <f t="shared" si="2"/>
        <v>0</v>
      </c>
      <c r="O7" s="156">
        <f t="shared" ref="O7:O70" si="4">IF(AND($H7="Split",$D7="High"),1,0)</f>
        <v>0</v>
      </c>
      <c r="P7" s="156">
        <f t="shared" ref="P7:P70" si="5">IF(AND($H7="Split",$D7="Low"),1,0)</f>
        <v>0</v>
      </c>
      <c r="Q7" s="156">
        <f t="shared" ref="Q7:Q70" si="6">IF(AND($H7="Split",$D7="Unlikely"),1,0)</f>
        <v>0</v>
      </c>
      <c r="R7" s="156">
        <f t="shared" ref="R7:R70" si="7">IF(AND($H7="Split",$D7="Moderate"),1,0)</f>
        <v>0</v>
      </c>
      <c r="S7" s="241"/>
      <c r="T7" s="96"/>
    </row>
    <row r="8" spans="1:20" s="93" customFormat="1" ht="36" x14ac:dyDescent="0.2">
      <c r="A8" s="264"/>
      <c r="B8" s="264"/>
      <c r="C8" s="52" t="s">
        <v>181</v>
      </c>
      <c r="D8" s="52" t="s">
        <v>65</v>
      </c>
      <c r="E8" s="53" t="s">
        <v>186</v>
      </c>
      <c r="F8" s="54" t="s">
        <v>92</v>
      </c>
      <c r="G8" s="96"/>
      <c r="H8" s="129" t="s">
        <v>643</v>
      </c>
      <c r="I8" s="3"/>
      <c r="J8" s="156" t="s">
        <v>0</v>
      </c>
      <c r="K8" s="156">
        <f t="shared" si="3"/>
        <v>0</v>
      </c>
      <c r="L8" s="156">
        <f t="shared" si="0"/>
        <v>0</v>
      </c>
      <c r="M8" s="156">
        <f t="shared" si="1"/>
        <v>0</v>
      </c>
      <c r="N8" s="156">
        <f t="shared" si="2"/>
        <v>0</v>
      </c>
      <c r="O8" s="156">
        <f t="shared" si="4"/>
        <v>0</v>
      </c>
      <c r="P8" s="156">
        <f t="shared" si="5"/>
        <v>0</v>
      </c>
      <c r="Q8" s="156">
        <f t="shared" si="6"/>
        <v>0</v>
      </c>
      <c r="R8" s="156">
        <f t="shared" si="7"/>
        <v>0</v>
      </c>
      <c r="S8" s="246"/>
      <c r="T8" s="96"/>
    </row>
    <row r="9" spans="1:20" s="93" customFormat="1" ht="54" x14ac:dyDescent="0.2">
      <c r="A9" s="264"/>
      <c r="B9" s="264"/>
      <c r="C9" s="52" t="s">
        <v>182</v>
      </c>
      <c r="D9" s="52" t="s">
        <v>65</v>
      </c>
      <c r="E9" s="55" t="s">
        <v>611</v>
      </c>
      <c r="F9" s="56" t="s">
        <v>517</v>
      </c>
      <c r="G9" s="96"/>
      <c r="H9" s="129" t="s">
        <v>643</v>
      </c>
      <c r="I9" s="3"/>
      <c r="J9" s="156" t="s">
        <v>0</v>
      </c>
      <c r="K9" s="156">
        <f t="shared" si="3"/>
        <v>0</v>
      </c>
      <c r="L9" s="156">
        <f t="shared" si="0"/>
        <v>0</v>
      </c>
      <c r="M9" s="156">
        <f t="shared" si="1"/>
        <v>0</v>
      </c>
      <c r="N9" s="156">
        <f t="shared" si="2"/>
        <v>0</v>
      </c>
      <c r="O9" s="156">
        <f t="shared" si="4"/>
        <v>0</v>
      </c>
      <c r="P9" s="156">
        <f t="shared" si="5"/>
        <v>0</v>
      </c>
      <c r="Q9" s="156">
        <f t="shared" si="6"/>
        <v>0</v>
      </c>
      <c r="R9" s="156">
        <f t="shared" si="7"/>
        <v>0</v>
      </c>
      <c r="S9" s="6"/>
      <c r="T9" s="96"/>
    </row>
    <row r="10" spans="1:20" s="93" customFormat="1" ht="36" x14ac:dyDescent="0.2">
      <c r="A10" s="264"/>
      <c r="B10" s="264"/>
      <c r="C10" s="52" t="s">
        <v>183</v>
      </c>
      <c r="D10" s="52" t="s">
        <v>65</v>
      </c>
      <c r="E10" s="55" t="s">
        <v>187</v>
      </c>
      <c r="F10" s="56" t="s">
        <v>93</v>
      </c>
      <c r="G10" s="96"/>
      <c r="H10" s="131" t="s">
        <v>643</v>
      </c>
      <c r="I10" s="9"/>
      <c r="J10" s="156" t="s">
        <v>0</v>
      </c>
      <c r="K10" s="156">
        <f t="shared" si="3"/>
        <v>0</v>
      </c>
      <c r="L10" s="156">
        <f t="shared" si="0"/>
        <v>0</v>
      </c>
      <c r="M10" s="156">
        <f t="shared" si="1"/>
        <v>0</v>
      </c>
      <c r="N10" s="156">
        <f t="shared" si="2"/>
        <v>0</v>
      </c>
      <c r="O10" s="156">
        <f t="shared" si="4"/>
        <v>0</v>
      </c>
      <c r="P10" s="156">
        <f t="shared" si="5"/>
        <v>0</v>
      </c>
      <c r="Q10" s="156">
        <f t="shared" si="6"/>
        <v>0</v>
      </c>
      <c r="R10" s="156">
        <f t="shared" si="7"/>
        <v>0</v>
      </c>
      <c r="S10" s="6"/>
    </row>
    <row r="11" spans="1:20" s="93" customFormat="1" ht="36" x14ac:dyDescent="0.2">
      <c r="A11" s="264"/>
      <c r="B11" s="264"/>
      <c r="C11" s="52" t="s">
        <v>534</v>
      </c>
      <c r="D11" s="52" t="s">
        <v>65</v>
      </c>
      <c r="E11" s="55" t="s">
        <v>536</v>
      </c>
      <c r="F11" s="56"/>
      <c r="G11" s="96"/>
      <c r="H11" s="131" t="s">
        <v>643</v>
      </c>
      <c r="I11" s="9"/>
      <c r="J11" s="156" t="s">
        <v>0</v>
      </c>
      <c r="K11" s="156">
        <f t="shared" si="3"/>
        <v>0</v>
      </c>
      <c r="L11" s="156">
        <f t="shared" si="0"/>
        <v>0</v>
      </c>
      <c r="M11" s="156">
        <f t="shared" si="1"/>
        <v>0</v>
      </c>
      <c r="N11" s="156">
        <f t="shared" si="2"/>
        <v>0</v>
      </c>
      <c r="O11" s="156">
        <f t="shared" si="4"/>
        <v>0</v>
      </c>
      <c r="P11" s="156">
        <f t="shared" si="5"/>
        <v>0</v>
      </c>
      <c r="Q11" s="156">
        <f t="shared" si="6"/>
        <v>0</v>
      </c>
      <c r="R11" s="156">
        <f t="shared" si="7"/>
        <v>0</v>
      </c>
      <c r="S11" s="10"/>
    </row>
    <row r="12" spans="1:20" s="93" customFormat="1" ht="36" x14ac:dyDescent="0.2">
      <c r="A12" s="264"/>
      <c r="B12" s="264"/>
      <c r="C12" s="52" t="s">
        <v>535</v>
      </c>
      <c r="D12" s="52" t="s">
        <v>66</v>
      </c>
      <c r="E12" s="55" t="s">
        <v>537</v>
      </c>
      <c r="F12" s="56"/>
      <c r="G12" s="96"/>
      <c r="H12" s="131" t="s">
        <v>643</v>
      </c>
      <c r="I12" s="9"/>
      <c r="J12" s="156" t="s">
        <v>0</v>
      </c>
      <c r="K12" s="156">
        <f t="shared" si="3"/>
        <v>0</v>
      </c>
      <c r="L12" s="156">
        <f t="shared" si="0"/>
        <v>0</v>
      </c>
      <c r="M12" s="156">
        <f t="shared" si="1"/>
        <v>0</v>
      </c>
      <c r="N12" s="156">
        <f t="shared" si="2"/>
        <v>0</v>
      </c>
      <c r="O12" s="156">
        <f t="shared" si="4"/>
        <v>0</v>
      </c>
      <c r="P12" s="156">
        <f t="shared" si="5"/>
        <v>0</v>
      </c>
      <c r="Q12" s="156">
        <f t="shared" si="6"/>
        <v>0</v>
      </c>
      <c r="R12" s="156">
        <f t="shared" si="7"/>
        <v>0</v>
      </c>
      <c r="S12" s="10"/>
    </row>
    <row r="13" spans="1:20" s="93" customFormat="1" ht="21" thickBot="1" x14ac:dyDescent="0.25">
      <c r="A13" s="264"/>
      <c r="B13" s="264"/>
      <c r="C13" s="52" t="s">
        <v>455</v>
      </c>
      <c r="D13" s="52" t="s">
        <v>390</v>
      </c>
      <c r="E13" s="55" t="s">
        <v>457</v>
      </c>
      <c r="F13" s="56"/>
      <c r="G13" s="96"/>
      <c r="H13" s="130" t="s">
        <v>643</v>
      </c>
      <c r="I13" s="7"/>
      <c r="J13" s="158" t="s">
        <v>0</v>
      </c>
      <c r="K13" s="158">
        <f t="shared" si="3"/>
        <v>0</v>
      </c>
      <c r="L13" s="158">
        <f t="shared" si="0"/>
        <v>0</v>
      </c>
      <c r="M13" s="158">
        <f t="shared" si="1"/>
        <v>0</v>
      </c>
      <c r="N13" s="158">
        <f t="shared" si="2"/>
        <v>0</v>
      </c>
      <c r="O13" s="158">
        <f t="shared" si="4"/>
        <v>0</v>
      </c>
      <c r="P13" s="158">
        <f t="shared" si="5"/>
        <v>0</v>
      </c>
      <c r="Q13" s="158">
        <f t="shared" si="6"/>
        <v>0</v>
      </c>
      <c r="R13" s="158">
        <f t="shared" si="7"/>
        <v>0</v>
      </c>
      <c r="S13" s="8"/>
    </row>
    <row r="14" spans="1:20" s="93" customFormat="1" ht="37" thickTop="1" x14ac:dyDescent="0.2">
      <c r="A14" s="265" t="s">
        <v>1</v>
      </c>
      <c r="B14" s="265" t="s">
        <v>60</v>
      </c>
      <c r="C14" s="57" t="s">
        <v>188</v>
      </c>
      <c r="D14" s="57" t="s">
        <v>65</v>
      </c>
      <c r="E14" s="58" t="s">
        <v>190</v>
      </c>
      <c r="F14" s="59" t="s">
        <v>592</v>
      </c>
      <c r="G14" s="96"/>
      <c r="H14" s="128" t="s">
        <v>643</v>
      </c>
      <c r="I14" s="4"/>
      <c r="J14" s="155" t="s">
        <v>1</v>
      </c>
      <c r="K14" s="155">
        <f t="shared" si="3"/>
        <v>0</v>
      </c>
      <c r="L14" s="155">
        <f t="shared" si="0"/>
        <v>0</v>
      </c>
      <c r="M14" s="155">
        <f t="shared" si="1"/>
        <v>0</v>
      </c>
      <c r="N14" s="155">
        <f t="shared" si="2"/>
        <v>0</v>
      </c>
      <c r="O14" s="156">
        <f t="shared" si="4"/>
        <v>0</v>
      </c>
      <c r="P14" s="156">
        <f t="shared" si="5"/>
        <v>0</v>
      </c>
      <c r="Q14" s="156">
        <f t="shared" si="6"/>
        <v>0</v>
      </c>
      <c r="R14" s="156">
        <f t="shared" si="7"/>
        <v>0</v>
      </c>
      <c r="S14" s="5"/>
    </row>
    <row r="15" spans="1:20" s="93" customFormat="1" ht="54" x14ac:dyDescent="0.2">
      <c r="A15" s="266"/>
      <c r="B15" s="266"/>
      <c r="C15" s="57" t="s">
        <v>189</v>
      </c>
      <c r="D15" s="57" t="s">
        <v>65</v>
      </c>
      <c r="E15" s="58" t="s">
        <v>191</v>
      </c>
      <c r="F15" s="59" t="s">
        <v>94</v>
      </c>
      <c r="G15" s="96"/>
      <c r="H15" s="129" t="s">
        <v>644</v>
      </c>
      <c r="I15" s="3" t="s">
        <v>747</v>
      </c>
      <c r="J15" s="156" t="s">
        <v>1</v>
      </c>
      <c r="K15" s="156">
        <f t="shared" si="3"/>
        <v>1</v>
      </c>
      <c r="L15" s="156">
        <f t="shared" si="0"/>
        <v>0</v>
      </c>
      <c r="M15" s="156">
        <f t="shared" si="1"/>
        <v>0</v>
      </c>
      <c r="N15" s="156">
        <f t="shared" si="2"/>
        <v>0</v>
      </c>
      <c r="O15" s="156">
        <f t="shared" si="4"/>
        <v>0</v>
      </c>
      <c r="P15" s="156">
        <f t="shared" si="5"/>
        <v>0</v>
      </c>
      <c r="Q15" s="156">
        <f t="shared" si="6"/>
        <v>0</v>
      </c>
      <c r="R15" s="156">
        <f t="shared" si="7"/>
        <v>0</v>
      </c>
      <c r="S15" s="241"/>
      <c r="T15" s="96"/>
    </row>
    <row r="16" spans="1:20" s="93" customFormat="1" ht="54" x14ac:dyDescent="0.2">
      <c r="A16" s="266"/>
      <c r="B16" s="266"/>
      <c r="C16" s="57" t="s">
        <v>193</v>
      </c>
      <c r="D16" s="57" t="s">
        <v>65</v>
      </c>
      <c r="E16" s="58" t="s">
        <v>192</v>
      </c>
      <c r="F16" s="59" t="s">
        <v>521</v>
      </c>
      <c r="G16" s="96"/>
      <c r="H16" s="129" t="s">
        <v>644</v>
      </c>
      <c r="I16" s="3" t="s">
        <v>748</v>
      </c>
      <c r="J16" s="156" t="s">
        <v>1</v>
      </c>
      <c r="K16" s="156">
        <f t="shared" si="3"/>
        <v>1</v>
      </c>
      <c r="L16" s="156">
        <f t="shared" si="0"/>
        <v>0</v>
      </c>
      <c r="M16" s="156">
        <f t="shared" si="1"/>
        <v>0</v>
      </c>
      <c r="N16" s="156">
        <f t="shared" si="2"/>
        <v>0</v>
      </c>
      <c r="O16" s="156">
        <f t="shared" si="4"/>
        <v>0</v>
      </c>
      <c r="P16" s="156">
        <f t="shared" si="5"/>
        <v>0</v>
      </c>
      <c r="Q16" s="156">
        <f t="shared" si="6"/>
        <v>0</v>
      </c>
      <c r="R16" s="156">
        <f t="shared" si="7"/>
        <v>0</v>
      </c>
      <c r="S16" s="241"/>
      <c r="T16" s="96"/>
    </row>
    <row r="17" spans="1:20" s="93" customFormat="1" ht="72" x14ac:dyDescent="0.2">
      <c r="A17" s="266"/>
      <c r="B17" s="266"/>
      <c r="C17" s="57" t="s">
        <v>194</v>
      </c>
      <c r="D17" s="57" t="s">
        <v>66</v>
      </c>
      <c r="E17" s="60" t="s">
        <v>481</v>
      </c>
      <c r="F17" s="61" t="s">
        <v>518</v>
      </c>
      <c r="G17" s="96"/>
      <c r="H17" s="129" t="s">
        <v>643</v>
      </c>
      <c r="I17" s="3"/>
      <c r="J17" s="156" t="s">
        <v>1</v>
      </c>
      <c r="K17" s="156">
        <f t="shared" si="3"/>
        <v>0</v>
      </c>
      <c r="L17" s="156">
        <f t="shared" si="0"/>
        <v>0</v>
      </c>
      <c r="M17" s="156">
        <f t="shared" si="1"/>
        <v>0</v>
      </c>
      <c r="N17" s="156">
        <f t="shared" si="2"/>
        <v>0</v>
      </c>
      <c r="O17" s="156">
        <f t="shared" si="4"/>
        <v>0</v>
      </c>
      <c r="P17" s="156">
        <f t="shared" si="5"/>
        <v>0</v>
      </c>
      <c r="Q17" s="156">
        <f t="shared" si="6"/>
        <v>0</v>
      </c>
      <c r="R17" s="156">
        <f t="shared" si="7"/>
        <v>0</v>
      </c>
      <c r="S17" s="6"/>
    </row>
    <row r="18" spans="1:20" s="93" customFormat="1" ht="36" x14ac:dyDescent="0.2">
      <c r="A18" s="266"/>
      <c r="B18" s="266"/>
      <c r="C18" s="185" t="s">
        <v>538</v>
      </c>
      <c r="D18" s="185" t="s">
        <v>65</v>
      </c>
      <c r="E18" s="58" t="s">
        <v>536</v>
      </c>
      <c r="F18" s="59"/>
      <c r="G18" s="96"/>
      <c r="H18" s="131" t="s">
        <v>643</v>
      </c>
      <c r="I18" s="9"/>
      <c r="J18" s="156" t="s">
        <v>1</v>
      </c>
      <c r="K18" s="156">
        <f t="shared" si="3"/>
        <v>0</v>
      </c>
      <c r="L18" s="156">
        <f t="shared" si="0"/>
        <v>0</v>
      </c>
      <c r="M18" s="156">
        <f t="shared" si="1"/>
        <v>0</v>
      </c>
      <c r="N18" s="156">
        <f t="shared" si="2"/>
        <v>0</v>
      </c>
      <c r="O18" s="156">
        <f t="shared" si="4"/>
        <v>0</v>
      </c>
      <c r="P18" s="156">
        <f t="shared" si="5"/>
        <v>0</v>
      </c>
      <c r="Q18" s="156">
        <f t="shared" si="6"/>
        <v>0</v>
      </c>
      <c r="R18" s="156">
        <f t="shared" si="7"/>
        <v>0</v>
      </c>
      <c r="S18" s="10"/>
    </row>
    <row r="19" spans="1:20" s="93" customFormat="1" ht="36" x14ac:dyDescent="0.2">
      <c r="A19" s="266"/>
      <c r="B19" s="266"/>
      <c r="C19" s="185" t="s">
        <v>539</v>
      </c>
      <c r="D19" s="185" t="s">
        <v>66</v>
      </c>
      <c r="E19" s="58" t="s">
        <v>537</v>
      </c>
      <c r="F19" s="59"/>
      <c r="G19" s="96"/>
      <c r="H19" s="129" t="s">
        <v>643</v>
      </c>
      <c r="I19" s="3"/>
      <c r="J19" s="156" t="s">
        <v>1</v>
      </c>
      <c r="K19" s="156">
        <f t="shared" si="3"/>
        <v>0</v>
      </c>
      <c r="L19" s="156">
        <f t="shared" si="0"/>
        <v>0</v>
      </c>
      <c r="M19" s="156">
        <f t="shared" si="1"/>
        <v>0</v>
      </c>
      <c r="N19" s="156">
        <f t="shared" si="2"/>
        <v>0</v>
      </c>
      <c r="O19" s="156">
        <f t="shared" si="4"/>
        <v>0</v>
      </c>
      <c r="P19" s="156">
        <f t="shared" si="5"/>
        <v>0</v>
      </c>
      <c r="Q19" s="156">
        <f t="shared" si="6"/>
        <v>0</v>
      </c>
      <c r="R19" s="156">
        <f t="shared" si="7"/>
        <v>0</v>
      </c>
      <c r="S19" s="6"/>
    </row>
    <row r="20" spans="1:20" s="93" customFormat="1" ht="21" thickBot="1" x14ac:dyDescent="0.25">
      <c r="A20" s="267"/>
      <c r="B20" s="267"/>
      <c r="C20" s="57" t="s">
        <v>458</v>
      </c>
      <c r="D20" s="57" t="s">
        <v>390</v>
      </c>
      <c r="E20" s="60" t="s">
        <v>457</v>
      </c>
      <c r="F20" s="61"/>
      <c r="G20" s="96"/>
      <c r="H20" s="133" t="s">
        <v>643</v>
      </c>
      <c r="I20" s="134"/>
      <c r="J20" s="157" t="s">
        <v>1</v>
      </c>
      <c r="K20" s="157">
        <f t="shared" si="3"/>
        <v>0</v>
      </c>
      <c r="L20" s="157">
        <f t="shared" si="0"/>
        <v>0</v>
      </c>
      <c r="M20" s="157">
        <f t="shared" si="1"/>
        <v>0</v>
      </c>
      <c r="N20" s="157">
        <f t="shared" si="2"/>
        <v>0</v>
      </c>
      <c r="O20" s="158">
        <f t="shared" si="4"/>
        <v>0</v>
      </c>
      <c r="P20" s="158">
        <f t="shared" si="5"/>
        <v>0</v>
      </c>
      <c r="Q20" s="158">
        <f t="shared" si="6"/>
        <v>0</v>
      </c>
      <c r="R20" s="158">
        <f t="shared" si="7"/>
        <v>0</v>
      </c>
      <c r="S20" s="135"/>
    </row>
    <row r="21" spans="1:20" s="93" customFormat="1" ht="235" thickTop="1" x14ac:dyDescent="0.2">
      <c r="A21" s="268" t="s">
        <v>2</v>
      </c>
      <c r="B21" s="268" t="s">
        <v>39</v>
      </c>
      <c r="C21" s="62" t="s">
        <v>195</v>
      </c>
      <c r="D21" s="62" t="s">
        <v>65</v>
      </c>
      <c r="E21" s="55" t="s">
        <v>293</v>
      </c>
      <c r="F21" s="56" t="s">
        <v>95</v>
      </c>
      <c r="G21" s="97"/>
      <c r="H21" s="128" t="s">
        <v>644</v>
      </c>
      <c r="I21" s="4" t="s">
        <v>743</v>
      </c>
      <c r="J21" s="155" t="s">
        <v>2</v>
      </c>
      <c r="K21" s="155">
        <f t="shared" si="3"/>
        <v>1</v>
      </c>
      <c r="L21" s="155">
        <f t="shared" si="0"/>
        <v>0</v>
      </c>
      <c r="M21" s="155">
        <f t="shared" si="1"/>
        <v>0</v>
      </c>
      <c r="N21" s="155">
        <f t="shared" si="2"/>
        <v>0</v>
      </c>
      <c r="O21" s="157">
        <f t="shared" si="4"/>
        <v>0</v>
      </c>
      <c r="P21" s="157">
        <f t="shared" si="5"/>
        <v>0</v>
      </c>
      <c r="Q21" s="157">
        <f t="shared" si="6"/>
        <v>0</v>
      </c>
      <c r="R21" s="157">
        <f t="shared" si="7"/>
        <v>0</v>
      </c>
      <c r="S21" s="5"/>
    </row>
    <row r="22" spans="1:20" s="93" customFormat="1" ht="20" x14ac:dyDescent="0.2">
      <c r="A22" s="264"/>
      <c r="B22" s="264"/>
      <c r="C22" s="62" t="s">
        <v>196</v>
      </c>
      <c r="D22" s="62" t="s">
        <v>65</v>
      </c>
      <c r="E22" s="55" t="s">
        <v>294</v>
      </c>
      <c r="F22" s="56" t="s">
        <v>96</v>
      </c>
      <c r="G22" s="96"/>
      <c r="H22" s="129" t="s">
        <v>643</v>
      </c>
      <c r="I22" s="3"/>
      <c r="J22" s="156" t="s">
        <v>2</v>
      </c>
      <c r="K22" s="156">
        <f t="shared" si="3"/>
        <v>0</v>
      </c>
      <c r="L22" s="156">
        <f t="shared" si="0"/>
        <v>0</v>
      </c>
      <c r="M22" s="156">
        <f t="shared" si="1"/>
        <v>0</v>
      </c>
      <c r="N22" s="156">
        <f t="shared" si="2"/>
        <v>0</v>
      </c>
      <c r="O22" s="156">
        <f t="shared" si="4"/>
        <v>0</v>
      </c>
      <c r="P22" s="156">
        <f t="shared" si="5"/>
        <v>0</v>
      </c>
      <c r="Q22" s="156">
        <f t="shared" si="6"/>
        <v>0</v>
      </c>
      <c r="R22" s="156">
        <f t="shared" si="7"/>
        <v>0</v>
      </c>
      <c r="S22" s="6"/>
    </row>
    <row r="23" spans="1:20" s="93" customFormat="1" ht="20" x14ac:dyDescent="0.2">
      <c r="A23" s="264"/>
      <c r="B23" s="264"/>
      <c r="C23" s="62" t="s">
        <v>197</v>
      </c>
      <c r="D23" s="62" t="s">
        <v>65</v>
      </c>
      <c r="E23" s="55" t="s">
        <v>295</v>
      </c>
      <c r="F23" s="56" t="s">
        <v>97</v>
      </c>
      <c r="G23" s="96"/>
      <c r="H23" s="129" t="s">
        <v>643</v>
      </c>
      <c r="I23" s="3"/>
      <c r="J23" s="156" t="s">
        <v>2</v>
      </c>
      <c r="K23" s="156">
        <f t="shared" si="3"/>
        <v>0</v>
      </c>
      <c r="L23" s="156">
        <f t="shared" si="0"/>
        <v>0</v>
      </c>
      <c r="M23" s="156">
        <f t="shared" si="1"/>
        <v>0</v>
      </c>
      <c r="N23" s="156">
        <f t="shared" si="2"/>
        <v>0</v>
      </c>
      <c r="O23" s="156">
        <f t="shared" si="4"/>
        <v>0</v>
      </c>
      <c r="P23" s="156">
        <f t="shared" si="5"/>
        <v>0</v>
      </c>
      <c r="Q23" s="156">
        <f t="shared" si="6"/>
        <v>0</v>
      </c>
      <c r="R23" s="156">
        <f t="shared" si="7"/>
        <v>0</v>
      </c>
      <c r="S23" s="6"/>
    </row>
    <row r="24" spans="1:20" s="93" customFormat="1" ht="54" x14ac:dyDescent="0.2">
      <c r="A24" s="264"/>
      <c r="B24" s="264"/>
      <c r="C24" s="62" t="s">
        <v>198</v>
      </c>
      <c r="D24" s="62" t="s">
        <v>65</v>
      </c>
      <c r="E24" s="55" t="s">
        <v>296</v>
      </c>
      <c r="F24" s="56" t="s">
        <v>98</v>
      </c>
      <c r="G24" s="96"/>
      <c r="H24" s="129" t="s">
        <v>643</v>
      </c>
      <c r="I24" s="3"/>
      <c r="J24" s="156" t="s">
        <v>2</v>
      </c>
      <c r="K24" s="156">
        <f t="shared" si="3"/>
        <v>0</v>
      </c>
      <c r="L24" s="156">
        <f t="shared" si="0"/>
        <v>0</v>
      </c>
      <c r="M24" s="156">
        <f t="shared" si="1"/>
        <v>0</v>
      </c>
      <c r="N24" s="156">
        <f t="shared" si="2"/>
        <v>0</v>
      </c>
      <c r="O24" s="156">
        <f t="shared" si="4"/>
        <v>0</v>
      </c>
      <c r="P24" s="156">
        <f t="shared" si="5"/>
        <v>0</v>
      </c>
      <c r="Q24" s="156">
        <f t="shared" si="6"/>
        <v>0</v>
      </c>
      <c r="R24" s="156">
        <f t="shared" si="7"/>
        <v>0</v>
      </c>
      <c r="S24" s="6"/>
      <c r="T24" s="96"/>
    </row>
    <row r="25" spans="1:20" s="93" customFormat="1" ht="20" x14ac:dyDescent="0.2">
      <c r="A25" s="264"/>
      <c r="B25" s="264"/>
      <c r="C25" s="62" t="s">
        <v>199</v>
      </c>
      <c r="D25" s="62" t="s">
        <v>65</v>
      </c>
      <c r="E25" s="55" t="s">
        <v>297</v>
      </c>
      <c r="F25" s="56" t="s">
        <v>99</v>
      </c>
      <c r="G25" s="96"/>
      <c r="H25" s="129" t="s">
        <v>643</v>
      </c>
      <c r="I25" s="3"/>
      <c r="J25" s="156" t="s">
        <v>2</v>
      </c>
      <c r="K25" s="156">
        <f t="shared" si="3"/>
        <v>0</v>
      </c>
      <c r="L25" s="156">
        <f t="shared" si="0"/>
        <v>0</v>
      </c>
      <c r="M25" s="156">
        <f t="shared" si="1"/>
        <v>0</v>
      </c>
      <c r="N25" s="156">
        <f t="shared" si="2"/>
        <v>0</v>
      </c>
      <c r="O25" s="156">
        <f t="shared" si="4"/>
        <v>0</v>
      </c>
      <c r="P25" s="156">
        <f t="shared" si="5"/>
        <v>0</v>
      </c>
      <c r="Q25" s="156">
        <f t="shared" si="6"/>
        <v>0</v>
      </c>
      <c r="R25" s="156">
        <f t="shared" si="7"/>
        <v>0</v>
      </c>
      <c r="S25" s="6"/>
    </row>
    <row r="26" spans="1:20" s="93" customFormat="1" ht="36" x14ac:dyDescent="0.2">
      <c r="A26" s="264"/>
      <c r="B26" s="264"/>
      <c r="C26" s="62" t="s">
        <v>200</v>
      </c>
      <c r="D26" s="62" t="s">
        <v>67</v>
      </c>
      <c r="E26" s="53" t="s">
        <v>298</v>
      </c>
      <c r="F26" s="56"/>
      <c r="G26" s="96"/>
      <c r="H26" s="131" t="s">
        <v>643</v>
      </c>
      <c r="I26" s="9"/>
      <c r="J26" s="156" t="s">
        <v>2</v>
      </c>
      <c r="K26" s="156">
        <f t="shared" si="3"/>
        <v>0</v>
      </c>
      <c r="L26" s="156">
        <f t="shared" si="0"/>
        <v>0</v>
      </c>
      <c r="M26" s="156">
        <f t="shared" si="1"/>
        <v>0</v>
      </c>
      <c r="N26" s="156">
        <f t="shared" si="2"/>
        <v>0</v>
      </c>
      <c r="O26" s="156">
        <f t="shared" si="4"/>
        <v>0</v>
      </c>
      <c r="P26" s="156">
        <f t="shared" si="5"/>
        <v>0</v>
      </c>
      <c r="Q26" s="156">
        <f t="shared" si="6"/>
        <v>0</v>
      </c>
      <c r="R26" s="156">
        <f t="shared" si="7"/>
        <v>0</v>
      </c>
      <c r="S26" s="10"/>
    </row>
    <row r="27" spans="1:20" s="93" customFormat="1" ht="36" x14ac:dyDescent="0.2">
      <c r="A27" s="264"/>
      <c r="B27" s="264"/>
      <c r="C27" s="52" t="s">
        <v>540</v>
      </c>
      <c r="D27" s="52" t="s">
        <v>65</v>
      </c>
      <c r="E27" s="55" t="s">
        <v>536</v>
      </c>
      <c r="F27" s="56"/>
      <c r="G27" s="96"/>
      <c r="H27" s="131" t="s">
        <v>643</v>
      </c>
      <c r="I27" s="9"/>
      <c r="J27" s="156" t="s">
        <v>2</v>
      </c>
      <c r="K27" s="156">
        <f t="shared" si="3"/>
        <v>0</v>
      </c>
      <c r="L27" s="156">
        <f t="shared" si="0"/>
        <v>0</v>
      </c>
      <c r="M27" s="156">
        <f t="shared" si="1"/>
        <v>0</v>
      </c>
      <c r="N27" s="156">
        <f t="shared" si="2"/>
        <v>0</v>
      </c>
      <c r="O27" s="156">
        <f t="shared" si="4"/>
        <v>0</v>
      </c>
      <c r="P27" s="156">
        <f t="shared" si="5"/>
        <v>0</v>
      </c>
      <c r="Q27" s="156">
        <f t="shared" si="6"/>
        <v>0</v>
      </c>
      <c r="R27" s="156">
        <f t="shared" si="7"/>
        <v>0</v>
      </c>
      <c r="S27" s="10"/>
    </row>
    <row r="28" spans="1:20" s="93" customFormat="1" ht="36" x14ac:dyDescent="0.2">
      <c r="A28" s="264"/>
      <c r="B28" s="264"/>
      <c r="C28" s="52" t="s">
        <v>541</v>
      </c>
      <c r="D28" s="52" t="s">
        <v>66</v>
      </c>
      <c r="E28" s="55" t="s">
        <v>537</v>
      </c>
      <c r="F28" s="56"/>
      <c r="G28" s="96"/>
      <c r="H28" s="131" t="s">
        <v>643</v>
      </c>
      <c r="I28" s="9"/>
      <c r="J28" s="156" t="s">
        <v>2</v>
      </c>
      <c r="K28" s="156">
        <f t="shared" si="3"/>
        <v>0</v>
      </c>
      <c r="L28" s="156">
        <f t="shared" si="0"/>
        <v>0</v>
      </c>
      <c r="M28" s="156">
        <f t="shared" si="1"/>
        <v>0</v>
      </c>
      <c r="N28" s="156">
        <f t="shared" si="2"/>
        <v>0</v>
      </c>
      <c r="O28" s="156">
        <f t="shared" si="4"/>
        <v>0</v>
      </c>
      <c r="P28" s="156">
        <f t="shared" si="5"/>
        <v>0</v>
      </c>
      <c r="Q28" s="156">
        <f t="shared" si="6"/>
        <v>0</v>
      </c>
      <c r="R28" s="156">
        <f t="shared" si="7"/>
        <v>0</v>
      </c>
      <c r="S28" s="10"/>
    </row>
    <row r="29" spans="1:20" s="100" customFormat="1" ht="21" thickBot="1" x14ac:dyDescent="0.25">
      <c r="A29" s="264"/>
      <c r="B29" s="264"/>
      <c r="C29" s="62" t="s">
        <v>456</v>
      </c>
      <c r="D29" s="62" t="s">
        <v>390</v>
      </c>
      <c r="E29" s="53" t="s">
        <v>457</v>
      </c>
      <c r="F29" s="54"/>
      <c r="G29" s="98"/>
      <c r="H29" s="131" t="s">
        <v>643</v>
      </c>
      <c r="I29" s="9"/>
      <c r="J29" s="159" t="s">
        <v>2</v>
      </c>
      <c r="K29" s="159">
        <f t="shared" si="3"/>
        <v>0</v>
      </c>
      <c r="L29" s="159">
        <f t="shared" si="0"/>
        <v>0</v>
      </c>
      <c r="M29" s="159">
        <f t="shared" si="1"/>
        <v>0</v>
      </c>
      <c r="N29" s="159">
        <f t="shared" si="2"/>
        <v>0</v>
      </c>
      <c r="O29" s="158">
        <f t="shared" si="4"/>
        <v>0</v>
      </c>
      <c r="P29" s="158">
        <f t="shared" si="5"/>
        <v>0</v>
      </c>
      <c r="Q29" s="158">
        <f t="shared" si="6"/>
        <v>0</v>
      </c>
      <c r="R29" s="158">
        <f t="shared" si="7"/>
        <v>0</v>
      </c>
      <c r="S29" s="10"/>
      <c r="T29" s="99"/>
    </row>
    <row r="30" spans="1:20" s="93" customFormat="1" ht="21" thickTop="1" x14ac:dyDescent="0.2">
      <c r="A30" s="265" t="s">
        <v>3</v>
      </c>
      <c r="B30" s="265" t="s">
        <v>4</v>
      </c>
      <c r="C30" s="57" t="s">
        <v>201</v>
      </c>
      <c r="D30" s="57" t="s">
        <v>65</v>
      </c>
      <c r="E30" s="58" t="s">
        <v>299</v>
      </c>
      <c r="F30" s="59" t="s">
        <v>100</v>
      </c>
      <c r="G30" s="96"/>
      <c r="H30" s="128" t="s">
        <v>643</v>
      </c>
      <c r="I30" s="4"/>
      <c r="J30" s="155" t="s">
        <v>3</v>
      </c>
      <c r="K30" s="155">
        <f t="shared" si="3"/>
        <v>0</v>
      </c>
      <c r="L30" s="155">
        <f t="shared" si="0"/>
        <v>0</v>
      </c>
      <c r="M30" s="155">
        <f t="shared" si="1"/>
        <v>0</v>
      </c>
      <c r="N30" s="155">
        <f t="shared" si="2"/>
        <v>0</v>
      </c>
      <c r="O30" s="157">
        <f t="shared" si="4"/>
        <v>0</v>
      </c>
      <c r="P30" s="157">
        <f t="shared" si="5"/>
        <v>0</v>
      </c>
      <c r="Q30" s="157">
        <f t="shared" si="6"/>
        <v>0</v>
      </c>
      <c r="R30" s="157">
        <f t="shared" si="7"/>
        <v>0</v>
      </c>
      <c r="S30" s="5"/>
    </row>
    <row r="31" spans="1:20" s="93" customFormat="1" ht="54" x14ac:dyDescent="0.2">
      <c r="A31" s="266"/>
      <c r="B31" s="266"/>
      <c r="C31" s="57" t="s">
        <v>202</v>
      </c>
      <c r="D31" s="57" t="s">
        <v>65</v>
      </c>
      <c r="E31" s="58" t="s">
        <v>613</v>
      </c>
      <c r="F31" s="59" t="s">
        <v>612</v>
      </c>
      <c r="G31" s="96"/>
      <c r="H31" s="129" t="s">
        <v>643</v>
      </c>
      <c r="I31" s="3"/>
      <c r="J31" s="156" t="s">
        <v>3</v>
      </c>
      <c r="K31" s="156">
        <f t="shared" si="3"/>
        <v>0</v>
      </c>
      <c r="L31" s="156">
        <f t="shared" si="0"/>
        <v>0</v>
      </c>
      <c r="M31" s="156">
        <f t="shared" si="1"/>
        <v>0</v>
      </c>
      <c r="N31" s="156">
        <f t="shared" si="2"/>
        <v>0</v>
      </c>
      <c r="O31" s="156">
        <f t="shared" si="4"/>
        <v>0</v>
      </c>
      <c r="P31" s="156">
        <f t="shared" si="5"/>
        <v>0</v>
      </c>
      <c r="Q31" s="156">
        <f t="shared" si="6"/>
        <v>0</v>
      </c>
      <c r="R31" s="156">
        <f t="shared" si="7"/>
        <v>0</v>
      </c>
      <c r="S31" s="6"/>
    </row>
    <row r="32" spans="1:20" s="93" customFormat="1" ht="90" x14ac:dyDescent="0.2">
      <c r="A32" s="266"/>
      <c r="B32" s="266"/>
      <c r="C32" s="57" t="s">
        <v>203</v>
      </c>
      <c r="D32" s="57" t="s">
        <v>65</v>
      </c>
      <c r="E32" s="58" t="s">
        <v>587</v>
      </c>
      <c r="F32" s="59" t="s">
        <v>614</v>
      </c>
      <c r="G32" s="96"/>
      <c r="H32" s="129" t="s">
        <v>643</v>
      </c>
      <c r="I32" s="3"/>
      <c r="J32" s="156" t="s">
        <v>3</v>
      </c>
      <c r="K32" s="156">
        <f t="shared" si="3"/>
        <v>0</v>
      </c>
      <c r="L32" s="156">
        <f t="shared" si="0"/>
        <v>0</v>
      </c>
      <c r="M32" s="156">
        <f t="shared" si="1"/>
        <v>0</v>
      </c>
      <c r="N32" s="156">
        <f t="shared" si="2"/>
        <v>0</v>
      </c>
      <c r="O32" s="156">
        <f t="shared" si="4"/>
        <v>0</v>
      </c>
      <c r="P32" s="156">
        <f t="shared" si="5"/>
        <v>0</v>
      </c>
      <c r="Q32" s="156">
        <f t="shared" si="6"/>
        <v>0</v>
      </c>
      <c r="R32" s="156">
        <f t="shared" si="7"/>
        <v>0</v>
      </c>
      <c r="S32" s="6"/>
    </row>
    <row r="33" spans="1:20" s="93" customFormat="1" ht="36" x14ac:dyDescent="0.2">
      <c r="A33" s="266"/>
      <c r="B33" s="266"/>
      <c r="C33" s="57" t="s">
        <v>204</v>
      </c>
      <c r="D33" s="57" t="s">
        <v>65</v>
      </c>
      <c r="E33" s="58" t="s">
        <v>300</v>
      </c>
      <c r="F33" s="59" t="s">
        <v>101</v>
      </c>
      <c r="G33" s="96"/>
      <c r="H33" s="129" t="s">
        <v>643</v>
      </c>
      <c r="I33" s="3"/>
      <c r="J33" s="156" t="s">
        <v>3</v>
      </c>
      <c r="K33" s="156">
        <f t="shared" si="3"/>
        <v>0</v>
      </c>
      <c r="L33" s="156">
        <f t="shared" si="0"/>
        <v>0</v>
      </c>
      <c r="M33" s="156">
        <f t="shared" si="1"/>
        <v>0</v>
      </c>
      <c r="N33" s="156">
        <f t="shared" si="2"/>
        <v>0</v>
      </c>
      <c r="O33" s="156">
        <f t="shared" si="4"/>
        <v>0</v>
      </c>
      <c r="P33" s="156">
        <f t="shared" si="5"/>
        <v>0</v>
      </c>
      <c r="Q33" s="156">
        <f t="shared" si="6"/>
        <v>0</v>
      </c>
      <c r="R33" s="156">
        <f t="shared" si="7"/>
        <v>0</v>
      </c>
      <c r="S33" s="6"/>
    </row>
    <row r="34" spans="1:20" s="93" customFormat="1" ht="36" x14ac:dyDescent="0.2">
      <c r="A34" s="266"/>
      <c r="B34" s="266"/>
      <c r="C34" s="214" t="s">
        <v>205</v>
      </c>
      <c r="D34" s="214" t="s">
        <v>65</v>
      </c>
      <c r="E34" s="215" t="s">
        <v>301</v>
      </c>
      <c r="F34" s="216" t="s">
        <v>102</v>
      </c>
      <c r="H34" s="129" t="s">
        <v>643</v>
      </c>
      <c r="I34" s="3"/>
      <c r="J34" s="156" t="s">
        <v>3</v>
      </c>
      <c r="K34" s="156">
        <f t="shared" si="3"/>
        <v>0</v>
      </c>
      <c r="L34" s="156">
        <f t="shared" si="0"/>
        <v>0</v>
      </c>
      <c r="M34" s="156">
        <f t="shared" si="1"/>
        <v>0</v>
      </c>
      <c r="N34" s="156">
        <f t="shared" si="2"/>
        <v>0</v>
      </c>
      <c r="O34" s="156">
        <f t="shared" si="4"/>
        <v>0</v>
      </c>
      <c r="P34" s="156">
        <f t="shared" si="5"/>
        <v>0</v>
      </c>
      <c r="Q34" s="156">
        <f t="shared" si="6"/>
        <v>0</v>
      </c>
      <c r="R34" s="156">
        <f t="shared" si="7"/>
        <v>0</v>
      </c>
      <c r="S34" s="6"/>
    </row>
    <row r="35" spans="1:20" s="93" customFormat="1" ht="54" x14ac:dyDescent="0.2">
      <c r="A35" s="266"/>
      <c r="B35" s="266"/>
      <c r="C35" s="57" t="s">
        <v>206</v>
      </c>
      <c r="D35" s="57" t="s">
        <v>65</v>
      </c>
      <c r="E35" s="63" t="s">
        <v>615</v>
      </c>
      <c r="F35" s="64" t="s">
        <v>103</v>
      </c>
      <c r="G35" s="96"/>
      <c r="H35" s="129" t="s">
        <v>643</v>
      </c>
      <c r="I35" s="3"/>
      <c r="J35" s="156" t="s">
        <v>3</v>
      </c>
      <c r="K35" s="156">
        <f t="shared" si="3"/>
        <v>0</v>
      </c>
      <c r="L35" s="156">
        <f t="shared" si="0"/>
        <v>0</v>
      </c>
      <c r="M35" s="156">
        <f t="shared" si="1"/>
        <v>0</v>
      </c>
      <c r="N35" s="156">
        <f t="shared" si="2"/>
        <v>0</v>
      </c>
      <c r="O35" s="156">
        <f t="shared" si="4"/>
        <v>0</v>
      </c>
      <c r="P35" s="156">
        <f t="shared" si="5"/>
        <v>0</v>
      </c>
      <c r="Q35" s="156">
        <f t="shared" si="6"/>
        <v>0</v>
      </c>
      <c r="R35" s="156">
        <f t="shared" si="7"/>
        <v>0</v>
      </c>
      <c r="S35" s="6"/>
      <c r="T35" s="96"/>
    </row>
    <row r="36" spans="1:20" s="93" customFormat="1" ht="36" x14ac:dyDescent="0.2">
      <c r="A36" s="266"/>
      <c r="B36" s="266"/>
      <c r="C36" s="57" t="s">
        <v>207</v>
      </c>
      <c r="D36" s="57" t="s">
        <v>66</v>
      </c>
      <c r="E36" s="60" t="s">
        <v>302</v>
      </c>
      <c r="F36" s="61" t="s">
        <v>104</v>
      </c>
      <c r="G36" s="96"/>
      <c r="H36" s="131" t="s">
        <v>643</v>
      </c>
      <c r="I36" s="9"/>
      <c r="J36" s="156" t="s">
        <v>3</v>
      </c>
      <c r="K36" s="156">
        <f t="shared" si="3"/>
        <v>0</v>
      </c>
      <c r="L36" s="156">
        <f t="shared" si="0"/>
        <v>0</v>
      </c>
      <c r="M36" s="156">
        <f t="shared" si="1"/>
        <v>0</v>
      </c>
      <c r="N36" s="156">
        <f t="shared" si="2"/>
        <v>0</v>
      </c>
      <c r="O36" s="156">
        <f t="shared" si="4"/>
        <v>0</v>
      </c>
      <c r="P36" s="156">
        <f t="shared" si="5"/>
        <v>0</v>
      </c>
      <c r="Q36" s="156">
        <f t="shared" si="6"/>
        <v>0</v>
      </c>
      <c r="R36" s="156">
        <f t="shared" si="7"/>
        <v>0</v>
      </c>
      <c r="S36" s="10"/>
    </row>
    <row r="37" spans="1:20" s="93" customFormat="1" ht="36" x14ac:dyDescent="0.2">
      <c r="A37" s="266"/>
      <c r="B37" s="266"/>
      <c r="C37" s="185" t="s">
        <v>542</v>
      </c>
      <c r="D37" s="185" t="s">
        <v>65</v>
      </c>
      <c r="E37" s="58" t="s">
        <v>536</v>
      </c>
      <c r="F37" s="61"/>
      <c r="G37" s="96"/>
      <c r="H37" s="131" t="s">
        <v>643</v>
      </c>
      <c r="I37" s="9"/>
      <c r="J37" s="156" t="s">
        <v>3</v>
      </c>
      <c r="K37" s="156">
        <f t="shared" si="3"/>
        <v>0</v>
      </c>
      <c r="L37" s="156">
        <f t="shared" si="0"/>
        <v>0</v>
      </c>
      <c r="M37" s="156">
        <f t="shared" si="1"/>
        <v>0</v>
      </c>
      <c r="N37" s="156">
        <f t="shared" si="2"/>
        <v>0</v>
      </c>
      <c r="O37" s="156">
        <f t="shared" si="4"/>
        <v>0</v>
      </c>
      <c r="P37" s="156">
        <f t="shared" si="5"/>
        <v>0</v>
      </c>
      <c r="Q37" s="156">
        <f t="shared" si="6"/>
        <v>0</v>
      </c>
      <c r="R37" s="156">
        <f t="shared" si="7"/>
        <v>0</v>
      </c>
      <c r="S37" s="10"/>
    </row>
    <row r="38" spans="1:20" s="93" customFormat="1" ht="36" x14ac:dyDescent="0.2">
      <c r="A38" s="266"/>
      <c r="B38" s="266"/>
      <c r="C38" s="185" t="s">
        <v>543</v>
      </c>
      <c r="D38" s="185" t="s">
        <v>66</v>
      </c>
      <c r="E38" s="58" t="s">
        <v>537</v>
      </c>
      <c r="F38" s="61"/>
      <c r="G38" s="96"/>
      <c r="H38" s="131" t="s">
        <v>643</v>
      </c>
      <c r="I38" s="9"/>
      <c r="J38" s="156" t="s">
        <v>3</v>
      </c>
      <c r="K38" s="156">
        <f t="shared" si="3"/>
        <v>0</v>
      </c>
      <c r="L38" s="156">
        <f t="shared" si="0"/>
        <v>0</v>
      </c>
      <c r="M38" s="156">
        <f t="shared" si="1"/>
        <v>0</v>
      </c>
      <c r="N38" s="156">
        <f t="shared" si="2"/>
        <v>0</v>
      </c>
      <c r="O38" s="156">
        <f t="shared" si="4"/>
        <v>0</v>
      </c>
      <c r="P38" s="156">
        <f t="shared" si="5"/>
        <v>0</v>
      </c>
      <c r="Q38" s="156">
        <f t="shared" si="6"/>
        <v>0</v>
      </c>
      <c r="R38" s="156">
        <f t="shared" si="7"/>
        <v>0</v>
      </c>
      <c r="S38" s="10"/>
    </row>
    <row r="39" spans="1:20" s="93" customFormat="1" ht="73" thickBot="1" x14ac:dyDescent="0.25">
      <c r="A39" s="266"/>
      <c r="B39" s="266"/>
      <c r="C39" s="57" t="s">
        <v>459</v>
      </c>
      <c r="D39" s="57" t="s">
        <v>390</v>
      </c>
      <c r="E39" s="60" t="s">
        <v>457</v>
      </c>
      <c r="F39" s="61"/>
      <c r="G39" s="96"/>
      <c r="H39" s="130" t="s">
        <v>644</v>
      </c>
      <c r="I39" s="7" t="s">
        <v>760</v>
      </c>
      <c r="J39" s="158" t="s">
        <v>3</v>
      </c>
      <c r="K39" s="158">
        <f t="shared" si="3"/>
        <v>0</v>
      </c>
      <c r="L39" s="158">
        <f t="shared" si="0"/>
        <v>0</v>
      </c>
      <c r="M39" s="158">
        <f t="shared" si="1"/>
        <v>0</v>
      </c>
      <c r="N39" s="158">
        <f t="shared" si="2"/>
        <v>0</v>
      </c>
      <c r="O39" s="158">
        <f t="shared" si="4"/>
        <v>0</v>
      </c>
      <c r="P39" s="158">
        <f t="shared" si="5"/>
        <v>0</v>
      </c>
      <c r="Q39" s="158">
        <f t="shared" si="6"/>
        <v>0</v>
      </c>
      <c r="R39" s="158">
        <f t="shared" si="7"/>
        <v>0</v>
      </c>
      <c r="S39" s="245"/>
    </row>
    <row r="40" spans="1:20" s="103" customFormat="1" ht="37" thickTop="1" x14ac:dyDescent="0.2">
      <c r="A40" s="268" t="s">
        <v>5</v>
      </c>
      <c r="B40" s="268" t="s">
        <v>36</v>
      </c>
      <c r="C40" s="65" t="s">
        <v>181</v>
      </c>
      <c r="D40" s="65" t="s">
        <v>65</v>
      </c>
      <c r="E40" s="66" t="s">
        <v>186</v>
      </c>
      <c r="F40" s="66" t="s">
        <v>92</v>
      </c>
      <c r="G40" s="101"/>
      <c r="H40" s="102" t="str">
        <f>IF(ISBLANK(H8),"Waiting",H8)</f>
        <v>No</v>
      </c>
      <c r="I40" s="3"/>
      <c r="J40" s="160" t="s">
        <v>5</v>
      </c>
      <c r="K40" s="155">
        <f t="shared" si="3"/>
        <v>0</v>
      </c>
      <c r="L40" s="155">
        <f t="shared" si="0"/>
        <v>0</v>
      </c>
      <c r="M40" s="155">
        <f t="shared" si="1"/>
        <v>0</v>
      </c>
      <c r="N40" s="155">
        <f t="shared" si="2"/>
        <v>0</v>
      </c>
      <c r="O40" s="157">
        <f t="shared" si="4"/>
        <v>0</v>
      </c>
      <c r="P40" s="157">
        <f t="shared" si="5"/>
        <v>0</v>
      </c>
      <c r="Q40" s="157">
        <f t="shared" si="6"/>
        <v>0</v>
      </c>
      <c r="R40" s="157">
        <f t="shared" si="7"/>
        <v>0</v>
      </c>
      <c r="S40" s="125"/>
    </row>
    <row r="41" spans="1:20" s="93" customFormat="1" ht="36" x14ac:dyDescent="0.2">
      <c r="A41" s="264"/>
      <c r="B41" s="264"/>
      <c r="C41" s="62" t="s">
        <v>208</v>
      </c>
      <c r="D41" s="62" t="s">
        <v>65</v>
      </c>
      <c r="E41" s="67" t="s">
        <v>303</v>
      </c>
      <c r="F41" s="269" t="s">
        <v>105</v>
      </c>
      <c r="G41" s="96"/>
      <c r="H41" s="129" t="s">
        <v>643</v>
      </c>
      <c r="I41" s="3"/>
      <c r="J41" s="161" t="s">
        <v>5</v>
      </c>
      <c r="K41" s="156">
        <f t="shared" si="3"/>
        <v>0</v>
      </c>
      <c r="L41" s="156">
        <f t="shared" si="0"/>
        <v>0</v>
      </c>
      <c r="M41" s="156">
        <f t="shared" si="1"/>
        <v>0</v>
      </c>
      <c r="N41" s="156">
        <f t="shared" si="2"/>
        <v>0</v>
      </c>
      <c r="O41" s="156">
        <f t="shared" si="4"/>
        <v>0</v>
      </c>
      <c r="P41" s="156">
        <f t="shared" si="5"/>
        <v>0</v>
      </c>
      <c r="Q41" s="156">
        <f t="shared" si="6"/>
        <v>0</v>
      </c>
      <c r="R41" s="156">
        <f t="shared" si="7"/>
        <v>0</v>
      </c>
      <c r="S41" s="6"/>
    </row>
    <row r="42" spans="1:20" s="93" customFormat="1" ht="49" customHeight="1" x14ac:dyDescent="0.2">
      <c r="A42" s="264"/>
      <c r="B42" s="264"/>
      <c r="C42" s="62" t="s">
        <v>209</v>
      </c>
      <c r="D42" s="62" t="s">
        <v>65</v>
      </c>
      <c r="E42" s="67" t="s">
        <v>304</v>
      </c>
      <c r="F42" s="270"/>
      <c r="G42" s="96"/>
      <c r="H42" s="129" t="s">
        <v>643</v>
      </c>
      <c r="I42" s="3"/>
      <c r="J42" s="161" t="s">
        <v>5</v>
      </c>
      <c r="K42" s="156">
        <f t="shared" si="3"/>
        <v>0</v>
      </c>
      <c r="L42" s="156">
        <f t="shared" si="0"/>
        <v>0</v>
      </c>
      <c r="M42" s="156">
        <f t="shared" si="1"/>
        <v>0</v>
      </c>
      <c r="N42" s="156">
        <f t="shared" si="2"/>
        <v>0</v>
      </c>
      <c r="O42" s="156">
        <f t="shared" si="4"/>
        <v>0</v>
      </c>
      <c r="P42" s="156">
        <f t="shared" si="5"/>
        <v>0</v>
      </c>
      <c r="Q42" s="156">
        <f t="shared" si="6"/>
        <v>0</v>
      </c>
      <c r="R42" s="156">
        <f t="shared" si="7"/>
        <v>0</v>
      </c>
      <c r="S42" s="6"/>
    </row>
    <row r="43" spans="1:20" s="93" customFormat="1" ht="394" x14ac:dyDescent="0.2">
      <c r="A43" s="264"/>
      <c r="B43" s="264"/>
      <c r="C43" s="62" t="s">
        <v>210</v>
      </c>
      <c r="D43" s="62" t="s">
        <v>65</v>
      </c>
      <c r="E43" s="67" t="s">
        <v>305</v>
      </c>
      <c r="F43" s="271"/>
      <c r="G43" s="96"/>
      <c r="H43" s="129" t="s">
        <v>644</v>
      </c>
      <c r="I43" s="3" t="s">
        <v>692</v>
      </c>
      <c r="J43" s="161" t="s">
        <v>5</v>
      </c>
      <c r="K43" s="156">
        <f t="shared" si="3"/>
        <v>1</v>
      </c>
      <c r="L43" s="156">
        <f t="shared" si="0"/>
        <v>0</v>
      </c>
      <c r="M43" s="156">
        <f t="shared" si="1"/>
        <v>0</v>
      </c>
      <c r="N43" s="156">
        <f t="shared" si="2"/>
        <v>0</v>
      </c>
      <c r="O43" s="156">
        <f t="shared" si="4"/>
        <v>0</v>
      </c>
      <c r="P43" s="156">
        <f t="shared" si="5"/>
        <v>0</v>
      </c>
      <c r="Q43" s="156">
        <f t="shared" si="6"/>
        <v>0</v>
      </c>
      <c r="R43" s="156">
        <f t="shared" si="7"/>
        <v>0</v>
      </c>
      <c r="S43" s="6" t="s">
        <v>765</v>
      </c>
      <c r="T43" s="96"/>
    </row>
    <row r="44" spans="1:20" s="103" customFormat="1" ht="54" x14ac:dyDescent="0.2">
      <c r="A44" s="264"/>
      <c r="B44" s="264"/>
      <c r="C44" s="65" t="s">
        <v>178</v>
      </c>
      <c r="D44" s="65" t="s">
        <v>65</v>
      </c>
      <c r="E44" s="66" t="s">
        <v>177</v>
      </c>
      <c r="F44" s="68" t="s">
        <v>106</v>
      </c>
      <c r="G44" s="101"/>
      <c r="H44" s="104" t="str">
        <f>IF(ISBLANK(H5),"Waiting",H5)</f>
        <v>No</v>
      </c>
      <c r="I44" s="3"/>
      <c r="J44" s="161" t="s">
        <v>5</v>
      </c>
      <c r="K44" s="156">
        <f t="shared" si="3"/>
        <v>0</v>
      </c>
      <c r="L44" s="156">
        <f t="shared" si="0"/>
        <v>0</v>
      </c>
      <c r="M44" s="156">
        <f t="shared" si="1"/>
        <v>0</v>
      </c>
      <c r="N44" s="156">
        <f t="shared" si="2"/>
        <v>0</v>
      </c>
      <c r="O44" s="156">
        <f t="shared" si="4"/>
        <v>0</v>
      </c>
      <c r="P44" s="156">
        <f t="shared" si="5"/>
        <v>0</v>
      </c>
      <c r="Q44" s="156">
        <f t="shared" si="6"/>
        <v>0</v>
      </c>
      <c r="R44" s="156">
        <f t="shared" si="7"/>
        <v>0</v>
      </c>
      <c r="S44" s="241"/>
      <c r="T44" s="101"/>
    </row>
    <row r="45" spans="1:20" s="93" customFormat="1" ht="20" x14ac:dyDescent="0.2">
      <c r="A45" s="264"/>
      <c r="B45" s="264"/>
      <c r="C45" s="69" t="s">
        <v>211</v>
      </c>
      <c r="D45" s="69" t="s">
        <v>65</v>
      </c>
      <c r="E45" s="53" t="s">
        <v>591</v>
      </c>
      <c r="F45" s="54" t="s">
        <v>107</v>
      </c>
      <c r="G45" s="96"/>
      <c r="H45" s="129" t="s">
        <v>643</v>
      </c>
      <c r="I45" s="3"/>
      <c r="J45" s="161" t="s">
        <v>5</v>
      </c>
      <c r="K45" s="156">
        <f t="shared" si="3"/>
        <v>0</v>
      </c>
      <c r="L45" s="156">
        <f t="shared" si="0"/>
        <v>0</v>
      </c>
      <c r="M45" s="156">
        <f t="shared" si="1"/>
        <v>0</v>
      </c>
      <c r="N45" s="156">
        <f t="shared" si="2"/>
        <v>0</v>
      </c>
      <c r="O45" s="156">
        <f t="shared" si="4"/>
        <v>0</v>
      </c>
      <c r="P45" s="156">
        <f t="shared" si="5"/>
        <v>0</v>
      </c>
      <c r="Q45" s="156">
        <f t="shared" si="6"/>
        <v>0</v>
      </c>
      <c r="R45" s="156">
        <f t="shared" si="7"/>
        <v>0</v>
      </c>
      <c r="S45" s="6"/>
    </row>
    <row r="46" spans="1:20" s="93" customFormat="1" ht="36" x14ac:dyDescent="0.2">
      <c r="A46" s="264"/>
      <c r="B46" s="264"/>
      <c r="C46" s="62" t="s">
        <v>212</v>
      </c>
      <c r="D46" s="62" t="s">
        <v>65</v>
      </c>
      <c r="E46" s="55" t="s">
        <v>601</v>
      </c>
      <c r="F46" s="56" t="s">
        <v>108</v>
      </c>
      <c r="G46" s="96"/>
      <c r="H46" s="129" t="s">
        <v>643</v>
      </c>
      <c r="I46" s="3"/>
      <c r="J46" s="161" t="s">
        <v>5</v>
      </c>
      <c r="K46" s="156">
        <f t="shared" si="3"/>
        <v>0</v>
      </c>
      <c r="L46" s="156">
        <f t="shared" si="0"/>
        <v>0</v>
      </c>
      <c r="M46" s="156">
        <f t="shared" si="1"/>
        <v>0</v>
      </c>
      <c r="N46" s="156">
        <f t="shared" si="2"/>
        <v>0</v>
      </c>
      <c r="O46" s="156">
        <f t="shared" si="4"/>
        <v>0</v>
      </c>
      <c r="P46" s="156">
        <f t="shared" si="5"/>
        <v>0</v>
      </c>
      <c r="Q46" s="156">
        <f t="shared" si="6"/>
        <v>0</v>
      </c>
      <c r="R46" s="156">
        <f t="shared" si="7"/>
        <v>0</v>
      </c>
      <c r="S46" s="6"/>
    </row>
    <row r="47" spans="1:20" s="93" customFormat="1" ht="36" x14ac:dyDescent="0.2">
      <c r="A47" s="264"/>
      <c r="B47" s="264"/>
      <c r="C47" s="62" t="s">
        <v>213</v>
      </c>
      <c r="D47" s="62" t="s">
        <v>66</v>
      </c>
      <c r="E47" s="53" t="s">
        <v>306</v>
      </c>
      <c r="F47" s="54" t="s">
        <v>109</v>
      </c>
      <c r="G47" s="96"/>
      <c r="H47" s="129" t="s">
        <v>643</v>
      </c>
      <c r="I47" s="3"/>
      <c r="J47" s="161" t="s">
        <v>5</v>
      </c>
      <c r="K47" s="156">
        <f t="shared" si="3"/>
        <v>0</v>
      </c>
      <c r="L47" s="156">
        <f t="shared" si="0"/>
        <v>0</v>
      </c>
      <c r="M47" s="156">
        <f t="shared" si="1"/>
        <v>0</v>
      </c>
      <c r="N47" s="156">
        <f t="shared" si="2"/>
        <v>0</v>
      </c>
      <c r="O47" s="156">
        <f t="shared" si="4"/>
        <v>0</v>
      </c>
      <c r="P47" s="156">
        <f t="shared" si="5"/>
        <v>0</v>
      </c>
      <c r="Q47" s="156">
        <f t="shared" si="6"/>
        <v>0</v>
      </c>
      <c r="R47" s="156">
        <f t="shared" si="7"/>
        <v>0</v>
      </c>
      <c r="S47" s="6"/>
    </row>
    <row r="48" spans="1:20" s="93" customFormat="1" ht="36" x14ac:dyDescent="0.2">
      <c r="A48" s="264"/>
      <c r="B48" s="264"/>
      <c r="C48" s="52" t="s">
        <v>214</v>
      </c>
      <c r="D48" s="52" t="s">
        <v>66</v>
      </c>
      <c r="E48" s="53" t="s">
        <v>307</v>
      </c>
      <c r="F48" s="54" t="s">
        <v>110</v>
      </c>
      <c r="G48" s="96"/>
      <c r="H48" s="129" t="s">
        <v>643</v>
      </c>
      <c r="I48" s="3"/>
      <c r="J48" s="161" t="s">
        <v>5</v>
      </c>
      <c r="K48" s="156">
        <f t="shared" si="3"/>
        <v>0</v>
      </c>
      <c r="L48" s="156">
        <f t="shared" si="0"/>
        <v>0</v>
      </c>
      <c r="M48" s="156">
        <f t="shared" si="1"/>
        <v>0</v>
      </c>
      <c r="N48" s="156">
        <f t="shared" si="2"/>
        <v>0</v>
      </c>
      <c r="O48" s="156">
        <f t="shared" si="4"/>
        <v>0</v>
      </c>
      <c r="P48" s="156">
        <f t="shared" si="5"/>
        <v>0</v>
      </c>
      <c r="Q48" s="156">
        <f t="shared" si="6"/>
        <v>0</v>
      </c>
      <c r="R48" s="156">
        <f t="shared" si="7"/>
        <v>0</v>
      </c>
      <c r="S48" s="6"/>
    </row>
    <row r="49" spans="1:20" s="93" customFormat="1" ht="36" x14ac:dyDescent="0.2">
      <c r="A49" s="264"/>
      <c r="B49" s="264"/>
      <c r="C49" s="52" t="s">
        <v>215</v>
      </c>
      <c r="D49" s="52" t="s">
        <v>66</v>
      </c>
      <c r="E49" s="53" t="s">
        <v>308</v>
      </c>
      <c r="F49" s="54" t="s">
        <v>102</v>
      </c>
      <c r="G49" s="96"/>
      <c r="H49" s="131" t="s">
        <v>643</v>
      </c>
      <c r="I49" s="9"/>
      <c r="J49" s="161" t="s">
        <v>5</v>
      </c>
      <c r="K49" s="156">
        <f t="shared" si="3"/>
        <v>0</v>
      </c>
      <c r="L49" s="156">
        <f t="shared" si="0"/>
        <v>0</v>
      </c>
      <c r="M49" s="156">
        <f t="shared" si="1"/>
        <v>0</v>
      </c>
      <c r="N49" s="156">
        <f t="shared" si="2"/>
        <v>0</v>
      </c>
      <c r="O49" s="156">
        <f t="shared" si="4"/>
        <v>0</v>
      </c>
      <c r="P49" s="156">
        <f t="shared" si="5"/>
        <v>0</v>
      </c>
      <c r="Q49" s="156">
        <f t="shared" si="6"/>
        <v>0</v>
      </c>
      <c r="R49" s="156">
        <f t="shared" si="7"/>
        <v>0</v>
      </c>
      <c r="S49" s="10"/>
    </row>
    <row r="50" spans="1:20" s="93" customFormat="1" ht="36" x14ac:dyDescent="0.2">
      <c r="A50" s="264"/>
      <c r="B50" s="264"/>
      <c r="C50" s="52" t="s">
        <v>544</v>
      </c>
      <c r="D50" s="52" t="s">
        <v>65</v>
      </c>
      <c r="E50" s="55" t="s">
        <v>536</v>
      </c>
      <c r="F50" s="54"/>
      <c r="G50" s="96"/>
      <c r="H50" s="131" t="s">
        <v>643</v>
      </c>
      <c r="I50" s="9"/>
      <c r="J50" s="161" t="s">
        <v>5</v>
      </c>
      <c r="K50" s="156">
        <f t="shared" si="3"/>
        <v>0</v>
      </c>
      <c r="L50" s="156">
        <f t="shared" si="0"/>
        <v>0</v>
      </c>
      <c r="M50" s="156">
        <f t="shared" si="1"/>
        <v>0</v>
      </c>
      <c r="N50" s="156">
        <f t="shared" si="2"/>
        <v>0</v>
      </c>
      <c r="O50" s="156">
        <f t="shared" si="4"/>
        <v>0</v>
      </c>
      <c r="P50" s="156">
        <f t="shared" si="5"/>
        <v>0</v>
      </c>
      <c r="Q50" s="156">
        <f t="shared" si="6"/>
        <v>0</v>
      </c>
      <c r="R50" s="156">
        <f t="shared" si="7"/>
        <v>0</v>
      </c>
      <c r="S50" s="10"/>
    </row>
    <row r="51" spans="1:20" s="93" customFormat="1" ht="36" x14ac:dyDescent="0.2">
      <c r="A51" s="264"/>
      <c r="B51" s="264"/>
      <c r="C51" s="52" t="s">
        <v>545</v>
      </c>
      <c r="D51" s="52" t="s">
        <v>66</v>
      </c>
      <c r="E51" s="55" t="s">
        <v>537</v>
      </c>
      <c r="F51" s="54"/>
      <c r="G51" s="96"/>
      <c r="H51" s="131" t="s">
        <v>643</v>
      </c>
      <c r="I51" s="9"/>
      <c r="J51" s="161" t="s">
        <v>5</v>
      </c>
      <c r="K51" s="156">
        <f t="shared" si="3"/>
        <v>0</v>
      </c>
      <c r="L51" s="156">
        <f t="shared" si="0"/>
        <v>0</v>
      </c>
      <c r="M51" s="156">
        <f t="shared" si="1"/>
        <v>0</v>
      </c>
      <c r="N51" s="156">
        <f t="shared" si="2"/>
        <v>0</v>
      </c>
      <c r="O51" s="156">
        <f t="shared" si="4"/>
        <v>0</v>
      </c>
      <c r="P51" s="156">
        <f t="shared" si="5"/>
        <v>0</v>
      </c>
      <c r="Q51" s="156">
        <f t="shared" si="6"/>
        <v>0</v>
      </c>
      <c r="R51" s="156">
        <f t="shared" si="7"/>
        <v>0</v>
      </c>
      <c r="S51" s="10"/>
    </row>
    <row r="52" spans="1:20" s="93" customFormat="1" ht="21" thickBot="1" x14ac:dyDescent="0.25">
      <c r="A52" s="264"/>
      <c r="B52" s="264"/>
      <c r="C52" s="52" t="s">
        <v>460</v>
      </c>
      <c r="D52" s="52" t="s">
        <v>390</v>
      </c>
      <c r="E52" s="53" t="s">
        <v>457</v>
      </c>
      <c r="F52" s="54"/>
      <c r="G52" s="96"/>
      <c r="H52" s="130" t="s">
        <v>643</v>
      </c>
      <c r="I52" s="7"/>
      <c r="J52" s="162" t="s">
        <v>5</v>
      </c>
      <c r="K52" s="158">
        <f t="shared" si="3"/>
        <v>0</v>
      </c>
      <c r="L52" s="158">
        <f t="shared" si="0"/>
        <v>0</v>
      </c>
      <c r="M52" s="158">
        <f t="shared" si="1"/>
        <v>0</v>
      </c>
      <c r="N52" s="158">
        <f t="shared" si="2"/>
        <v>0</v>
      </c>
      <c r="O52" s="158">
        <f t="shared" si="4"/>
        <v>0</v>
      </c>
      <c r="P52" s="158">
        <f t="shared" si="5"/>
        <v>0</v>
      </c>
      <c r="Q52" s="158">
        <f t="shared" si="6"/>
        <v>0</v>
      </c>
      <c r="R52" s="158">
        <f t="shared" si="7"/>
        <v>0</v>
      </c>
      <c r="S52" s="8"/>
    </row>
    <row r="53" spans="1:20" s="107" customFormat="1" ht="37" thickTop="1" x14ac:dyDescent="0.2">
      <c r="A53" s="265" t="s">
        <v>6</v>
      </c>
      <c r="B53" s="265" t="s">
        <v>7</v>
      </c>
      <c r="C53" s="70" t="s">
        <v>179</v>
      </c>
      <c r="D53" s="70" t="s">
        <v>65</v>
      </c>
      <c r="E53" s="71" t="s">
        <v>184</v>
      </c>
      <c r="F53" s="72" t="s">
        <v>91</v>
      </c>
      <c r="G53" s="105"/>
      <c r="H53" s="106" t="str">
        <f>IF(ISBLANK(H6),"Waiting",H6)</f>
        <v>No</v>
      </c>
      <c r="I53" s="4"/>
      <c r="J53" s="155" t="s">
        <v>6</v>
      </c>
      <c r="K53" s="155">
        <f t="shared" si="3"/>
        <v>0</v>
      </c>
      <c r="L53" s="155">
        <f t="shared" si="0"/>
        <v>0</v>
      </c>
      <c r="M53" s="155">
        <f t="shared" si="1"/>
        <v>0</v>
      </c>
      <c r="N53" s="155">
        <f t="shared" si="2"/>
        <v>0</v>
      </c>
      <c r="O53" s="157">
        <f t="shared" si="4"/>
        <v>0</v>
      </c>
      <c r="P53" s="157">
        <f t="shared" si="5"/>
        <v>0</v>
      </c>
      <c r="Q53" s="157">
        <f t="shared" si="6"/>
        <v>0</v>
      </c>
      <c r="R53" s="157">
        <f t="shared" si="7"/>
        <v>0</v>
      </c>
      <c r="S53" s="5"/>
    </row>
    <row r="54" spans="1:20" s="107" customFormat="1" ht="234" x14ac:dyDescent="0.2">
      <c r="A54" s="266"/>
      <c r="B54" s="266"/>
      <c r="C54" s="70" t="s">
        <v>180</v>
      </c>
      <c r="D54" s="70" t="s">
        <v>65</v>
      </c>
      <c r="E54" s="73" t="s">
        <v>185</v>
      </c>
      <c r="F54" s="74" t="s">
        <v>516</v>
      </c>
      <c r="G54" s="105"/>
      <c r="H54" s="108" t="str">
        <f>IF(ISBLANK(H7),"Waiting",H7)</f>
        <v>Yes</v>
      </c>
      <c r="I54" s="3" t="s">
        <v>761</v>
      </c>
      <c r="J54" s="156" t="s">
        <v>6</v>
      </c>
      <c r="K54" s="156">
        <f t="shared" si="3"/>
        <v>1</v>
      </c>
      <c r="L54" s="156">
        <f t="shared" si="0"/>
        <v>0</v>
      </c>
      <c r="M54" s="156">
        <f t="shared" si="1"/>
        <v>0</v>
      </c>
      <c r="N54" s="156">
        <f t="shared" si="2"/>
        <v>0</v>
      </c>
      <c r="O54" s="156">
        <f t="shared" si="4"/>
        <v>0</v>
      </c>
      <c r="P54" s="156">
        <f t="shared" si="5"/>
        <v>0</v>
      </c>
      <c r="Q54" s="156">
        <f t="shared" si="6"/>
        <v>0</v>
      </c>
      <c r="R54" s="156">
        <f t="shared" si="7"/>
        <v>0</v>
      </c>
      <c r="S54" s="247"/>
      <c r="T54" s="109"/>
    </row>
    <row r="55" spans="1:20" s="107" customFormat="1" ht="36" x14ac:dyDescent="0.2">
      <c r="A55" s="266"/>
      <c r="B55" s="266"/>
      <c r="C55" s="70" t="s">
        <v>181</v>
      </c>
      <c r="D55" s="70" t="s">
        <v>65</v>
      </c>
      <c r="E55" s="75" t="s">
        <v>186</v>
      </c>
      <c r="F55" s="76" t="s">
        <v>92</v>
      </c>
      <c r="G55" s="105"/>
      <c r="H55" s="108" t="str">
        <f>IF(ISBLANK(H8),"Waiting",H8)</f>
        <v>No</v>
      </c>
      <c r="I55" s="3"/>
      <c r="J55" s="156" t="s">
        <v>6</v>
      </c>
      <c r="K55" s="156">
        <f t="shared" si="3"/>
        <v>0</v>
      </c>
      <c r="L55" s="156">
        <f t="shared" si="0"/>
        <v>0</v>
      </c>
      <c r="M55" s="156">
        <f t="shared" si="1"/>
        <v>0</v>
      </c>
      <c r="N55" s="156">
        <f t="shared" si="2"/>
        <v>0</v>
      </c>
      <c r="O55" s="156">
        <f t="shared" si="4"/>
        <v>0</v>
      </c>
      <c r="P55" s="156">
        <f t="shared" si="5"/>
        <v>0</v>
      </c>
      <c r="Q55" s="156">
        <f t="shared" si="6"/>
        <v>0</v>
      </c>
      <c r="R55" s="156">
        <f t="shared" si="7"/>
        <v>0</v>
      </c>
      <c r="S55" s="127"/>
    </row>
    <row r="56" spans="1:20" s="107" customFormat="1" ht="54" x14ac:dyDescent="0.2">
      <c r="A56" s="266"/>
      <c r="B56" s="266"/>
      <c r="C56" s="217" t="s">
        <v>182</v>
      </c>
      <c r="D56" s="217" t="s">
        <v>65</v>
      </c>
      <c r="E56" s="218" t="s">
        <v>611</v>
      </c>
      <c r="F56" s="219" t="s">
        <v>519</v>
      </c>
      <c r="G56" s="105"/>
      <c r="H56" s="108" t="str">
        <f>IF(ISBLANK(H9),"Waiting",H9)</f>
        <v>No</v>
      </c>
      <c r="I56" s="126"/>
      <c r="J56" s="156" t="s">
        <v>6</v>
      </c>
      <c r="K56" s="156">
        <f t="shared" si="3"/>
        <v>0</v>
      </c>
      <c r="L56" s="156">
        <f t="shared" si="0"/>
        <v>0</v>
      </c>
      <c r="M56" s="156">
        <f t="shared" si="1"/>
        <v>0</v>
      </c>
      <c r="N56" s="156">
        <f t="shared" si="2"/>
        <v>0</v>
      </c>
      <c r="O56" s="156">
        <f t="shared" si="4"/>
        <v>0</v>
      </c>
      <c r="P56" s="156">
        <f t="shared" si="5"/>
        <v>0</v>
      </c>
      <c r="Q56" s="156">
        <f t="shared" si="6"/>
        <v>0</v>
      </c>
      <c r="R56" s="156">
        <f t="shared" si="7"/>
        <v>0</v>
      </c>
      <c r="S56" s="127"/>
    </row>
    <row r="57" spans="1:20" s="107" customFormat="1" ht="36" x14ac:dyDescent="0.2">
      <c r="A57" s="266"/>
      <c r="B57" s="266"/>
      <c r="C57" s="70" t="s">
        <v>183</v>
      </c>
      <c r="D57" s="70" t="s">
        <v>65</v>
      </c>
      <c r="E57" s="75" t="s">
        <v>309</v>
      </c>
      <c r="F57" s="76" t="s">
        <v>111</v>
      </c>
      <c r="G57" s="105"/>
      <c r="H57" s="108" t="str">
        <f>IF(ISBLANK(H10),"Waiting",H10)</f>
        <v>No</v>
      </c>
      <c r="I57" s="126"/>
      <c r="J57" s="156" t="s">
        <v>6</v>
      </c>
      <c r="K57" s="156">
        <f t="shared" si="3"/>
        <v>0</v>
      </c>
      <c r="L57" s="156">
        <f t="shared" si="0"/>
        <v>0</v>
      </c>
      <c r="M57" s="156">
        <f t="shared" si="1"/>
        <v>0</v>
      </c>
      <c r="N57" s="156">
        <f t="shared" si="2"/>
        <v>0</v>
      </c>
      <c r="O57" s="156">
        <f t="shared" si="4"/>
        <v>0</v>
      </c>
      <c r="P57" s="156">
        <f t="shared" si="5"/>
        <v>0</v>
      </c>
      <c r="Q57" s="156">
        <f t="shared" si="6"/>
        <v>0</v>
      </c>
      <c r="R57" s="156">
        <f t="shared" si="7"/>
        <v>0</v>
      </c>
      <c r="S57" s="127"/>
    </row>
    <row r="58" spans="1:20" s="93" customFormat="1" ht="36" x14ac:dyDescent="0.2">
      <c r="A58" s="266"/>
      <c r="B58" s="266"/>
      <c r="C58" s="77" t="s">
        <v>216</v>
      </c>
      <c r="D58" s="77" t="s">
        <v>65</v>
      </c>
      <c r="E58" s="78" t="s">
        <v>310</v>
      </c>
      <c r="F58" s="79" t="s">
        <v>522</v>
      </c>
      <c r="G58" s="96"/>
      <c r="H58" s="129" t="s">
        <v>643</v>
      </c>
      <c r="I58" s="3"/>
      <c r="J58" s="156" t="s">
        <v>6</v>
      </c>
      <c r="K58" s="156">
        <f t="shared" si="3"/>
        <v>0</v>
      </c>
      <c r="L58" s="156">
        <f t="shared" si="0"/>
        <v>0</v>
      </c>
      <c r="M58" s="156">
        <f t="shared" si="1"/>
        <v>0</v>
      </c>
      <c r="N58" s="156">
        <f t="shared" si="2"/>
        <v>0</v>
      </c>
      <c r="O58" s="156">
        <f t="shared" si="4"/>
        <v>0</v>
      </c>
      <c r="P58" s="156">
        <f t="shared" si="5"/>
        <v>0</v>
      </c>
      <c r="Q58" s="156">
        <f t="shared" si="6"/>
        <v>0</v>
      </c>
      <c r="R58" s="156">
        <f t="shared" si="7"/>
        <v>0</v>
      </c>
      <c r="S58" s="6"/>
    </row>
    <row r="59" spans="1:20" s="107" customFormat="1" ht="54" x14ac:dyDescent="0.2">
      <c r="A59" s="266"/>
      <c r="B59" s="266"/>
      <c r="C59" s="80" t="s">
        <v>178</v>
      </c>
      <c r="D59" s="80" t="s">
        <v>65</v>
      </c>
      <c r="E59" s="73" t="s">
        <v>177</v>
      </c>
      <c r="F59" s="74" t="s">
        <v>106</v>
      </c>
      <c r="G59" s="109"/>
      <c r="H59" s="108" t="str">
        <f>IF(ISBLANK(H5),"Waiting",H5)</f>
        <v>No</v>
      </c>
      <c r="I59" s="3"/>
      <c r="J59" s="156" t="s">
        <v>6</v>
      </c>
      <c r="K59" s="156">
        <f t="shared" si="3"/>
        <v>0</v>
      </c>
      <c r="L59" s="156">
        <f t="shared" si="0"/>
        <v>0</v>
      </c>
      <c r="M59" s="156">
        <f t="shared" si="1"/>
        <v>0</v>
      </c>
      <c r="N59" s="156">
        <f t="shared" si="2"/>
        <v>0</v>
      </c>
      <c r="O59" s="156">
        <f t="shared" si="4"/>
        <v>0</v>
      </c>
      <c r="P59" s="156">
        <f t="shared" si="5"/>
        <v>0</v>
      </c>
      <c r="Q59" s="156">
        <f t="shared" si="6"/>
        <v>0</v>
      </c>
      <c r="R59" s="156">
        <f t="shared" si="7"/>
        <v>0</v>
      </c>
      <c r="S59" s="242"/>
      <c r="T59" s="109"/>
    </row>
    <row r="60" spans="1:20" s="107" customFormat="1" ht="36" x14ac:dyDescent="0.2">
      <c r="A60" s="266"/>
      <c r="B60" s="266"/>
      <c r="C60" s="57" t="s">
        <v>217</v>
      </c>
      <c r="D60" s="57" t="s">
        <v>65</v>
      </c>
      <c r="E60" s="78" t="s">
        <v>594</v>
      </c>
      <c r="F60" s="79" t="s">
        <v>112</v>
      </c>
      <c r="G60" s="109"/>
      <c r="H60" s="129" t="s">
        <v>643</v>
      </c>
      <c r="I60" s="136"/>
      <c r="J60" s="156" t="s">
        <v>6</v>
      </c>
      <c r="K60" s="156">
        <f t="shared" si="3"/>
        <v>0</v>
      </c>
      <c r="L60" s="156">
        <f t="shared" si="0"/>
        <v>0</v>
      </c>
      <c r="M60" s="156">
        <f t="shared" si="1"/>
        <v>0</v>
      </c>
      <c r="N60" s="156">
        <f t="shared" si="2"/>
        <v>0</v>
      </c>
      <c r="O60" s="156">
        <f t="shared" si="4"/>
        <v>0</v>
      </c>
      <c r="P60" s="156">
        <f t="shared" si="5"/>
        <v>0</v>
      </c>
      <c r="Q60" s="156">
        <f t="shared" si="6"/>
        <v>0</v>
      </c>
      <c r="R60" s="156">
        <f t="shared" si="7"/>
        <v>0</v>
      </c>
      <c r="S60" s="137"/>
    </row>
    <row r="61" spans="1:20" s="107" customFormat="1" ht="36" x14ac:dyDescent="0.2">
      <c r="A61" s="266"/>
      <c r="B61" s="266"/>
      <c r="C61" s="185" t="s">
        <v>546</v>
      </c>
      <c r="D61" s="185" t="s">
        <v>65</v>
      </c>
      <c r="E61" s="58" t="s">
        <v>536</v>
      </c>
      <c r="F61" s="79"/>
      <c r="G61" s="109"/>
      <c r="H61" s="131" t="s">
        <v>643</v>
      </c>
      <c r="I61" s="136"/>
      <c r="J61" s="156" t="s">
        <v>6</v>
      </c>
      <c r="K61" s="156">
        <f t="shared" si="3"/>
        <v>0</v>
      </c>
      <c r="L61" s="156">
        <f t="shared" si="0"/>
        <v>0</v>
      </c>
      <c r="M61" s="156">
        <f t="shared" si="1"/>
        <v>0</v>
      </c>
      <c r="N61" s="156">
        <f t="shared" si="2"/>
        <v>0</v>
      </c>
      <c r="O61" s="156">
        <f t="shared" si="4"/>
        <v>0</v>
      </c>
      <c r="P61" s="156">
        <f t="shared" si="5"/>
        <v>0</v>
      </c>
      <c r="Q61" s="156">
        <f t="shared" si="6"/>
        <v>0</v>
      </c>
      <c r="R61" s="156">
        <f t="shared" si="7"/>
        <v>0</v>
      </c>
      <c r="S61" s="137"/>
    </row>
    <row r="62" spans="1:20" s="107" customFormat="1" ht="36" x14ac:dyDescent="0.2">
      <c r="A62" s="266"/>
      <c r="B62" s="266"/>
      <c r="C62" s="185" t="s">
        <v>547</v>
      </c>
      <c r="D62" s="185" t="s">
        <v>66</v>
      </c>
      <c r="E62" s="58" t="s">
        <v>537</v>
      </c>
      <c r="F62" s="79"/>
      <c r="G62" s="109"/>
      <c r="H62" s="131" t="s">
        <v>643</v>
      </c>
      <c r="I62" s="136"/>
      <c r="J62" s="156" t="s">
        <v>6</v>
      </c>
      <c r="K62" s="156">
        <f t="shared" si="3"/>
        <v>0</v>
      </c>
      <c r="L62" s="156">
        <f t="shared" si="0"/>
        <v>0</v>
      </c>
      <c r="M62" s="156">
        <f t="shared" si="1"/>
        <v>0</v>
      </c>
      <c r="N62" s="156">
        <f t="shared" si="2"/>
        <v>0</v>
      </c>
      <c r="O62" s="156">
        <f t="shared" si="4"/>
        <v>0</v>
      </c>
      <c r="P62" s="156">
        <f t="shared" si="5"/>
        <v>0</v>
      </c>
      <c r="Q62" s="156">
        <f t="shared" si="6"/>
        <v>0</v>
      </c>
      <c r="R62" s="156">
        <f t="shared" si="7"/>
        <v>0</v>
      </c>
      <c r="S62" s="137"/>
    </row>
    <row r="63" spans="1:20" s="93" customFormat="1" ht="21" thickBot="1" x14ac:dyDescent="0.25">
      <c r="A63" s="266"/>
      <c r="B63" s="266"/>
      <c r="C63" s="77" t="s">
        <v>461</v>
      </c>
      <c r="D63" s="77" t="s">
        <v>390</v>
      </c>
      <c r="E63" s="78" t="s">
        <v>457</v>
      </c>
      <c r="F63" s="79"/>
      <c r="G63" s="96"/>
      <c r="H63" s="130" t="s">
        <v>643</v>
      </c>
      <c r="I63" s="7"/>
      <c r="J63" s="158" t="s">
        <v>6</v>
      </c>
      <c r="K63" s="158">
        <f t="shared" si="3"/>
        <v>0</v>
      </c>
      <c r="L63" s="158">
        <f t="shared" si="0"/>
        <v>0</v>
      </c>
      <c r="M63" s="158">
        <f t="shared" si="1"/>
        <v>0</v>
      </c>
      <c r="N63" s="158">
        <f t="shared" si="2"/>
        <v>0</v>
      </c>
      <c r="O63" s="158">
        <f t="shared" si="4"/>
        <v>0</v>
      </c>
      <c r="P63" s="158">
        <f t="shared" si="5"/>
        <v>0</v>
      </c>
      <c r="Q63" s="158">
        <f t="shared" si="6"/>
        <v>0</v>
      </c>
      <c r="R63" s="158">
        <f t="shared" si="7"/>
        <v>0</v>
      </c>
      <c r="S63" s="8"/>
    </row>
    <row r="64" spans="1:20" s="93" customFormat="1" ht="37" thickTop="1" x14ac:dyDescent="0.2">
      <c r="A64" s="268" t="s">
        <v>8</v>
      </c>
      <c r="B64" s="268" t="s">
        <v>37</v>
      </c>
      <c r="C64" s="62" t="s">
        <v>218</v>
      </c>
      <c r="D64" s="62" t="s">
        <v>65</v>
      </c>
      <c r="E64" s="67" t="s">
        <v>311</v>
      </c>
      <c r="F64" s="81" t="s">
        <v>523</v>
      </c>
      <c r="G64" s="96"/>
      <c r="H64" s="128" t="s">
        <v>643</v>
      </c>
      <c r="I64" s="4"/>
      <c r="J64" s="155" t="s">
        <v>8</v>
      </c>
      <c r="K64" s="155">
        <f t="shared" si="3"/>
        <v>0</v>
      </c>
      <c r="L64" s="155">
        <f t="shared" si="0"/>
        <v>0</v>
      </c>
      <c r="M64" s="155">
        <f t="shared" si="1"/>
        <v>0</v>
      </c>
      <c r="N64" s="155">
        <f t="shared" si="2"/>
        <v>0</v>
      </c>
      <c r="O64" s="157">
        <f t="shared" si="4"/>
        <v>0</v>
      </c>
      <c r="P64" s="157">
        <f t="shared" si="5"/>
        <v>0</v>
      </c>
      <c r="Q64" s="157">
        <f t="shared" si="6"/>
        <v>0</v>
      </c>
      <c r="R64" s="157">
        <f t="shared" si="7"/>
        <v>0</v>
      </c>
      <c r="S64" s="5"/>
    </row>
    <row r="65" spans="1:20" s="93" customFormat="1" ht="90" x14ac:dyDescent="0.2">
      <c r="A65" s="264"/>
      <c r="B65" s="264"/>
      <c r="C65" s="62" t="s">
        <v>219</v>
      </c>
      <c r="D65" s="62" t="s">
        <v>65</v>
      </c>
      <c r="E65" s="67" t="s">
        <v>312</v>
      </c>
      <c r="F65" s="81" t="s">
        <v>113</v>
      </c>
      <c r="G65" s="96"/>
      <c r="H65" s="129" t="s">
        <v>643</v>
      </c>
      <c r="I65" s="3"/>
      <c r="J65" s="156" t="s">
        <v>8</v>
      </c>
      <c r="K65" s="156">
        <f t="shared" si="3"/>
        <v>0</v>
      </c>
      <c r="L65" s="156">
        <f t="shared" si="0"/>
        <v>0</v>
      </c>
      <c r="M65" s="156">
        <f t="shared" si="1"/>
        <v>0</v>
      </c>
      <c r="N65" s="156">
        <f t="shared" si="2"/>
        <v>0</v>
      </c>
      <c r="O65" s="156">
        <f t="shared" si="4"/>
        <v>0</v>
      </c>
      <c r="P65" s="156">
        <f t="shared" si="5"/>
        <v>0</v>
      </c>
      <c r="Q65" s="156">
        <f t="shared" si="6"/>
        <v>0</v>
      </c>
      <c r="R65" s="156">
        <f t="shared" si="7"/>
        <v>0</v>
      </c>
      <c r="S65" s="241" t="s">
        <v>718</v>
      </c>
      <c r="T65" s="96"/>
    </row>
    <row r="66" spans="1:20" s="93" customFormat="1" ht="20" x14ac:dyDescent="0.2">
      <c r="A66" s="264"/>
      <c r="B66" s="264"/>
      <c r="C66" s="62" t="s">
        <v>220</v>
      </c>
      <c r="D66" s="62" t="s">
        <v>65</v>
      </c>
      <c r="E66" s="67" t="s">
        <v>313</v>
      </c>
      <c r="F66" s="81" t="s">
        <v>114</v>
      </c>
      <c r="G66" s="96"/>
      <c r="H66" s="129" t="s">
        <v>643</v>
      </c>
      <c r="I66" s="3"/>
      <c r="J66" s="156" t="s">
        <v>8</v>
      </c>
      <c r="K66" s="156">
        <f t="shared" si="3"/>
        <v>0</v>
      </c>
      <c r="L66" s="156">
        <f t="shared" si="0"/>
        <v>0</v>
      </c>
      <c r="M66" s="156">
        <f t="shared" si="1"/>
        <v>0</v>
      </c>
      <c r="N66" s="156">
        <f t="shared" si="2"/>
        <v>0</v>
      </c>
      <c r="O66" s="156">
        <f t="shared" si="4"/>
        <v>0</v>
      </c>
      <c r="P66" s="156">
        <f t="shared" si="5"/>
        <v>0</v>
      </c>
      <c r="Q66" s="156">
        <f t="shared" si="6"/>
        <v>0</v>
      </c>
      <c r="R66" s="156">
        <f t="shared" si="7"/>
        <v>0</v>
      </c>
      <c r="S66" s="6"/>
    </row>
    <row r="67" spans="1:20" s="93" customFormat="1" ht="20" x14ac:dyDescent="0.2">
      <c r="A67" s="264"/>
      <c r="B67" s="264"/>
      <c r="C67" s="62" t="s">
        <v>221</v>
      </c>
      <c r="D67" s="62" t="s">
        <v>65</v>
      </c>
      <c r="E67" s="67" t="s">
        <v>314</v>
      </c>
      <c r="F67" s="81" t="s">
        <v>115</v>
      </c>
      <c r="G67" s="96"/>
      <c r="H67" s="129" t="s">
        <v>643</v>
      </c>
      <c r="I67" s="3"/>
      <c r="J67" s="156" t="s">
        <v>8</v>
      </c>
      <c r="K67" s="156">
        <f t="shared" si="3"/>
        <v>0</v>
      </c>
      <c r="L67" s="156">
        <f t="shared" si="0"/>
        <v>0</v>
      </c>
      <c r="M67" s="156">
        <f t="shared" si="1"/>
        <v>0</v>
      </c>
      <c r="N67" s="156">
        <f t="shared" si="2"/>
        <v>0</v>
      </c>
      <c r="O67" s="156">
        <f t="shared" si="4"/>
        <v>0</v>
      </c>
      <c r="P67" s="156">
        <f t="shared" si="5"/>
        <v>0</v>
      </c>
      <c r="Q67" s="156">
        <f t="shared" si="6"/>
        <v>0</v>
      </c>
      <c r="R67" s="156">
        <f t="shared" si="7"/>
        <v>0</v>
      </c>
      <c r="S67" s="6"/>
    </row>
    <row r="68" spans="1:20" s="93" customFormat="1" ht="54" x14ac:dyDescent="0.2">
      <c r="A68" s="264"/>
      <c r="B68" s="264"/>
      <c r="C68" s="62" t="s">
        <v>222</v>
      </c>
      <c r="D68" s="62" t="s">
        <v>66</v>
      </c>
      <c r="E68" s="67" t="s">
        <v>315</v>
      </c>
      <c r="F68" s="81" t="s">
        <v>116</v>
      </c>
      <c r="G68" s="96"/>
      <c r="H68" s="129" t="s">
        <v>643</v>
      </c>
      <c r="I68" s="3"/>
      <c r="J68" s="156" t="s">
        <v>8</v>
      </c>
      <c r="K68" s="156">
        <f t="shared" si="3"/>
        <v>0</v>
      </c>
      <c r="L68" s="156">
        <f t="shared" si="0"/>
        <v>0</v>
      </c>
      <c r="M68" s="156">
        <f t="shared" si="1"/>
        <v>0</v>
      </c>
      <c r="N68" s="156">
        <f t="shared" si="2"/>
        <v>0</v>
      </c>
      <c r="O68" s="156">
        <f t="shared" si="4"/>
        <v>0</v>
      </c>
      <c r="P68" s="156">
        <f t="shared" si="5"/>
        <v>0</v>
      </c>
      <c r="Q68" s="156">
        <f t="shared" si="6"/>
        <v>0</v>
      </c>
      <c r="R68" s="156">
        <f t="shared" si="7"/>
        <v>0</v>
      </c>
      <c r="S68" s="6"/>
    </row>
    <row r="69" spans="1:20" s="93" customFormat="1" ht="36" x14ac:dyDescent="0.2">
      <c r="A69" s="264"/>
      <c r="B69" s="264"/>
      <c r="C69" s="62" t="s">
        <v>223</v>
      </c>
      <c r="D69" s="62" t="s">
        <v>66</v>
      </c>
      <c r="E69" s="82" t="s">
        <v>316</v>
      </c>
      <c r="F69" s="83" t="s">
        <v>117</v>
      </c>
      <c r="G69" s="96"/>
      <c r="H69" s="131" t="s">
        <v>643</v>
      </c>
      <c r="I69" s="9"/>
      <c r="J69" s="156" t="s">
        <v>8</v>
      </c>
      <c r="K69" s="156">
        <f t="shared" si="3"/>
        <v>0</v>
      </c>
      <c r="L69" s="156">
        <f t="shared" ref="L69:L130" si="8">IF(AND($H69="Yes",NOT(ISERROR(SEARCH("-L-",$C69)))),1,0)</f>
        <v>0</v>
      </c>
      <c r="M69" s="156">
        <f t="shared" ref="M69:M130" si="9">IF(AND($H69="Yes",NOT(ISERROR(SEARCH("-U-",$C69)))),1,0)</f>
        <v>0</v>
      </c>
      <c r="N69" s="156">
        <f t="shared" ref="N69:N130" si="10">IF(AND($H69="Yes",NOT(ISERROR(SEARCH("-P-",$C69)))),1,0)</f>
        <v>0</v>
      </c>
      <c r="O69" s="156">
        <f t="shared" si="4"/>
        <v>0</v>
      </c>
      <c r="P69" s="156">
        <f t="shared" si="5"/>
        <v>0</v>
      </c>
      <c r="Q69" s="156">
        <f t="shared" si="6"/>
        <v>0</v>
      </c>
      <c r="R69" s="156">
        <f t="shared" si="7"/>
        <v>0</v>
      </c>
      <c r="S69" s="10"/>
    </row>
    <row r="70" spans="1:20" s="93" customFormat="1" ht="36" x14ac:dyDescent="0.2">
      <c r="A70" s="264"/>
      <c r="B70" s="264"/>
      <c r="C70" s="52" t="s">
        <v>548</v>
      </c>
      <c r="D70" s="52" t="s">
        <v>65</v>
      </c>
      <c r="E70" s="55" t="s">
        <v>536</v>
      </c>
      <c r="F70" s="83"/>
      <c r="G70" s="96"/>
      <c r="H70" s="131" t="s">
        <v>643</v>
      </c>
      <c r="I70" s="9"/>
      <c r="J70" s="156" t="s">
        <v>8</v>
      </c>
      <c r="K70" s="156">
        <f t="shared" ref="K70:K131" si="11">IF(AND($H70="Yes",NOT(ISERROR(SEARCH("-H-",$C70)))),1,0)</f>
        <v>0</v>
      </c>
      <c r="L70" s="156">
        <f t="shared" si="8"/>
        <v>0</v>
      </c>
      <c r="M70" s="156">
        <f t="shared" si="9"/>
        <v>0</v>
      </c>
      <c r="N70" s="156">
        <f t="shared" si="10"/>
        <v>0</v>
      </c>
      <c r="O70" s="156">
        <f t="shared" si="4"/>
        <v>0</v>
      </c>
      <c r="P70" s="156">
        <f t="shared" si="5"/>
        <v>0</v>
      </c>
      <c r="Q70" s="156">
        <f t="shared" si="6"/>
        <v>0</v>
      </c>
      <c r="R70" s="156">
        <f t="shared" si="7"/>
        <v>0</v>
      </c>
      <c r="S70" s="10"/>
    </row>
    <row r="71" spans="1:20" s="93" customFormat="1" ht="36" x14ac:dyDescent="0.2">
      <c r="A71" s="264"/>
      <c r="B71" s="264"/>
      <c r="C71" s="52" t="s">
        <v>549</v>
      </c>
      <c r="D71" s="52" t="s">
        <v>66</v>
      </c>
      <c r="E71" s="55" t="s">
        <v>537</v>
      </c>
      <c r="F71" s="83"/>
      <c r="G71" s="96"/>
      <c r="H71" s="131" t="s">
        <v>643</v>
      </c>
      <c r="I71" s="9"/>
      <c r="J71" s="156" t="s">
        <v>8</v>
      </c>
      <c r="K71" s="156">
        <f t="shared" si="11"/>
        <v>0</v>
      </c>
      <c r="L71" s="156">
        <f t="shared" si="8"/>
        <v>0</v>
      </c>
      <c r="M71" s="156">
        <f t="shared" si="9"/>
        <v>0</v>
      </c>
      <c r="N71" s="156">
        <f t="shared" si="10"/>
        <v>0</v>
      </c>
      <c r="O71" s="156">
        <f t="shared" ref="O71:O134" si="12">IF(AND($H71="Split",$D71="High"),1,0)</f>
        <v>0</v>
      </c>
      <c r="P71" s="156">
        <f t="shared" ref="P71:P134" si="13">IF(AND($H71="Split",$D71="Low"),1,0)</f>
        <v>0</v>
      </c>
      <c r="Q71" s="156">
        <f t="shared" ref="Q71:Q134" si="14">IF(AND($H71="Split",$D71="Unlikely"),1,0)</f>
        <v>0</v>
      </c>
      <c r="R71" s="156">
        <f t="shared" ref="R71:R134" si="15">IF(AND($H71="Split",$D71="Moderate"),1,0)</f>
        <v>0</v>
      </c>
      <c r="S71" s="10"/>
    </row>
    <row r="72" spans="1:20" s="93" customFormat="1" ht="163" thickBot="1" x14ac:dyDescent="0.25">
      <c r="A72" s="264"/>
      <c r="B72" s="264"/>
      <c r="C72" s="62" t="s">
        <v>462</v>
      </c>
      <c r="D72" s="62" t="s">
        <v>390</v>
      </c>
      <c r="E72" s="82" t="s">
        <v>457</v>
      </c>
      <c r="F72" s="83"/>
      <c r="G72" s="96"/>
      <c r="H72" s="130" t="s">
        <v>643</v>
      </c>
      <c r="I72" s="7" t="s">
        <v>754</v>
      </c>
      <c r="J72" s="158" t="s">
        <v>8</v>
      </c>
      <c r="K72" s="158">
        <f t="shared" si="11"/>
        <v>0</v>
      </c>
      <c r="L72" s="158">
        <f t="shared" si="8"/>
        <v>0</v>
      </c>
      <c r="M72" s="158">
        <f t="shared" si="9"/>
        <v>0</v>
      </c>
      <c r="N72" s="158">
        <f t="shared" si="10"/>
        <v>0</v>
      </c>
      <c r="O72" s="158">
        <f t="shared" si="12"/>
        <v>0</v>
      </c>
      <c r="P72" s="158">
        <f t="shared" si="13"/>
        <v>0</v>
      </c>
      <c r="Q72" s="158">
        <f t="shared" si="14"/>
        <v>0</v>
      </c>
      <c r="R72" s="158">
        <f t="shared" si="15"/>
        <v>0</v>
      </c>
      <c r="S72" s="8" t="s">
        <v>764</v>
      </c>
      <c r="T72" s="96"/>
    </row>
    <row r="73" spans="1:20" s="107" customFormat="1" ht="235" thickTop="1" x14ac:dyDescent="0.2">
      <c r="A73" s="265" t="s">
        <v>9</v>
      </c>
      <c r="B73" s="265" t="s">
        <v>38</v>
      </c>
      <c r="C73" s="80" t="s">
        <v>195</v>
      </c>
      <c r="D73" s="80" t="s">
        <v>65</v>
      </c>
      <c r="E73" s="71" t="s">
        <v>293</v>
      </c>
      <c r="F73" s="72" t="s">
        <v>95</v>
      </c>
      <c r="G73" s="109"/>
      <c r="H73" s="102" t="str">
        <f>IF(ISBLANK(H21),"Waiting",H21)</f>
        <v>Yes</v>
      </c>
      <c r="I73" s="4" t="s">
        <v>743</v>
      </c>
      <c r="J73" s="160" t="s">
        <v>9</v>
      </c>
      <c r="K73" s="155">
        <f t="shared" si="11"/>
        <v>1</v>
      </c>
      <c r="L73" s="155">
        <f t="shared" si="8"/>
        <v>0</v>
      </c>
      <c r="M73" s="155">
        <f t="shared" si="9"/>
        <v>0</v>
      </c>
      <c r="N73" s="155">
        <f t="shared" si="10"/>
        <v>0</v>
      </c>
      <c r="O73" s="157">
        <f t="shared" si="12"/>
        <v>0</v>
      </c>
      <c r="P73" s="157">
        <f t="shared" si="13"/>
        <v>0</v>
      </c>
      <c r="Q73" s="157">
        <f t="shared" si="14"/>
        <v>0</v>
      </c>
      <c r="R73" s="157">
        <f t="shared" si="15"/>
        <v>0</v>
      </c>
      <c r="S73" s="125"/>
    </row>
    <row r="74" spans="1:20" s="107" customFormat="1" ht="20" x14ac:dyDescent="0.2">
      <c r="A74" s="266"/>
      <c r="B74" s="266"/>
      <c r="C74" s="80" t="s">
        <v>196</v>
      </c>
      <c r="D74" s="80" t="s">
        <v>65</v>
      </c>
      <c r="E74" s="71" t="s">
        <v>294</v>
      </c>
      <c r="F74" s="72" t="s">
        <v>96</v>
      </c>
      <c r="G74" s="109"/>
      <c r="H74" s="108" t="str">
        <f>IF(ISBLANK(H22),"Waiting",H22)</f>
        <v>No</v>
      </c>
      <c r="I74" s="126"/>
      <c r="J74" s="161" t="s">
        <v>9</v>
      </c>
      <c r="K74" s="156">
        <f t="shared" si="11"/>
        <v>0</v>
      </c>
      <c r="L74" s="156">
        <f t="shared" si="8"/>
        <v>0</v>
      </c>
      <c r="M74" s="156">
        <f t="shared" si="9"/>
        <v>0</v>
      </c>
      <c r="N74" s="156">
        <f t="shared" si="10"/>
        <v>0</v>
      </c>
      <c r="O74" s="156">
        <f t="shared" si="12"/>
        <v>0</v>
      </c>
      <c r="P74" s="156">
        <f t="shared" si="13"/>
        <v>0</v>
      </c>
      <c r="Q74" s="156">
        <f t="shared" si="14"/>
        <v>0</v>
      </c>
      <c r="R74" s="156">
        <f t="shared" si="15"/>
        <v>0</v>
      </c>
      <c r="S74" s="127"/>
    </row>
    <row r="75" spans="1:20" s="107" customFormat="1" ht="20" x14ac:dyDescent="0.2">
      <c r="A75" s="266"/>
      <c r="B75" s="266"/>
      <c r="C75" s="80" t="s">
        <v>197</v>
      </c>
      <c r="D75" s="80" t="s">
        <v>65</v>
      </c>
      <c r="E75" s="71" t="s">
        <v>295</v>
      </c>
      <c r="F75" s="72" t="s">
        <v>97</v>
      </c>
      <c r="G75" s="109"/>
      <c r="H75" s="108" t="str">
        <f>IF(ISBLANK(H23),"Waiting",H23)</f>
        <v>No</v>
      </c>
      <c r="I75" s="126"/>
      <c r="J75" s="161" t="s">
        <v>9</v>
      </c>
      <c r="K75" s="156">
        <f t="shared" si="11"/>
        <v>0</v>
      </c>
      <c r="L75" s="156">
        <f t="shared" si="8"/>
        <v>0</v>
      </c>
      <c r="M75" s="156">
        <f t="shared" si="9"/>
        <v>0</v>
      </c>
      <c r="N75" s="156">
        <f t="shared" si="10"/>
        <v>0</v>
      </c>
      <c r="O75" s="156">
        <f t="shared" si="12"/>
        <v>0</v>
      </c>
      <c r="P75" s="156">
        <f t="shared" si="13"/>
        <v>0</v>
      </c>
      <c r="Q75" s="156">
        <f t="shared" si="14"/>
        <v>0</v>
      </c>
      <c r="R75" s="156">
        <f t="shared" si="15"/>
        <v>0</v>
      </c>
      <c r="S75" s="127"/>
    </row>
    <row r="76" spans="1:20" s="107" customFormat="1" ht="54" x14ac:dyDescent="0.2">
      <c r="A76" s="266"/>
      <c r="B76" s="266"/>
      <c r="C76" s="80" t="s">
        <v>198</v>
      </c>
      <c r="D76" s="80" t="s">
        <v>65</v>
      </c>
      <c r="E76" s="71" t="s">
        <v>296</v>
      </c>
      <c r="F76" s="72" t="s">
        <v>98</v>
      </c>
      <c r="G76" s="109"/>
      <c r="H76" s="108" t="str">
        <f>IF(ISBLANK(H24),"Waiting",H24)</f>
        <v>No</v>
      </c>
      <c r="I76" s="126"/>
      <c r="J76" s="161" t="s">
        <v>9</v>
      </c>
      <c r="K76" s="156">
        <f t="shared" si="11"/>
        <v>0</v>
      </c>
      <c r="L76" s="156">
        <f t="shared" si="8"/>
        <v>0</v>
      </c>
      <c r="M76" s="156">
        <f t="shared" si="9"/>
        <v>0</v>
      </c>
      <c r="N76" s="156">
        <f t="shared" si="10"/>
        <v>0</v>
      </c>
      <c r="O76" s="156">
        <f t="shared" si="12"/>
        <v>0</v>
      </c>
      <c r="P76" s="156">
        <f t="shared" si="13"/>
        <v>0</v>
      </c>
      <c r="Q76" s="156">
        <f t="shared" si="14"/>
        <v>0</v>
      </c>
      <c r="R76" s="156">
        <f t="shared" si="15"/>
        <v>0</v>
      </c>
      <c r="S76" s="127"/>
    </row>
    <row r="77" spans="1:20" s="107" customFormat="1" ht="20" x14ac:dyDescent="0.2">
      <c r="A77" s="266"/>
      <c r="B77" s="266"/>
      <c r="C77" s="220" t="s">
        <v>211</v>
      </c>
      <c r="D77" s="220" t="s">
        <v>65</v>
      </c>
      <c r="E77" s="221" t="s">
        <v>591</v>
      </c>
      <c r="F77" s="222" t="s">
        <v>107</v>
      </c>
      <c r="G77" s="109"/>
      <c r="H77" s="108" t="str">
        <f>IF(ISBLANK(H45),"Waiting",H45)</f>
        <v>No</v>
      </c>
      <c r="I77" s="126"/>
      <c r="J77" s="161" t="s">
        <v>9</v>
      </c>
      <c r="K77" s="156">
        <f t="shared" si="11"/>
        <v>0</v>
      </c>
      <c r="L77" s="156">
        <f t="shared" si="8"/>
        <v>0</v>
      </c>
      <c r="M77" s="156">
        <f t="shared" si="9"/>
        <v>0</v>
      </c>
      <c r="N77" s="156">
        <f t="shared" si="10"/>
        <v>0</v>
      </c>
      <c r="O77" s="156">
        <f t="shared" si="12"/>
        <v>0</v>
      </c>
      <c r="P77" s="156">
        <f t="shared" si="13"/>
        <v>0</v>
      </c>
      <c r="Q77" s="156">
        <f t="shared" si="14"/>
        <v>0</v>
      </c>
      <c r="R77" s="156">
        <f t="shared" si="15"/>
        <v>0</v>
      </c>
      <c r="S77" s="127"/>
    </row>
    <row r="78" spans="1:20" s="93" customFormat="1" ht="162" x14ac:dyDescent="0.2">
      <c r="A78" s="266"/>
      <c r="B78" s="266"/>
      <c r="C78" s="84" t="s">
        <v>224</v>
      </c>
      <c r="D78" s="84" t="s">
        <v>65</v>
      </c>
      <c r="E78" s="85" t="s">
        <v>317</v>
      </c>
      <c r="F78" s="86" t="s">
        <v>524</v>
      </c>
      <c r="G78" s="110"/>
      <c r="H78" s="129" t="s">
        <v>644</v>
      </c>
      <c r="I78" s="3" t="s">
        <v>734</v>
      </c>
      <c r="J78" s="161" t="s">
        <v>9</v>
      </c>
      <c r="K78" s="156">
        <f t="shared" si="11"/>
        <v>1</v>
      </c>
      <c r="L78" s="156">
        <f t="shared" si="8"/>
        <v>0</v>
      </c>
      <c r="M78" s="156">
        <f t="shared" si="9"/>
        <v>0</v>
      </c>
      <c r="N78" s="156">
        <f t="shared" si="10"/>
        <v>0</v>
      </c>
      <c r="O78" s="156">
        <f t="shared" si="12"/>
        <v>0</v>
      </c>
      <c r="P78" s="156">
        <f t="shared" si="13"/>
        <v>0</v>
      </c>
      <c r="Q78" s="156">
        <f t="shared" si="14"/>
        <v>0</v>
      </c>
      <c r="R78" s="156">
        <f t="shared" si="15"/>
        <v>0</v>
      </c>
      <c r="S78" s="6"/>
      <c r="T78" s="96"/>
    </row>
    <row r="79" spans="1:20" s="93" customFormat="1" ht="216" x14ac:dyDescent="0.2">
      <c r="A79" s="266"/>
      <c r="B79" s="266"/>
      <c r="C79" s="57" t="s">
        <v>225</v>
      </c>
      <c r="D79" s="57" t="s">
        <v>65</v>
      </c>
      <c r="E79" s="85" t="s">
        <v>318</v>
      </c>
      <c r="F79" s="86" t="s">
        <v>118</v>
      </c>
      <c r="G79" s="96"/>
      <c r="H79" s="129" t="s">
        <v>644</v>
      </c>
      <c r="I79" s="3" t="s">
        <v>696</v>
      </c>
      <c r="J79" s="161" t="s">
        <v>9</v>
      </c>
      <c r="K79" s="156">
        <f t="shared" si="11"/>
        <v>1</v>
      </c>
      <c r="L79" s="156">
        <f t="shared" si="8"/>
        <v>0</v>
      </c>
      <c r="M79" s="156">
        <f t="shared" si="9"/>
        <v>0</v>
      </c>
      <c r="N79" s="156">
        <f t="shared" si="10"/>
        <v>0</v>
      </c>
      <c r="O79" s="156">
        <f t="shared" si="12"/>
        <v>0</v>
      </c>
      <c r="P79" s="156">
        <f t="shared" si="13"/>
        <v>0</v>
      </c>
      <c r="Q79" s="156">
        <f t="shared" si="14"/>
        <v>0</v>
      </c>
      <c r="R79" s="156">
        <f t="shared" si="15"/>
        <v>0</v>
      </c>
      <c r="S79" s="241"/>
    </row>
    <row r="80" spans="1:20" s="93" customFormat="1" ht="36" x14ac:dyDescent="0.2">
      <c r="A80" s="266"/>
      <c r="B80" s="266"/>
      <c r="C80" s="57" t="s">
        <v>226</v>
      </c>
      <c r="D80" s="57" t="s">
        <v>66</v>
      </c>
      <c r="E80" s="85" t="s">
        <v>319</v>
      </c>
      <c r="F80" s="86" t="s">
        <v>119</v>
      </c>
      <c r="G80" s="96"/>
      <c r="H80" s="131" t="s">
        <v>643</v>
      </c>
      <c r="I80" s="9"/>
      <c r="J80" s="161" t="s">
        <v>9</v>
      </c>
      <c r="K80" s="156">
        <f t="shared" si="11"/>
        <v>0</v>
      </c>
      <c r="L80" s="156">
        <f t="shared" si="8"/>
        <v>0</v>
      </c>
      <c r="M80" s="156">
        <f t="shared" si="9"/>
        <v>0</v>
      </c>
      <c r="N80" s="156">
        <f t="shared" si="10"/>
        <v>0</v>
      </c>
      <c r="O80" s="156">
        <f t="shared" si="12"/>
        <v>0</v>
      </c>
      <c r="P80" s="156">
        <f t="shared" si="13"/>
        <v>0</v>
      </c>
      <c r="Q80" s="156">
        <f t="shared" si="14"/>
        <v>0</v>
      </c>
      <c r="R80" s="156">
        <f t="shared" si="15"/>
        <v>0</v>
      </c>
      <c r="S80" s="10"/>
    </row>
    <row r="81" spans="1:20" s="93" customFormat="1" ht="36" x14ac:dyDescent="0.2">
      <c r="A81" s="266"/>
      <c r="B81" s="266"/>
      <c r="C81" s="186" t="s">
        <v>550</v>
      </c>
      <c r="D81" s="187" t="s">
        <v>65</v>
      </c>
      <c r="E81" s="188" t="s">
        <v>536</v>
      </c>
      <c r="F81" s="86"/>
      <c r="G81" s="96"/>
      <c r="H81" s="131" t="s">
        <v>643</v>
      </c>
      <c r="I81" s="9"/>
      <c r="J81" s="161" t="s">
        <v>9</v>
      </c>
      <c r="K81" s="156">
        <f t="shared" si="11"/>
        <v>0</v>
      </c>
      <c r="L81" s="156">
        <f t="shared" si="8"/>
        <v>0</v>
      </c>
      <c r="M81" s="156">
        <f t="shared" si="9"/>
        <v>0</v>
      </c>
      <c r="N81" s="156">
        <f t="shared" si="10"/>
        <v>0</v>
      </c>
      <c r="O81" s="156">
        <f t="shared" si="12"/>
        <v>0</v>
      </c>
      <c r="P81" s="156">
        <f t="shared" si="13"/>
        <v>0</v>
      </c>
      <c r="Q81" s="156">
        <f t="shared" si="14"/>
        <v>0</v>
      </c>
      <c r="R81" s="156">
        <f t="shared" si="15"/>
        <v>0</v>
      </c>
      <c r="S81" s="10"/>
    </row>
    <row r="82" spans="1:20" s="93" customFormat="1" ht="36" x14ac:dyDescent="0.2">
      <c r="A82" s="266"/>
      <c r="B82" s="266"/>
      <c r="C82" s="189" t="s">
        <v>551</v>
      </c>
      <c r="D82" s="190" t="s">
        <v>66</v>
      </c>
      <c r="E82" s="191" t="s">
        <v>537</v>
      </c>
      <c r="F82" s="86"/>
      <c r="G82" s="96"/>
      <c r="H82" s="131" t="s">
        <v>643</v>
      </c>
      <c r="I82" s="9"/>
      <c r="J82" s="161" t="s">
        <v>9</v>
      </c>
      <c r="K82" s="156">
        <f t="shared" si="11"/>
        <v>0</v>
      </c>
      <c r="L82" s="156">
        <f t="shared" si="8"/>
        <v>0</v>
      </c>
      <c r="M82" s="156">
        <f t="shared" si="9"/>
        <v>0</v>
      </c>
      <c r="N82" s="156">
        <f t="shared" si="10"/>
        <v>0</v>
      </c>
      <c r="O82" s="156">
        <f t="shared" si="12"/>
        <v>0</v>
      </c>
      <c r="P82" s="156">
        <f t="shared" si="13"/>
        <v>0</v>
      </c>
      <c r="Q82" s="156">
        <f t="shared" si="14"/>
        <v>0</v>
      </c>
      <c r="R82" s="156">
        <f t="shared" si="15"/>
        <v>0</v>
      </c>
      <c r="S82" s="10"/>
    </row>
    <row r="83" spans="1:20" s="93" customFormat="1" ht="21" thickBot="1" x14ac:dyDescent="0.25">
      <c r="A83" s="266"/>
      <c r="B83" s="266"/>
      <c r="C83" s="57" t="s">
        <v>463</v>
      </c>
      <c r="D83" s="57" t="s">
        <v>390</v>
      </c>
      <c r="E83" s="85" t="s">
        <v>457</v>
      </c>
      <c r="F83" s="86"/>
      <c r="G83" s="96"/>
      <c r="H83" s="130" t="s">
        <v>643</v>
      </c>
      <c r="I83" s="7"/>
      <c r="J83" s="162" t="s">
        <v>9</v>
      </c>
      <c r="K83" s="158">
        <f t="shared" si="11"/>
        <v>0</v>
      </c>
      <c r="L83" s="158">
        <f t="shared" si="8"/>
        <v>0</v>
      </c>
      <c r="M83" s="158">
        <f t="shared" si="9"/>
        <v>0</v>
      </c>
      <c r="N83" s="158">
        <f t="shared" si="10"/>
        <v>0</v>
      </c>
      <c r="O83" s="158">
        <f t="shared" si="12"/>
        <v>0</v>
      </c>
      <c r="P83" s="158">
        <f t="shared" si="13"/>
        <v>0</v>
      </c>
      <c r="Q83" s="158">
        <f t="shared" si="14"/>
        <v>0</v>
      </c>
      <c r="R83" s="158">
        <f t="shared" si="15"/>
        <v>0</v>
      </c>
      <c r="S83" s="8"/>
    </row>
    <row r="84" spans="1:20" s="93" customFormat="1" ht="307" thickTop="1" x14ac:dyDescent="0.2">
      <c r="A84" s="268" t="s">
        <v>10</v>
      </c>
      <c r="B84" s="273" t="s">
        <v>41</v>
      </c>
      <c r="C84" s="62" t="s">
        <v>227</v>
      </c>
      <c r="D84" s="62" t="s">
        <v>65</v>
      </c>
      <c r="E84" s="67" t="s">
        <v>331</v>
      </c>
      <c r="F84" s="81" t="s">
        <v>120</v>
      </c>
      <c r="G84" s="96"/>
      <c r="H84" s="129" t="s">
        <v>644</v>
      </c>
      <c r="I84" s="4" t="s">
        <v>771</v>
      </c>
      <c r="J84" s="156" t="s">
        <v>10</v>
      </c>
      <c r="K84" s="156">
        <f t="shared" si="11"/>
        <v>1</v>
      </c>
      <c r="L84" s="156">
        <f t="shared" si="8"/>
        <v>0</v>
      </c>
      <c r="M84" s="156">
        <f t="shared" si="9"/>
        <v>0</v>
      </c>
      <c r="N84" s="156">
        <f t="shared" si="10"/>
        <v>0</v>
      </c>
      <c r="O84" s="157">
        <f t="shared" si="12"/>
        <v>0</v>
      </c>
      <c r="P84" s="157">
        <f t="shared" si="13"/>
        <v>0</v>
      </c>
      <c r="Q84" s="157">
        <f t="shared" si="14"/>
        <v>0</v>
      </c>
      <c r="R84" s="157">
        <f t="shared" si="15"/>
        <v>0</v>
      </c>
      <c r="S84" s="241" t="s">
        <v>762</v>
      </c>
      <c r="T84" s="96"/>
    </row>
    <row r="85" spans="1:20" s="93" customFormat="1" ht="54" x14ac:dyDescent="0.2">
      <c r="A85" s="264"/>
      <c r="B85" s="274"/>
      <c r="C85" s="62" t="s">
        <v>228</v>
      </c>
      <c r="D85" s="62" t="s">
        <v>65</v>
      </c>
      <c r="E85" s="67" t="s">
        <v>332</v>
      </c>
      <c r="F85" s="81" t="s">
        <v>121</v>
      </c>
      <c r="G85" s="96"/>
      <c r="H85" s="129" t="s">
        <v>643</v>
      </c>
      <c r="I85" s="3"/>
      <c r="J85" s="156" t="s">
        <v>10</v>
      </c>
      <c r="K85" s="156">
        <f t="shared" si="11"/>
        <v>0</v>
      </c>
      <c r="L85" s="156">
        <f t="shared" si="8"/>
        <v>0</v>
      </c>
      <c r="M85" s="156">
        <f t="shared" si="9"/>
        <v>0</v>
      </c>
      <c r="N85" s="156">
        <f t="shared" si="10"/>
        <v>0</v>
      </c>
      <c r="O85" s="156">
        <f t="shared" si="12"/>
        <v>0</v>
      </c>
      <c r="P85" s="156">
        <f t="shared" si="13"/>
        <v>0</v>
      </c>
      <c r="Q85" s="156">
        <f t="shared" si="14"/>
        <v>0</v>
      </c>
      <c r="R85" s="156">
        <f t="shared" si="15"/>
        <v>0</v>
      </c>
      <c r="S85" s="6"/>
    </row>
    <row r="86" spans="1:20" s="93" customFormat="1" ht="20" x14ac:dyDescent="0.2">
      <c r="A86" s="264"/>
      <c r="B86" s="274"/>
      <c r="C86" s="220" t="s">
        <v>211</v>
      </c>
      <c r="D86" s="220" t="s">
        <v>65</v>
      </c>
      <c r="E86" s="218" t="s">
        <v>591</v>
      </c>
      <c r="F86" s="219" t="s">
        <v>107</v>
      </c>
      <c r="G86" s="109"/>
      <c r="H86" s="108" t="str">
        <f>IF(ISBLANK(H45),"Waiting",H45)</f>
        <v>No</v>
      </c>
      <c r="I86" s="126"/>
      <c r="J86" s="156" t="s">
        <v>10</v>
      </c>
      <c r="K86" s="156">
        <f t="shared" si="11"/>
        <v>0</v>
      </c>
      <c r="L86" s="156">
        <f t="shared" si="8"/>
        <v>0</v>
      </c>
      <c r="M86" s="156">
        <f t="shared" si="9"/>
        <v>0</v>
      </c>
      <c r="N86" s="156">
        <f t="shared" si="10"/>
        <v>0</v>
      </c>
      <c r="O86" s="156">
        <f t="shared" si="12"/>
        <v>0</v>
      </c>
      <c r="P86" s="156">
        <f t="shared" si="13"/>
        <v>0</v>
      </c>
      <c r="Q86" s="156">
        <f t="shared" si="14"/>
        <v>0</v>
      </c>
      <c r="R86" s="156">
        <f t="shared" si="15"/>
        <v>0</v>
      </c>
      <c r="S86" s="127"/>
    </row>
    <row r="87" spans="1:20" s="93" customFormat="1" ht="36" x14ac:dyDescent="0.2">
      <c r="A87" s="264"/>
      <c r="B87" s="274"/>
      <c r="C87" s="62" t="s">
        <v>229</v>
      </c>
      <c r="D87" s="62" t="s">
        <v>65</v>
      </c>
      <c r="E87" s="87" t="s">
        <v>320</v>
      </c>
      <c r="F87" s="88" t="s">
        <v>122</v>
      </c>
      <c r="G87" s="96"/>
      <c r="H87" s="129" t="s">
        <v>643</v>
      </c>
      <c r="I87" s="3"/>
      <c r="J87" s="156" t="s">
        <v>10</v>
      </c>
      <c r="K87" s="156">
        <f t="shared" si="11"/>
        <v>0</v>
      </c>
      <c r="L87" s="156">
        <f t="shared" si="8"/>
        <v>0</v>
      </c>
      <c r="M87" s="156">
        <f t="shared" si="9"/>
        <v>0</v>
      </c>
      <c r="N87" s="156">
        <f t="shared" si="10"/>
        <v>0</v>
      </c>
      <c r="O87" s="156">
        <f t="shared" si="12"/>
        <v>0</v>
      </c>
      <c r="P87" s="156">
        <f t="shared" si="13"/>
        <v>0</v>
      </c>
      <c r="Q87" s="156">
        <f t="shared" si="14"/>
        <v>0</v>
      </c>
      <c r="R87" s="156">
        <f t="shared" si="15"/>
        <v>0</v>
      </c>
      <c r="S87" s="6"/>
    </row>
    <row r="88" spans="1:20" s="93" customFormat="1" ht="162" x14ac:dyDescent="0.2">
      <c r="A88" s="264"/>
      <c r="B88" s="274"/>
      <c r="C88" s="80" t="s">
        <v>224</v>
      </c>
      <c r="D88" s="80" t="s">
        <v>65</v>
      </c>
      <c r="E88" s="75" t="s">
        <v>317</v>
      </c>
      <c r="F88" s="76" t="s">
        <v>524</v>
      </c>
      <c r="G88" s="109"/>
      <c r="H88" s="108" t="str">
        <f>IF(ISBLANK(H78),"Waiting",H78)</f>
        <v>Yes</v>
      </c>
      <c r="I88" s="3" t="s">
        <v>734</v>
      </c>
      <c r="J88" s="156" t="s">
        <v>10</v>
      </c>
      <c r="K88" s="156">
        <f t="shared" si="11"/>
        <v>1</v>
      </c>
      <c r="L88" s="156">
        <f t="shared" si="8"/>
        <v>0</v>
      </c>
      <c r="M88" s="156">
        <f t="shared" si="9"/>
        <v>0</v>
      </c>
      <c r="N88" s="156">
        <f t="shared" si="10"/>
        <v>0</v>
      </c>
      <c r="O88" s="156">
        <f t="shared" si="12"/>
        <v>0</v>
      </c>
      <c r="P88" s="156">
        <f t="shared" si="13"/>
        <v>0</v>
      </c>
      <c r="Q88" s="156">
        <f t="shared" si="14"/>
        <v>0</v>
      </c>
      <c r="R88" s="156">
        <f t="shared" si="15"/>
        <v>0</v>
      </c>
      <c r="S88" s="127"/>
    </row>
    <row r="89" spans="1:20" s="93" customFormat="1" ht="72" x14ac:dyDescent="0.2">
      <c r="A89" s="264"/>
      <c r="B89" s="274"/>
      <c r="C89" s="62" t="s">
        <v>230</v>
      </c>
      <c r="D89" s="62" t="s">
        <v>65</v>
      </c>
      <c r="E89" s="67" t="s">
        <v>333</v>
      </c>
      <c r="F89" s="81" t="s">
        <v>123</v>
      </c>
      <c r="G89" s="96"/>
      <c r="H89" s="129" t="s">
        <v>643</v>
      </c>
      <c r="I89" s="3"/>
      <c r="J89" s="156" t="s">
        <v>10</v>
      </c>
      <c r="K89" s="156">
        <f t="shared" si="11"/>
        <v>0</v>
      </c>
      <c r="L89" s="156">
        <f t="shared" si="8"/>
        <v>0</v>
      </c>
      <c r="M89" s="156">
        <f t="shared" si="9"/>
        <v>0</v>
      </c>
      <c r="N89" s="156">
        <f t="shared" si="10"/>
        <v>0</v>
      </c>
      <c r="O89" s="156">
        <f t="shared" si="12"/>
        <v>0</v>
      </c>
      <c r="P89" s="156">
        <f t="shared" si="13"/>
        <v>0</v>
      </c>
      <c r="Q89" s="156">
        <f t="shared" si="14"/>
        <v>0</v>
      </c>
      <c r="R89" s="156">
        <f t="shared" si="15"/>
        <v>0</v>
      </c>
      <c r="S89" s="241"/>
      <c r="T89" s="96"/>
    </row>
    <row r="90" spans="1:20" s="93" customFormat="1" ht="36" x14ac:dyDescent="0.2">
      <c r="A90" s="264"/>
      <c r="B90" s="274"/>
      <c r="C90" s="220" t="s">
        <v>212</v>
      </c>
      <c r="D90" s="220" t="s">
        <v>65</v>
      </c>
      <c r="E90" s="218" t="s">
        <v>601</v>
      </c>
      <c r="F90" s="218" t="s">
        <v>108</v>
      </c>
      <c r="G90" s="96"/>
      <c r="H90" s="108" t="str">
        <f>IF(ISBLANK(H46),"Waiting",H46)</f>
        <v>No</v>
      </c>
      <c r="I90" s="3"/>
      <c r="J90" s="156" t="s">
        <v>10</v>
      </c>
      <c r="K90" s="156">
        <f t="shared" si="11"/>
        <v>0</v>
      </c>
      <c r="L90" s="156">
        <f t="shared" si="8"/>
        <v>0</v>
      </c>
      <c r="M90" s="156">
        <f t="shared" si="9"/>
        <v>0</v>
      </c>
      <c r="N90" s="156">
        <f t="shared" si="10"/>
        <v>0</v>
      </c>
      <c r="O90" s="156">
        <f t="shared" si="12"/>
        <v>0</v>
      </c>
      <c r="P90" s="156">
        <f t="shared" si="13"/>
        <v>0</v>
      </c>
      <c r="Q90" s="156">
        <f t="shared" si="14"/>
        <v>0</v>
      </c>
      <c r="R90" s="156">
        <f t="shared" si="15"/>
        <v>0</v>
      </c>
      <c r="S90" s="6"/>
    </row>
    <row r="91" spans="1:20" s="93" customFormat="1" ht="234" x14ac:dyDescent="0.2">
      <c r="A91" s="264"/>
      <c r="B91" s="274"/>
      <c r="C91" s="52" t="s">
        <v>602</v>
      </c>
      <c r="D91" s="52" t="s">
        <v>65</v>
      </c>
      <c r="E91" s="87" t="s">
        <v>603</v>
      </c>
      <c r="F91" s="87" t="s">
        <v>604</v>
      </c>
      <c r="G91" s="96"/>
      <c r="H91" s="129" t="s">
        <v>644</v>
      </c>
      <c r="I91" s="3" t="s">
        <v>715</v>
      </c>
      <c r="J91" s="156" t="s">
        <v>10</v>
      </c>
      <c r="K91" s="156">
        <f t="shared" si="11"/>
        <v>1</v>
      </c>
      <c r="L91" s="156">
        <f t="shared" si="8"/>
        <v>0</v>
      </c>
      <c r="M91" s="156">
        <f t="shared" si="9"/>
        <v>0</v>
      </c>
      <c r="N91" s="156">
        <f t="shared" si="10"/>
        <v>0</v>
      </c>
      <c r="O91" s="156">
        <f t="shared" si="12"/>
        <v>0</v>
      </c>
      <c r="P91" s="156">
        <f t="shared" si="13"/>
        <v>0</v>
      </c>
      <c r="Q91" s="156">
        <f t="shared" si="14"/>
        <v>0</v>
      </c>
      <c r="R91" s="156">
        <f t="shared" si="15"/>
        <v>0</v>
      </c>
      <c r="S91" s="6"/>
    </row>
    <row r="92" spans="1:20" s="93" customFormat="1" ht="54" x14ac:dyDescent="0.2">
      <c r="A92" s="264"/>
      <c r="B92" s="274"/>
      <c r="C92" s="62" t="s">
        <v>231</v>
      </c>
      <c r="D92" s="62" t="s">
        <v>66</v>
      </c>
      <c r="E92" s="87" t="s">
        <v>334</v>
      </c>
      <c r="F92" s="88" t="s">
        <v>124</v>
      </c>
      <c r="G92" s="96"/>
      <c r="H92" s="129" t="s">
        <v>643</v>
      </c>
      <c r="I92" s="3"/>
      <c r="J92" s="156" t="s">
        <v>10</v>
      </c>
      <c r="K92" s="156">
        <f t="shared" si="11"/>
        <v>0</v>
      </c>
      <c r="L92" s="156">
        <f t="shared" si="8"/>
        <v>0</v>
      </c>
      <c r="M92" s="156">
        <f t="shared" si="9"/>
        <v>0</v>
      </c>
      <c r="N92" s="156">
        <f t="shared" si="10"/>
        <v>0</v>
      </c>
      <c r="O92" s="156">
        <f t="shared" si="12"/>
        <v>0</v>
      </c>
      <c r="P92" s="156">
        <f t="shared" si="13"/>
        <v>0</v>
      </c>
      <c r="Q92" s="156">
        <f t="shared" si="14"/>
        <v>0</v>
      </c>
      <c r="R92" s="156">
        <f t="shared" si="15"/>
        <v>0</v>
      </c>
      <c r="S92" s="6"/>
    </row>
    <row r="93" spans="1:20" s="93" customFormat="1" ht="36" x14ac:dyDescent="0.2">
      <c r="A93" s="264"/>
      <c r="B93" s="274"/>
      <c r="C93" s="80" t="s">
        <v>215</v>
      </c>
      <c r="D93" s="80" t="s">
        <v>66</v>
      </c>
      <c r="E93" s="71" t="s">
        <v>308</v>
      </c>
      <c r="F93" s="72" t="s">
        <v>102</v>
      </c>
      <c r="G93" s="101"/>
      <c r="H93" s="104" t="str">
        <f>IF(ISBLANK(H49),"Waiting",H49)</f>
        <v>No</v>
      </c>
      <c r="I93" s="3"/>
      <c r="J93" s="156" t="s">
        <v>10</v>
      </c>
      <c r="K93" s="156">
        <f t="shared" si="11"/>
        <v>0</v>
      </c>
      <c r="L93" s="156">
        <f t="shared" si="8"/>
        <v>0</v>
      </c>
      <c r="M93" s="156">
        <f t="shared" si="9"/>
        <v>0</v>
      </c>
      <c r="N93" s="156">
        <f t="shared" si="10"/>
        <v>0</v>
      </c>
      <c r="O93" s="156">
        <f t="shared" si="12"/>
        <v>0</v>
      </c>
      <c r="P93" s="156">
        <f t="shared" si="13"/>
        <v>0</v>
      </c>
      <c r="Q93" s="156">
        <f t="shared" si="14"/>
        <v>0</v>
      </c>
      <c r="R93" s="156">
        <f t="shared" si="15"/>
        <v>0</v>
      </c>
      <c r="S93" s="6"/>
    </row>
    <row r="94" spans="1:20" s="93" customFormat="1" ht="36" x14ac:dyDescent="0.2">
      <c r="A94" s="264"/>
      <c r="B94" s="274"/>
      <c r="C94" s="80" t="s">
        <v>214</v>
      </c>
      <c r="D94" s="80" t="s">
        <v>66</v>
      </c>
      <c r="E94" s="71" t="s">
        <v>307</v>
      </c>
      <c r="F94" s="72" t="s">
        <v>110</v>
      </c>
      <c r="G94" s="101"/>
      <c r="H94" s="104" t="str">
        <f>IF(ISBLANK(H48),"Waiting",H48)</f>
        <v>No</v>
      </c>
      <c r="I94" s="3"/>
      <c r="J94" s="156" t="s">
        <v>10</v>
      </c>
      <c r="K94" s="156">
        <f t="shared" si="11"/>
        <v>0</v>
      </c>
      <c r="L94" s="156">
        <f t="shared" si="8"/>
        <v>0</v>
      </c>
      <c r="M94" s="156">
        <f t="shared" si="9"/>
        <v>0</v>
      </c>
      <c r="N94" s="156">
        <f t="shared" si="10"/>
        <v>0</v>
      </c>
      <c r="O94" s="156">
        <f t="shared" si="12"/>
        <v>0</v>
      </c>
      <c r="P94" s="156">
        <f t="shared" si="13"/>
        <v>0</v>
      </c>
      <c r="Q94" s="156">
        <f t="shared" si="14"/>
        <v>0</v>
      </c>
      <c r="R94" s="156">
        <f t="shared" si="15"/>
        <v>0</v>
      </c>
      <c r="S94" s="6"/>
    </row>
    <row r="95" spans="1:20" s="93" customFormat="1" ht="36" x14ac:dyDescent="0.2">
      <c r="A95" s="264"/>
      <c r="B95" s="274"/>
      <c r="C95" s="193" t="s">
        <v>552</v>
      </c>
      <c r="D95" s="194" t="s">
        <v>65</v>
      </c>
      <c r="E95" s="195" t="s">
        <v>536</v>
      </c>
      <c r="F95" s="192"/>
      <c r="G95" s="101"/>
      <c r="H95" s="129" t="s">
        <v>643</v>
      </c>
      <c r="I95" s="3"/>
      <c r="J95" s="156" t="s">
        <v>10</v>
      </c>
      <c r="K95" s="156">
        <f t="shared" si="11"/>
        <v>0</v>
      </c>
      <c r="L95" s="156">
        <f t="shared" si="8"/>
        <v>0</v>
      </c>
      <c r="M95" s="156">
        <f t="shared" si="9"/>
        <v>0</v>
      </c>
      <c r="N95" s="156">
        <f t="shared" si="10"/>
        <v>0</v>
      </c>
      <c r="O95" s="156">
        <f t="shared" si="12"/>
        <v>0</v>
      </c>
      <c r="P95" s="156">
        <f t="shared" si="13"/>
        <v>0</v>
      </c>
      <c r="Q95" s="156">
        <f t="shared" si="14"/>
        <v>0</v>
      </c>
      <c r="R95" s="156">
        <f t="shared" si="15"/>
        <v>0</v>
      </c>
      <c r="S95" s="6"/>
    </row>
    <row r="96" spans="1:20" s="93" customFormat="1" ht="36" x14ac:dyDescent="0.2">
      <c r="A96" s="264"/>
      <c r="B96" s="274"/>
      <c r="C96" s="196" t="s">
        <v>553</v>
      </c>
      <c r="D96" s="197" t="s">
        <v>66</v>
      </c>
      <c r="E96" s="198" t="s">
        <v>537</v>
      </c>
      <c r="F96" s="192"/>
      <c r="G96" s="101"/>
      <c r="H96" s="129" t="s">
        <v>643</v>
      </c>
      <c r="I96" s="3"/>
      <c r="J96" s="156" t="s">
        <v>10</v>
      </c>
      <c r="K96" s="156">
        <f t="shared" si="11"/>
        <v>0</v>
      </c>
      <c r="L96" s="156">
        <f t="shared" si="8"/>
        <v>0</v>
      </c>
      <c r="M96" s="156">
        <f t="shared" si="9"/>
        <v>0</v>
      </c>
      <c r="N96" s="156">
        <f t="shared" si="10"/>
        <v>0</v>
      </c>
      <c r="O96" s="156">
        <f t="shared" si="12"/>
        <v>0</v>
      </c>
      <c r="P96" s="156">
        <f t="shared" si="13"/>
        <v>0</v>
      </c>
      <c r="Q96" s="156">
        <f t="shared" si="14"/>
        <v>0</v>
      </c>
      <c r="R96" s="156">
        <f t="shared" si="15"/>
        <v>0</v>
      </c>
      <c r="S96" s="208"/>
    </row>
    <row r="97" spans="1:20" s="93" customFormat="1" ht="21" thickBot="1" x14ac:dyDescent="0.25">
      <c r="A97" s="272"/>
      <c r="B97" s="275"/>
      <c r="C97" s="62" t="s">
        <v>464</v>
      </c>
      <c r="D97" s="62" t="s">
        <v>390</v>
      </c>
      <c r="E97" s="87" t="s">
        <v>457</v>
      </c>
      <c r="F97" s="88"/>
      <c r="G97" s="101"/>
      <c r="H97" s="129" t="s">
        <v>643</v>
      </c>
      <c r="I97" s="134"/>
      <c r="J97" s="156" t="s">
        <v>10</v>
      </c>
      <c r="K97" s="156">
        <f t="shared" si="11"/>
        <v>0</v>
      </c>
      <c r="L97" s="156">
        <f t="shared" si="8"/>
        <v>0</v>
      </c>
      <c r="M97" s="156">
        <f t="shared" si="9"/>
        <v>0</v>
      </c>
      <c r="N97" s="156">
        <f t="shared" si="10"/>
        <v>0</v>
      </c>
      <c r="O97" s="158">
        <f t="shared" si="12"/>
        <v>0</v>
      </c>
      <c r="P97" s="158">
        <f t="shared" si="13"/>
        <v>0</v>
      </c>
      <c r="Q97" s="158">
        <f t="shared" si="14"/>
        <v>0</v>
      </c>
      <c r="R97" s="158">
        <f t="shared" si="15"/>
        <v>0</v>
      </c>
      <c r="S97" s="135"/>
    </row>
    <row r="98" spans="1:20" s="93" customFormat="1" ht="37" thickTop="1" x14ac:dyDescent="0.2">
      <c r="A98" s="265" t="s">
        <v>11</v>
      </c>
      <c r="B98" s="265" t="s">
        <v>42</v>
      </c>
      <c r="C98" s="57" t="s">
        <v>232</v>
      </c>
      <c r="D98" s="57" t="s">
        <v>65</v>
      </c>
      <c r="E98" s="78" t="s">
        <v>335</v>
      </c>
      <c r="F98" s="79" t="s">
        <v>125</v>
      </c>
      <c r="G98" s="111"/>
      <c r="H98" s="128" t="s">
        <v>643</v>
      </c>
      <c r="I98" s="4"/>
      <c r="J98" s="155" t="s">
        <v>11</v>
      </c>
      <c r="K98" s="155">
        <f t="shared" si="11"/>
        <v>0</v>
      </c>
      <c r="L98" s="155">
        <f t="shared" si="8"/>
        <v>0</v>
      </c>
      <c r="M98" s="155">
        <f t="shared" si="9"/>
        <v>0</v>
      </c>
      <c r="N98" s="155">
        <f t="shared" si="10"/>
        <v>0</v>
      </c>
      <c r="O98" s="157">
        <f t="shared" si="12"/>
        <v>0</v>
      </c>
      <c r="P98" s="157">
        <f t="shared" si="13"/>
        <v>0</v>
      </c>
      <c r="Q98" s="157">
        <f t="shared" si="14"/>
        <v>0</v>
      </c>
      <c r="R98" s="157">
        <f t="shared" si="15"/>
        <v>0</v>
      </c>
      <c r="S98" s="5"/>
    </row>
    <row r="99" spans="1:20" s="93" customFormat="1" ht="144" x14ac:dyDescent="0.2">
      <c r="A99" s="266"/>
      <c r="B99" s="266"/>
      <c r="C99" s="57" t="s">
        <v>233</v>
      </c>
      <c r="D99" s="57" t="s">
        <v>65</v>
      </c>
      <c r="E99" s="78" t="s">
        <v>336</v>
      </c>
      <c r="F99" s="79" t="s">
        <v>583</v>
      </c>
      <c r="G99" s="111"/>
      <c r="H99" s="129" t="s">
        <v>644</v>
      </c>
      <c r="I99" s="3" t="s">
        <v>744</v>
      </c>
      <c r="J99" s="156" t="s">
        <v>11</v>
      </c>
      <c r="K99" s="156">
        <f t="shared" si="11"/>
        <v>1</v>
      </c>
      <c r="L99" s="156">
        <f t="shared" si="8"/>
        <v>0</v>
      </c>
      <c r="M99" s="156">
        <f t="shared" si="9"/>
        <v>0</v>
      </c>
      <c r="N99" s="156">
        <f t="shared" si="10"/>
        <v>0</v>
      </c>
      <c r="O99" s="156">
        <f t="shared" si="12"/>
        <v>0</v>
      </c>
      <c r="P99" s="156">
        <f t="shared" si="13"/>
        <v>0</v>
      </c>
      <c r="Q99" s="156">
        <f t="shared" si="14"/>
        <v>0</v>
      </c>
      <c r="R99" s="156">
        <f t="shared" si="15"/>
        <v>0</v>
      </c>
      <c r="S99" s="6"/>
    </row>
    <row r="100" spans="1:20" s="93" customFormat="1" ht="36" x14ac:dyDescent="0.2">
      <c r="A100" s="266"/>
      <c r="B100" s="266"/>
      <c r="C100" s="57" t="s">
        <v>234</v>
      </c>
      <c r="D100" s="57" t="s">
        <v>65</v>
      </c>
      <c r="E100" s="78" t="s">
        <v>337</v>
      </c>
      <c r="F100" s="79" t="s">
        <v>127</v>
      </c>
      <c r="G100" s="111"/>
      <c r="H100" s="129" t="s">
        <v>643</v>
      </c>
      <c r="I100" s="3"/>
      <c r="J100" s="156" t="s">
        <v>11</v>
      </c>
      <c r="K100" s="156">
        <f t="shared" si="11"/>
        <v>0</v>
      </c>
      <c r="L100" s="156">
        <f t="shared" si="8"/>
        <v>0</v>
      </c>
      <c r="M100" s="156">
        <f t="shared" si="9"/>
        <v>0</v>
      </c>
      <c r="N100" s="156">
        <f t="shared" si="10"/>
        <v>0</v>
      </c>
      <c r="O100" s="156">
        <f t="shared" si="12"/>
        <v>0</v>
      </c>
      <c r="P100" s="156">
        <f t="shared" si="13"/>
        <v>0</v>
      </c>
      <c r="Q100" s="156">
        <f t="shared" si="14"/>
        <v>0</v>
      </c>
      <c r="R100" s="156">
        <f t="shared" si="15"/>
        <v>0</v>
      </c>
      <c r="S100" s="6"/>
    </row>
    <row r="101" spans="1:20" s="93" customFormat="1" ht="20" x14ac:dyDescent="0.2">
      <c r="A101" s="266"/>
      <c r="B101" s="266"/>
      <c r="C101" s="57" t="s">
        <v>235</v>
      </c>
      <c r="D101" s="57" t="s">
        <v>65</v>
      </c>
      <c r="E101" s="78" t="s">
        <v>338</v>
      </c>
      <c r="F101" s="79" t="s">
        <v>128</v>
      </c>
      <c r="G101" s="111"/>
      <c r="H101" s="129" t="s">
        <v>643</v>
      </c>
      <c r="I101" s="3"/>
      <c r="J101" s="156" t="s">
        <v>11</v>
      </c>
      <c r="K101" s="156">
        <f t="shared" si="11"/>
        <v>0</v>
      </c>
      <c r="L101" s="156">
        <f t="shared" si="8"/>
        <v>0</v>
      </c>
      <c r="M101" s="156">
        <f t="shared" si="9"/>
        <v>0</v>
      </c>
      <c r="N101" s="156">
        <f t="shared" si="10"/>
        <v>0</v>
      </c>
      <c r="O101" s="156">
        <f t="shared" si="12"/>
        <v>0</v>
      </c>
      <c r="P101" s="156">
        <f t="shared" si="13"/>
        <v>0</v>
      </c>
      <c r="Q101" s="156">
        <f t="shared" si="14"/>
        <v>0</v>
      </c>
      <c r="R101" s="156">
        <f t="shared" si="15"/>
        <v>0</v>
      </c>
      <c r="S101" s="6"/>
    </row>
    <row r="102" spans="1:20" s="93" customFormat="1" ht="144" x14ac:dyDescent="0.2">
      <c r="A102" s="266"/>
      <c r="B102" s="266"/>
      <c r="C102" s="57" t="s">
        <v>236</v>
      </c>
      <c r="D102" s="57" t="s">
        <v>65</v>
      </c>
      <c r="E102" s="78" t="s">
        <v>339</v>
      </c>
      <c r="F102" s="79" t="s">
        <v>129</v>
      </c>
      <c r="G102" s="111"/>
      <c r="H102" s="129" t="s">
        <v>644</v>
      </c>
      <c r="I102" s="3" t="s">
        <v>745</v>
      </c>
      <c r="J102" s="156" t="s">
        <v>11</v>
      </c>
      <c r="K102" s="156">
        <f t="shared" si="11"/>
        <v>1</v>
      </c>
      <c r="L102" s="156">
        <f t="shared" si="8"/>
        <v>0</v>
      </c>
      <c r="M102" s="156">
        <f t="shared" si="9"/>
        <v>0</v>
      </c>
      <c r="N102" s="156">
        <f t="shared" si="10"/>
        <v>0</v>
      </c>
      <c r="O102" s="156">
        <f t="shared" si="12"/>
        <v>0</v>
      </c>
      <c r="P102" s="156">
        <f t="shared" si="13"/>
        <v>0</v>
      </c>
      <c r="Q102" s="156">
        <f t="shared" si="14"/>
        <v>0</v>
      </c>
      <c r="R102" s="156">
        <f t="shared" si="15"/>
        <v>0</v>
      </c>
      <c r="S102" s="6"/>
    </row>
    <row r="103" spans="1:20" s="93" customFormat="1" ht="36" x14ac:dyDescent="0.2">
      <c r="A103" s="266"/>
      <c r="B103" s="266"/>
      <c r="C103" s="57" t="s">
        <v>237</v>
      </c>
      <c r="D103" s="57" t="s">
        <v>65</v>
      </c>
      <c r="E103" s="78" t="s">
        <v>340</v>
      </c>
      <c r="F103" s="79" t="s">
        <v>130</v>
      </c>
      <c r="G103" s="111"/>
      <c r="H103" s="129" t="s">
        <v>643</v>
      </c>
      <c r="I103" s="3"/>
      <c r="J103" s="156" t="s">
        <v>11</v>
      </c>
      <c r="K103" s="156">
        <f t="shared" si="11"/>
        <v>0</v>
      </c>
      <c r="L103" s="156">
        <f t="shared" si="8"/>
        <v>0</v>
      </c>
      <c r="M103" s="156">
        <f t="shared" si="9"/>
        <v>0</v>
      </c>
      <c r="N103" s="156">
        <f t="shared" si="10"/>
        <v>0</v>
      </c>
      <c r="O103" s="156">
        <f t="shared" si="12"/>
        <v>0</v>
      </c>
      <c r="P103" s="156">
        <f t="shared" si="13"/>
        <v>0</v>
      </c>
      <c r="Q103" s="156">
        <f t="shared" si="14"/>
        <v>0</v>
      </c>
      <c r="R103" s="156">
        <f t="shared" si="15"/>
        <v>0</v>
      </c>
      <c r="S103" s="6"/>
    </row>
    <row r="104" spans="1:20" s="93" customFormat="1" ht="36" x14ac:dyDescent="0.2">
      <c r="A104" s="266"/>
      <c r="B104" s="266"/>
      <c r="C104" s="57" t="s">
        <v>238</v>
      </c>
      <c r="D104" s="57" t="s">
        <v>65</v>
      </c>
      <c r="E104" s="78" t="s">
        <v>341</v>
      </c>
      <c r="F104" s="79" t="s">
        <v>131</v>
      </c>
      <c r="G104" s="111"/>
      <c r="H104" s="131" t="s">
        <v>643</v>
      </c>
      <c r="I104" s="9"/>
      <c r="J104" s="156" t="s">
        <v>11</v>
      </c>
      <c r="K104" s="156">
        <f t="shared" si="11"/>
        <v>0</v>
      </c>
      <c r="L104" s="156">
        <f t="shared" si="8"/>
        <v>0</v>
      </c>
      <c r="M104" s="156">
        <f t="shared" si="9"/>
        <v>0</v>
      </c>
      <c r="N104" s="156">
        <f t="shared" si="10"/>
        <v>0</v>
      </c>
      <c r="O104" s="156">
        <f t="shared" si="12"/>
        <v>0</v>
      </c>
      <c r="P104" s="156">
        <f t="shared" si="13"/>
        <v>0</v>
      </c>
      <c r="Q104" s="156">
        <f t="shared" si="14"/>
        <v>0</v>
      </c>
      <c r="R104" s="156">
        <f t="shared" si="15"/>
        <v>0</v>
      </c>
      <c r="S104" s="10"/>
    </row>
    <row r="105" spans="1:20" s="93" customFormat="1" ht="36" x14ac:dyDescent="0.2">
      <c r="A105" s="266"/>
      <c r="B105" s="266"/>
      <c r="C105" s="225" t="s">
        <v>582</v>
      </c>
      <c r="D105" s="225" t="s">
        <v>65</v>
      </c>
      <c r="E105" s="226" t="s">
        <v>616</v>
      </c>
      <c r="F105" s="79" t="s">
        <v>584</v>
      </c>
      <c r="G105" s="111"/>
      <c r="H105" s="131" t="s">
        <v>643</v>
      </c>
      <c r="I105" s="9"/>
      <c r="J105" s="156" t="s">
        <v>11</v>
      </c>
      <c r="K105" s="156">
        <f t="shared" si="11"/>
        <v>0</v>
      </c>
      <c r="L105" s="156">
        <f t="shared" si="8"/>
        <v>0</v>
      </c>
      <c r="M105" s="156">
        <f t="shared" si="9"/>
        <v>0</v>
      </c>
      <c r="N105" s="156">
        <f t="shared" si="10"/>
        <v>0</v>
      </c>
      <c r="O105" s="156">
        <f t="shared" si="12"/>
        <v>0</v>
      </c>
      <c r="P105" s="156">
        <f t="shared" si="13"/>
        <v>0</v>
      </c>
      <c r="Q105" s="156">
        <f t="shared" si="14"/>
        <v>0</v>
      </c>
      <c r="R105" s="156">
        <f t="shared" si="15"/>
        <v>0</v>
      </c>
      <c r="S105" s="6"/>
    </row>
    <row r="106" spans="1:20" s="93" customFormat="1" ht="36" x14ac:dyDescent="0.2">
      <c r="A106" s="266"/>
      <c r="B106" s="266"/>
      <c r="C106" s="186" t="s">
        <v>554</v>
      </c>
      <c r="D106" s="187" t="s">
        <v>65</v>
      </c>
      <c r="E106" s="188" t="s">
        <v>536</v>
      </c>
      <c r="F106" s="79"/>
      <c r="G106" s="111"/>
      <c r="H106" s="131" t="s">
        <v>643</v>
      </c>
      <c r="I106" s="9"/>
      <c r="J106" s="156" t="s">
        <v>11</v>
      </c>
      <c r="K106" s="156">
        <f t="shared" si="11"/>
        <v>0</v>
      </c>
      <c r="L106" s="156">
        <f t="shared" si="8"/>
        <v>0</v>
      </c>
      <c r="M106" s="156">
        <f t="shared" si="9"/>
        <v>0</v>
      </c>
      <c r="N106" s="156">
        <f t="shared" si="10"/>
        <v>0</v>
      </c>
      <c r="O106" s="156">
        <f t="shared" si="12"/>
        <v>0</v>
      </c>
      <c r="P106" s="156">
        <f t="shared" si="13"/>
        <v>0</v>
      </c>
      <c r="Q106" s="156">
        <f t="shared" si="14"/>
        <v>0</v>
      </c>
      <c r="R106" s="156">
        <f t="shared" si="15"/>
        <v>0</v>
      </c>
      <c r="S106" s="10"/>
    </row>
    <row r="107" spans="1:20" s="93" customFormat="1" ht="36" x14ac:dyDescent="0.2">
      <c r="A107" s="266"/>
      <c r="B107" s="266"/>
      <c r="C107" s="205" t="s">
        <v>573</v>
      </c>
      <c r="D107" s="206" t="s">
        <v>66</v>
      </c>
      <c r="E107" s="207" t="s">
        <v>537</v>
      </c>
      <c r="F107" s="79"/>
      <c r="G107" s="111"/>
      <c r="H107" s="131" t="s">
        <v>643</v>
      </c>
      <c r="I107" s="9"/>
      <c r="J107" s="156" t="s">
        <v>11</v>
      </c>
      <c r="K107" s="156">
        <f t="shared" si="11"/>
        <v>0</v>
      </c>
      <c r="L107" s="156">
        <f t="shared" si="8"/>
        <v>0</v>
      </c>
      <c r="M107" s="156">
        <f t="shared" si="9"/>
        <v>0</v>
      </c>
      <c r="N107" s="156">
        <f t="shared" si="10"/>
        <v>0</v>
      </c>
      <c r="O107" s="156">
        <f t="shared" si="12"/>
        <v>0</v>
      </c>
      <c r="P107" s="156">
        <f t="shared" si="13"/>
        <v>0</v>
      </c>
      <c r="Q107" s="156">
        <f t="shared" si="14"/>
        <v>0</v>
      </c>
      <c r="R107" s="156">
        <f t="shared" si="15"/>
        <v>0</v>
      </c>
      <c r="S107" s="10"/>
    </row>
    <row r="108" spans="1:20" s="93" customFormat="1" ht="21" thickBot="1" x14ac:dyDescent="0.25">
      <c r="A108" s="266"/>
      <c r="B108" s="266"/>
      <c r="C108" s="57" t="s">
        <v>465</v>
      </c>
      <c r="D108" s="57" t="s">
        <v>390</v>
      </c>
      <c r="E108" s="78" t="s">
        <v>457</v>
      </c>
      <c r="F108" s="79"/>
      <c r="G108" s="111"/>
      <c r="H108" s="130" t="s">
        <v>643</v>
      </c>
      <c r="I108" s="7"/>
      <c r="J108" s="158" t="s">
        <v>11</v>
      </c>
      <c r="K108" s="158">
        <f t="shared" si="11"/>
        <v>0</v>
      </c>
      <c r="L108" s="158">
        <f t="shared" si="8"/>
        <v>0</v>
      </c>
      <c r="M108" s="158">
        <f t="shared" si="9"/>
        <v>0</v>
      </c>
      <c r="N108" s="158">
        <f t="shared" si="10"/>
        <v>0</v>
      </c>
      <c r="O108" s="158">
        <f t="shared" si="12"/>
        <v>0</v>
      </c>
      <c r="P108" s="158">
        <f t="shared" si="13"/>
        <v>0</v>
      </c>
      <c r="Q108" s="158">
        <f t="shared" si="14"/>
        <v>0</v>
      </c>
      <c r="R108" s="158">
        <f t="shared" si="15"/>
        <v>0</v>
      </c>
      <c r="S108" s="8"/>
    </row>
    <row r="109" spans="1:20" s="100" customFormat="1" ht="235" thickTop="1" x14ac:dyDescent="0.2">
      <c r="A109" s="268" t="s">
        <v>12</v>
      </c>
      <c r="B109" s="268" t="s">
        <v>43</v>
      </c>
      <c r="C109" s="69" t="s">
        <v>239</v>
      </c>
      <c r="D109" s="69" t="s">
        <v>65</v>
      </c>
      <c r="E109" s="53" t="s">
        <v>321</v>
      </c>
      <c r="F109" s="54" t="s">
        <v>525</v>
      </c>
      <c r="G109" s="111"/>
      <c r="H109" s="128" t="s">
        <v>644</v>
      </c>
      <c r="I109" s="4" t="s">
        <v>749</v>
      </c>
      <c r="J109" s="155" t="s">
        <v>12</v>
      </c>
      <c r="K109" s="155">
        <f t="shared" si="11"/>
        <v>1</v>
      </c>
      <c r="L109" s="155">
        <f t="shared" si="8"/>
        <v>0</v>
      </c>
      <c r="M109" s="155">
        <f t="shared" si="9"/>
        <v>0</v>
      </c>
      <c r="N109" s="155">
        <f t="shared" si="10"/>
        <v>0</v>
      </c>
      <c r="O109" s="157">
        <f t="shared" si="12"/>
        <v>0</v>
      </c>
      <c r="P109" s="157">
        <f t="shared" si="13"/>
        <v>0</v>
      </c>
      <c r="Q109" s="157">
        <f t="shared" si="14"/>
        <v>0</v>
      </c>
      <c r="R109" s="157">
        <f t="shared" si="15"/>
        <v>0</v>
      </c>
      <c r="S109" s="5"/>
      <c r="T109" s="99"/>
    </row>
    <row r="110" spans="1:20" s="93" customFormat="1" ht="36" x14ac:dyDescent="0.2">
      <c r="A110" s="264"/>
      <c r="B110" s="264"/>
      <c r="C110" s="69" t="s">
        <v>240</v>
      </c>
      <c r="D110" s="69" t="s">
        <v>65</v>
      </c>
      <c r="E110" s="53" t="s">
        <v>322</v>
      </c>
      <c r="F110" s="54" t="s">
        <v>132</v>
      </c>
      <c r="G110" s="96"/>
      <c r="H110" s="129" t="s">
        <v>643</v>
      </c>
      <c r="I110" s="3"/>
      <c r="J110" s="156" t="s">
        <v>12</v>
      </c>
      <c r="K110" s="156">
        <f t="shared" si="11"/>
        <v>0</v>
      </c>
      <c r="L110" s="156">
        <f t="shared" si="8"/>
        <v>0</v>
      </c>
      <c r="M110" s="156">
        <f t="shared" si="9"/>
        <v>0</v>
      </c>
      <c r="N110" s="156">
        <f t="shared" si="10"/>
        <v>0</v>
      </c>
      <c r="O110" s="156">
        <f t="shared" si="12"/>
        <v>0</v>
      </c>
      <c r="P110" s="156">
        <f t="shared" si="13"/>
        <v>0</v>
      </c>
      <c r="Q110" s="156">
        <f t="shared" si="14"/>
        <v>0</v>
      </c>
      <c r="R110" s="156">
        <f t="shared" si="15"/>
        <v>0</v>
      </c>
      <c r="S110" s="6"/>
    </row>
    <row r="111" spans="1:20" s="93" customFormat="1" ht="90" x14ac:dyDescent="0.2">
      <c r="A111" s="264"/>
      <c r="B111" s="264"/>
      <c r="C111" s="69" t="s">
        <v>241</v>
      </c>
      <c r="D111" s="69" t="s">
        <v>65</v>
      </c>
      <c r="E111" s="53" t="s">
        <v>323</v>
      </c>
      <c r="F111" s="54" t="s">
        <v>526</v>
      </c>
      <c r="G111" s="96"/>
      <c r="H111" s="129" t="s">
        <v>643</v>
      </c>
      <c r="I111" s="3"/>
      <c r="J111" s="156" t="s">
        <v>12</v>
      </c>
      <c r="K111" s="156">
        <f t="shared" si="11"/>
        <v>0</v>
      </c>
      <c r="L111" s="156">
        <f t="shared" si="8"/>
        <v>0</v>
      </c>
      <c r="M111" s="156">
        <f t="shared" si="9"/>
        <v>0</v>
      </c>
      <c r="N111" s="156">
        <f t="shared" si="10"/>
        <v>0</v>
      </c>
      <c r="O111" s="156">
        <f t="shared" si="12"/>
        <v>0</v>
      </c>
      <c r="P111" s="156">
        <f t="shared" si="13"/>
        <v>0</v>
      </c>
      <c r="Q111" s="156">
        <f t="shared" si="14"/>
        <v>0</v>
      </c>
      <c r="R111" s="156">
        <f t="shared" si="15"/>
        <v>0</v>
      </c>
      <c r="S111" s="6"/>
    </row>
    <row r="112" spans="1:20" s="93" customFormat="1" ht="72" x14ac:dyDescent="0.2">
      <c r="A112" s="264"/>
      <c r="B112" s="264"/>
      <c r="C112" s="69" t="s">
        <v>242</v>
      </c>
      <c r="D112" s="69" t="s">
        <v>65</v>
      </c>
      <c r="E112" s="53" t="s">
        <v>342</v>
      </c>
      <c r="F112" s="54" t="s">
        <v>133</v>
      </c>
      <c r="G112" s="96"/>
      <c r="H112" s="129" t="s">
        <v>644</v>
      </c>
      <c r="I112" s="3" t="s">
        <v>750</v>
      </c>
      <c r="J112" s="156" t="s">
        <v>12</v>
      </c>
      <c r="K112" s="156">
        <f t="shared" si="11"/>
        <v>1</v>
      </c>
      <c r="L112" s="156">
        <f t="shared" si="8"/>
        <v>0</v>
      </c>
      <c r="M112" s="156">
        <f t="shared" si="9"/>
        <v>0</v>
      </c>
      <c r="N112" s="156">
        <f t="shared" si="10"/>
        <v>0</v>
      </c>
      <c r="O112" s="156">
        <f t="shared" si="12"/>
        <v>0</v>
      </c>
      <c r="P112" s="156">
        <f t="shared" si="13"/>
        <v>0</v>
      </c>
      <c r="Q112" s="156">
        <f t="shared" si="14"/>
        <v>0</v>
      </c>
      <c r="R112" s="156">
        <f t="shared" si="15"/>
        <v>0</v>
      </c>
      <c r="S112" s="6"/>
    </row>
    <row r="113" spans="1:20" s="93" customFormat="1" ht="36" x14ac:dyDescent="0.2">
      <c r="A113" s="264"/>
      <c r="B113" s="264"/>
      <c r="C113" s="69" t="s">
        <v>243</v>
      </c>
      <c r="D113" s="69" t="s">
        <v>65</v>
      </c>
      <c r="E113" s="53" t="s">
        <v>343</v>
      </c>
      <c r="F113" s="54" t="s">
        <v>134</v>
      </c>
      <c r="G113" s="96"/>
      <c r="H113" s="129" t="s">
        <v>643</v>
      </c>
      <c r="I113" s="3"/>
      <c r="J113" s="156" t="s">
        <v>12</v>
      </c>
      <c r="K113" s="156">
        <f t="shared" si="11"/>
        <v>0</v>
      </c>
      <c r="L113" s="156">
        <f t="shared" si="8"/>
        <v>0</v>
      </c>
      <c r="M113" s="156">
        <f t="shared" si="9"/>
        <v>0</v>
      </c>
      <c r="N113" s="156">
        <f t="shared" si="10"/>
        <v>0</v>
      </c>
      <c r="O113" s="156">
        <f t="shared" si="12"/>
        <v>0</v>
      </c>
      <c r="P113" s="156">
        <f t="shared" si="13"/>
        <v>0</v>
      </c>
      <c r="Q113" s="156">
        <f t="shared" si="14"/>
        <v>0</v>
      </c>
      <c r="R113" s="156">
        <f t="shared" si="15"/>
        <v>0</v>
      </c>
      <c r="S113" s="6"/>
    </row>
    <row r="114" spans="1:20" s="93" customFormat="1" ht="54" x14ac:dyDescent="0.2">
      <c r="A114" s="264"/>
      <c r="B114" s="264"/>
      <c r="C114" s="69" t="s">
        <v>244</v>
      </c>
      <c r="D114" s="69" t="s">
        <v>65</v>
      </c>
      <c r="E114" s="53" t="s">
        <v>324</v>
      </c>
      <c r="F114" s="54" t="s">
        <v>135</v>
      </c>
      <c r="G114" s="96"/>
      <c r="H114" s="129" t="s">
        <v>643</v>
      </c>
      <c r="I114" s="3"/>
      <c r="J114" s="156" t="s">
        <v>12</v>
      </c>
      <c r="K114" s="156">
        <f t="shared" si="11"/>
        <v>0</v>
      </c>
      <c r="L114" s="156">
        <f t="shared" si="8"/>
        <v>0</v>
      </c>
      <c r="M114" s="156">
        <f t="shared" si="9"/>
        <v>0</v>
      </c>
      <c r="N114" s="156">
        <f t="shared" si="10"/>
        <v>0</v>
      </c>
      <c r="O114" s="156">
        <f t="shared" si="12"/>
        <v>0</v>
      </c>
      <c r="P114" s="156">
        <f t="shared" si="13"/>
        <v>0</v>
      </c>
      <c r="Q114" s="156">
        <f t="shared" si="14"/>
        <v>0</v>
      </c>
      <c r="R114" s="156">
        <f t="shared" si="15"/>
        <v>0</v>
      </c>
      <c r="S114" s="6"/>
    </row>
    <row r="115" spans="1:20" s="93" customFormat="1" ht="36" x14ac:dyDescent="0.2">
      <c r="A115" s="264"/>
      <c r="B115" s="264"/>
      <c r="C115" s="62" t="s">
        <v>245</v>
      </c>
      <c r="D115" s="62" t="s">
        <v>65</v>
      </c>
      <c r="E115" s="67" t="s">
        <v>344</v>
      </c>
      <c r="F115" s="81" t="s">
        <v>136</v>
      </c>
      <c r="G115" s="96"/>
      <c r="H115" s="129" t="s">
        <v>643</v>
      </c>
      <c r="I115" s="3"/>
      <c r="J115" s="156" t="s">
        <v>12</v>
      </c>
      <c r="K115" s="156">
        <f t="shared" si="11"/>
        <v>0</v>
      </c>
      <c r="L115" s="156">
        <f t="shared" si="8"/>
        <v>0</v>
      </c>
      <c r="M115" s="156">
        <f t="shared" si="9"/>
        <v>0</v>
      </c>
      <c r="N115" s="156">
        <f t="shared" si="10"/>
        <v>0</v>
      </c>
      <c r="O115" s="156">
        <f t="shared" si="12"/>
        <v>0</v>
      </c>
      <c r="P115" s="156">
        <f t="shared" si="13"/>
        <v>0</v>
      </c>
      <c r="Q115" s="156">
        <f t="shared" si="14"/>
        <v>0</v>
      </c>
      <c r="R115" s="156">
        <f t="shared" si="15"/>
        <v>0</v>
      </c>
      <c r="S115" s="6"/>
    </row>
    <row r="116" spans="1:20" s="93" customFormat="1" ht="36" x14ac:dyDescent="0.2">
      <c r="A116" s="264"/>
      <c r="B116" s="264"/>
      <c r="C116" s="52" t="s">
        <v>246</v>
      </c>
      <c r="D116" s="52" t="s">
        <v>66</v>
      </c>
      <c r="E116" s="87" t="s">
        <v>345</v>
      </c>
      <c r="F116" s="88" t="s">
        <v>137</v>
      </c>
      <c r="G116" s="96"/>
      <c r="H116" s="131" t="s">
        <v>643</v>
      </c>
      <c r="I116" s="9"/>
      <c r="J116" s="156" t="s">
        <v>12</v>
      </c>
      <c r="K116" s="156">
        <f t="shared" si="11"/>
        <v>0</v>
      </c>
      <c r="L116" s="156">
        <f t="shared" si="8"/>
        <v>0</v>
      </c>
      <c r="M116" s="156">
        <f t="shared" si="9"/>
        <v>0</v>
      </c>
      <c r="N116" s="156">
        <f t="shared" si="10"/>
        <v>0</v>
      </c>
      <c r="O116" s="156">
        <f t="shared" si="12"/>
        <v>0</v>
      </c>
      <c r="P116" s="156">
        <f t="shared" si="13"/>
        <v>0</v>
      </c>
      <c r="Q116" s="156">
        <f t="shared" si="14"/>
        <v>0</v>
      </c>
      <c r="R116" s="156">
        <f t="shared" si="15"/>
        <v>0</v>
      </c>
      <c r="S116" s="10"/>
    </row>
    <row r="117" spans="1:20" s="93" customFormat="1" ht="36" x14ac:dyDescent="0.2">
      <c r="A117" s="264"/>
      <c r="B117" s="264"/>
      <c r="C117" s="193" t="s">
        <v>555</v>
      </c>
      <c r="D117" s="194" t="s">
        <v>65</v>
      </c>
      <c r="E117" s="195" t="s">
        <v>536</v>
      </c>
      <c r="F117" s="88"/>
      <c r="G117" s="96"/>
      <c r="H117" s="131" t="s">
        <v>643</v>
      </c>
      <c r="I117" s="9"/>
      <c r="J117" s="156" t="s">
        <v>12</v>
      </c>
      <c r="K117" s="156">
        <f t="shared" si="11"/>
        <v>0</v>
      </c>
      <c r="L117" s="156">
        <f t="shared" si="8"/>
        <v>0</v>
      </c>
      <c r="M117" s="156">
        <f t="shared" si="9"/>
        <v>0</v>
      </c>
      <c r="N117" s="156">
        <f t="shared" si="10"/>
        <v>0</v>
      </c>
      <c r="O117" s="156">
        <f t="shared" si="12"/>
        <v>0</v>
      </c>
      <c r="P117" s="156">
        <f t="shared" si="13"/>
        <v>0</v>
      </c>
      <c r="Q117" s="156">
        <f t="shared" si="14"/>
        <v>0</v>
      </c>
      <c r="R117" s="156">
        <f t="shared" si="15"/>
        <v>0</v>
      </c>
      <c r="S117" s="10"/>
    </row>
    <row r="118" spans="1:20" s="93" customFormat="1" ht="36" x14ac:dyDescent="0.2">
      <c r="A118" s="264"/>
      <c r="B118" s="264"/>
      <c r="C118" s="196" t="s">
        <v>556</v>
      </c>
      <c r="D118" s="197" t="s">
        <v>66</v>
      </c>
      <c r="E118" s="198" t="s">
        <v>537</v>
      </c>
      <c r="F118" s="88"/>
      <c r="G118" s="96"/>
      <c r="H118" s="131" t="s">
        <v>643</v>
      </c>
      <c r="I118" s="9"/>
      <c r="J118" s="156" t="s">
        <v>12</v>
      </c>
      <c r="K118" s="156">
        <f t="shared" si="11"/>
        <v>0</v>
      </c>
      <c r="L118" s="156">
        <f t="shared" si="8"/>
        <v>0</v>
      </c>
      <c r="M118" s="156">
        <f t="shared" si="9"/>
        <v>0</v>
      </c>
      <c r="N118" s="156">
        <f t="shared" si="10"/>
        <v>0</v>
      </c>
      <c r="O118" s="156">
        <f t="shared" si="12"/>
        <v>0</v>
      </c>
      <c r="P118" s="156">
        <f t="shared" si="13"/>
        <v>0</v>
      </c>
      <c r="Q118" s="156">
        <f t="shared" si="14"/>
        <v>0</v>
      </c>
      <c r="R118" s="156">
        <f t="shared" si="15"/>
        <v>0</v>
      </c>
      <c r="S118" s="10"/>
    </row>
    <row r="119" spans="1:20" s="93" customFormat="1" ht="21" thickBot="1" x14ac:dyDescent="0.25">
      <c r="A119" s="264"/>
      <c r="B119" s="264"/>
      <c r="C119" s="52" t="s">
        <v>466</v>
      </c>
      <c r="D119" s="52" t="s">
        <v>390</v>
      </c>
      <c r="E119" s="87" t="s">
        <v>457</v>
      </c>
      <c r="F119" s="88"/>
      <c r="G119" s="96"/>
      <c r="H119" s="130" t="s">
        <v>643</v>
      </c>
      <c r="I119" s="7"/>
      <c r="J119" s="158" t="s">
        <v>12</v>
      </c>
      <c r="K119" s="158">
        <f t="shared" si="11"/>
        <v>0</v>
      </c>
      <c r="L119" s="158">
        <f t="shared" si="8"/>
        <v>0</v>
      </c>
      <c r="M119" s="158">
        <f t="shared" si="9"/>
        <v>0</v>
      </c>
      <c r="N119" s="158">
        <f t="shared" si="10"/>
        <v>0</v>
      </c>
      <c r="O119" s="158">
        <f t="shared" si="12"/>
        <v>0</v>
      </c>
      <c r="P119" s="158">
        <f t="shared" si="13"/>
        <v>0</v>
      </c>
      <c r="Q119" s="158">
        <f t="shared" si="14"/>
        <v>0</v>
      </c>
      <c r="R119" s="158">
        <f t="shared" si="15"/>
        <v>0</v>
      </c>
      <c r="S119" s="8"/>
      <c r="T119" s="96"/>
    </row>
    <row r="120" spans="1:20" s="103" customFormat="1" ht="41" customHeight="1" thickTop="1" x14ac:dyDescent="0.2">
      <c r="A120" s="265" t="s">
        <v>13</v>
      </c>
      <c r="B120" s="276" t="s">
        <v>44</v>
      </c>
      <c r="C120" s="65" t="s">
        <v>240</v>
      </c>
      <c r="D120" s="65" t="s">
        <v>65</v>
      </c>
      <c r="E120" s="66" t="s">
        <v>322</v>
      </c>
      <c r="F120" s="68" t="s">
        <v>132</v>
      </c>
      <c r="G120" s="101"/>
      <c r="H120" s="227" t="str">
        <f>IF(ISBLANK(H110),"Waiting",H110)</f>
        <v>No</v>
      </c>
      <c r="I120" s="211"/>
      <c r="J120" s="157" t="s">
        <v>13</v>
      </c>
      <c r="K120" s="157">
        <f t="shared" si="11"/>
        <v>0</v>
      </c>
      <c r="L120" s="157">
        <f t="shared" si="8"/>
        <v>0</v>
      </c>
      <c r="M120" s="157">
        <f t="shared" si="9"/>
        <v>0</v>
      </c>
      <c r="N120" s="157">
        <f t="shared" si="10"/>
        <v>0</v>
      </c>
      <c r="O120" s="157">
        <f t="shared" si="12"/>
        <v>0</v>
      </c>
      <c r="P120" s="157">
        <f t="shared" si="13"/>
        <v>0</v>
      </c>
      <c r="Q120" s="157">
        <f t="shared" si="14"/>
        <v>0</v>
      </c>
      <c r="R120" s="157">
        <f t="shared" si="15"/>
        <v>0</v>
      </c>
      <c r="S120" s="208"/>
    </row>
    <row r="121" spans="1:20" s="103" customFormat="1" ht="90" x14ac:dyDescent="0.2">
      <c r="A121" s="266"/>
      <c r="B121" s="277"/>
      <c r="C121" s="65" t="s">
        <v>241</v>
      </c>
      <c r="D121" s="65" t="s">
        <v>65</v>
      </c>
      <c r="E121" s="66" t="s">
        <v>323</v>
      </c>
      <c r="F121" s="68" t="s">
        <v>526</v>
      </c>
      <c r="G121" s="101"/>
      <c r="H121" s="104" t="str">
        <f>IF(ISBLANK(H111),"Waiting",H111)</f>
        <v>No</v>
      </c>
      <c r="I121" s="3"/>
      <c r="J121" s="156" t="s">
        <v>13</v>
      </c>
      <c r="K121" s="156">
        <f t="shared" si="11"/>
        <v>0</v>
      </c>
      <c r="L121" s="156">
        <f t="shared" si="8"/>
        <v>0</v>
      </c>
      <c r="M121" s="156">
        <f t="shared" si="9"/>
        <v>0</v>
      </c>
      <c r="N121" s="156">
        <f t="shared" si="10"/>
        <v>0</v>
      </c>
      <c r="O121" s="156">
        <f t="shared" si="12"/>
        <v>0</v>
      </c>
      <c r="P121" s="156">
        <f t="shared" si="13"/>
        <v>0</v>
      </c>
      <c r="Q121" s="156">
        <f t="shared" si="14"/>
        <v>0</v>
      </c>
      <c r="R121" s="156">
        <f t="shared" si="15"/>
        <v>0</v>
      </c>
      <c r="S121" s="6"/>
    </row>
    <row r="122" spans="1:20" s="103" customFormat="1" ht="198" x14ac:dyDescent="0.2">
      <c r="A122" s="266"/>
      <c r="B122" s="277"/>
      <c r="C122" s="65" t="s">
        <v>242</v>
      </c>
      <c r="D122" s="65" t="s">
        <v>65</v>
      </c>
      <c r="E122" s="66" t="s">
        <v>342</v>
      </c>
      <c r="F122" s="68" t="s">
        <v>133</v>
      </c>
      <c r="G122" s="101"/>
      <c r="H122" s="104" t="str">
        <f>IF(ISBLANK(H112),"Waiting",H112)</f>
        <v>Yes</v>
      </c>
      <c r="I122" s="3" t="s">
        <v>755</v>
      </c>
      <c r="J122" s="156" t="s">
        <v>13</v>
      </c>
      <c r="K122" s="156">
        <f t="shared" si="11"/>
        <v>1</v>
      </c>
      <c r="L122" s="156">
        <f t="shared" si="8"/>
        <v>0</v>
      </c>
      <c r="M122" s="156">
        <f t="shared" si="9"/>
        <v>0</v>
      </c>
      <c r="N122" s="156">
        <f t="shared" si="10"/>
        <v>0</v>
      </c>
      <c r="O122" s="156">
        <f t="shared" si="12"/>
        <v>0</v>
      </c>
      <c r="P122" s="156">
        <f t="shared" si="13"/>
        <v>0</v>
      </c>
      <c r="Q122" s="156">
        <f t="shared" si="14"/>
        <v>0</v>
      </c>
      <c r="R122" s="156">
        <f t="shared" si="15"/>
        <v>0</v>
      </c>
      <c r="S122" s="6"/>
    </row>
    <row r="123" spans="1:20" s="93" customFormat="1" ht="36" x14ac:dyDescent="0.2">
      <c r="A123" s="266"/>
      <c r="B123" s="277"/>
      <c r="C123" s="57" t="s">
        <v>247</v>
      </c>
      <c r="D123" s="57" t="s">
        <v>65</v>
      </c>
      <c r="E123" s="78" t="s">
        <v>617</v>
      </c>
      <c r="F123" s="79" t="s">
        <v>138</v>
      </c>
      <c r="G123" s="96"/>
      <c r="H123" s="129" t="s">
        <v>643</v>
      </c>
      <c r="I123" s="3"/>
      <c r="J123" s="156" t="s">
        <v>13</v>
      </c>
      <c r="K123" s="156">
        <f t="shared" si="11"/>
        <v>0</v>
      </c>
      <c r="L123" s="156">
        <f t="shared" si="8"/>
        <v>0</v>
      </c>
      <c r="M123" s="156">
        <f t="shared" si="9"/>
        <v>0</v>
      </c>
      <c r="N123" s="156">
        <f t="shared" si="10"/>
        <v>0</v>
      </c>
      <c r="O123" s="156">
        <f t="shared" si="12"/>
        <v>0</v>
      </c>
      <c r="P123" s="156">
        <f t="shared" si="13"/>
        <v>0</v>
      </c>
      <c r="Q123" s="156">
        <f t="shared" si="14"/>
        <v>0</v>
      </c>
      <c r="R123" s="156">
        <f t="shared" si="15"/>
        <v>0</v>
      </c>
      <c r="S123" s="6"/>
    </row>
    <row r="124" spans="1:20" s="93" customFormat="1" ht="36" x14ac:dyDescent="0.2">
      <c r="A124" s="266"/>
      <c r="B124" s="277"/>
      <c r="C124" s="65" t="s">
        <v>243</v>
      </c>
      <c r="D124" s="65" t="s">
        <v>65</v>
      </c>
      <c r="E124" s="66" t="s">
        <v>343</v>
      </c>
      <c r="F124" s="68" t="s">
        <v>134</v>
      </c>
      <c r="G124" s="101"/>
      <c r="H124" s="104" t="str">
        <f>IF(ISBLANK(H113),"Waiting",H113)</f>
        <v>No</v>
      </c>
      <c r="I124" s="3"/>
      <c r="J124" s="156" t="s">
        <v>13</v>
      </c>
      <c r="K124" s="156">
        <f t="shared" si="11"/>
        <v>0</v>
      </c>
      <c r="L124" s="156">
        <f t="shared" si="8"/>
        <v>0</v>
      </c>
      <c r="M124" s="156">
        <f t="shared" si="9"/>
        <v>0</v>
      </c>
      <c r="N124" s="156">
        <f t="shared" si="10"/>
        <v>0</v>
      </c>
      <c r="O124" s="156">
        <f t="shared" si="12"/>
        <v>0</v>
      </c>
      <c r="P124" s="156">
        <f t="shared" si="13"/>
        <v>0</v>
      </c>
      <c r="Q124" s="156">
        <f t="shared" si="14"/>
        <v>0</v>
      </c>
      <c r="R124" s="156">
        <f t="shared" si="15"/>
        <v>0</v>
      </c>
      <c r="S124" s="6"/>
    </row>
    <row r="125" spans="1:20" s="93" customFormat="1" ht="36" x14ac:dyDescent="0.2">
      <c r="A125" s="266"/>
      <c r="B125" s="277"/>
      <c r="C125" s="65" t="s">
        <v>245</v>
      </c>
      <c r="D125" s="65" t="s">
        <v>65</v>
      </c>
      <c r="E125" s="66" t="s">
        <v>344</v>
      </c>
      <c r="F125" s="68" t="s">
        <v>136</v>
      </c>
      <c r="G125" s="101"/>
      <c r="H125" s="104" t="str">
        <f>IF(ISBLANK(H115),"Waiting",H115)</f>
        <v>No</v>
      </c>
      <c r="I125" s="3"/>
      <c r="J125" s="156" t="s">
        <v>13</v>
      </c>
      <c r="K125" s="156">
        <f t="shared" si="11"/>
        <v>0</v>
      </c>
      <c r="L125" s="156">
        <f t="shared" si="8"/>
        <v>0</v>
      </c>
      <c r="M125" s="156">
        <f t="shared" si="9"/>
        <v>0</v>
      </c>
      <c r="N125" s="156">
        <f t="shared" si="10"/>
        <v>0</v>
      </c>
      <c r="O125" s="156">
        <f t="shared" si="12"/>
        <v>0</v>
      </c>
      <c r="P125" s="156">
        <f t="shared" si="13"/>
        <v>0</v>
      </c>
      <c r="Q125" s="156">
        <f t="shared" si="14"/>
        <v>0</v>
      </c>
      <c r="R125" s="156">
        <f t="shared" si="15"/>
        <v>0</v>
      </c>
      <c r="S125" s="6"/>
    </row>
    <row r="126" spans="1:20" s="93" customFormat="1" ht="54" x14ac:dyDescent="0.2">
      <c r="A126" s="266"/>
      <c r="B126" s="277"/>
      <c r="C126" s="65" t="s">
        <v>244</v>
      </c>
      <c r="D126" s="65" t="s">
        <v>65</v>
      </c>
      <c r="E126" s="66" t="s">
        <v>324</v>
      </c>
      <c r="F126" s="68" t="s">
        <v>135</v>
      </c>
      <c r="G126" s="101"/>
      <c r="H126" s="104" t="str">
        <f>IF(ISBLANK(H114),"Waiting",H114)</f>
        <v>No</v>
      </c>
      <c r="I126" s="3"/>
      <c r="J126" s="156" t="s">
        <v>13</v>
      </c>
      <c r="K126" s="156">
        <f t="shared" si="11"/>
        <v>0</v>
      </c>
      <c r="L126" s="156">
        <f t="shared" si="8"/>
        <v>0</v>
      </c>
      <c r="M126" s="156">
        <f t="shared" si="9"/>
        <v>0</v>
      </c>
      <c r="N126" s="156">
        <f t="shared" si="10"/>
        <v>0</v>
      </c>
      <c r="O126" s="156">
        <f t="shared" si="12"/>
        <v>0</v>
      </c>
      <c r="P126" s="156">
        <f t="shared" si="13"/>
        <v>0</v>
      </c>
      <c r="Q126" s="156">
        <f t="shared" si="14"/>
        <v>0</v>
      </c>
      <c r="R126" s="156">
        <f t="shared" si="15"/>
        <v>0</v>
      </c>
      <c r="S126" s="6"/>
    </row>
    <row r="127" spans="1:20" s="93" customFormat="1" ht="36" x14ac:dyDescent="0.2">
      <c r="A127" s="266"/>
      <c r="B127" s="277"/>
      <c r="C127" s="65" t="s">
        <v>237</v>
      </c>
      <c r="D127" s="65" t="s">
        <v>65</v>
      </c>
      <c r="E127" s="66" t="s">
        <v>340</v>
      </c>
      <c r="F127" s="68" t="s">
        <v>130</v>
      </c>
      <c r="G127" s="101"/>
      <c r="H127" s="104" t="str">
        <f>IF(ISBLANK(H103),"Waiting",H103)</f>
        <v>No</v>
      </c>
      <c r="I127" s="9"/>
      <c r="J127" s="156" t="s">
        <v>13</v>
      </c>
      <c r="K127" s="156">
        <f t="shared" si="11"/>
        <v>0</v>
      </c>
      <c r="L127" s="156">
        <f t="shared" si="8"/>
        <v>0</v>
      </c>
      <c r="M127" s="156">
        <f t="shared" si="9"/>
        <v>0</v>
      </c>
      <c r="N127" s="156">
        <f t="shared" si="10"/>
        <v>0</v>
      </c>
      <c r="O127" s="156">
        <f t="shared" si="12"/>
        <v>0</v>
      </c>
      <c r="P127" s="156">
        <f t="shared" si="13"/>
        <v>0</v>
      </c>
      <c r="Q127" s="156">
        <f t="shared" si="14"/>
        <v>0</v>
      </c>
      <c r="R127" s="156">
        <f t="shared" si="15"/>
        <v>0</v>
      </c>
      <c r="S127" s="10"/>
    </row>
    <row r="128" spans="1:20" s="93" customFormat="1" ht="36" x14ac:dyDescent="0.2">
      <c r="A128" s="266"/>
      <c r="B128" s="277"/>
      <c r="C128" s="199" t="s">
        <v>557</v>
      </c>
      <c r="D128" s="200" t="s">
        <v>65</v>
      </c>
      <c r="E128" s="201" t="s">
        <v>536</v>
      </c>
      <c r="F128" s="202"/>
      <c r="G128" s="101"/>
      <c r="H128" s="129" t="s">
        <v>643</v>
      </c>
      <c r="I128" s="9"/>
      <c r="J128" s="156" t="s">
        <v>13</v>
      </c>
      <c r="K128" s="156">
        <f t="shared" si="11"/>
        <v>0</v>
      </c>
      <c r="L128" s="156">
        <f t="shared" si="8"/>
        <v>0</v>
      </c>
      <c r="M128" s="156">
        <f t="shared" si="9"/>
        <v>0</v>
      </c>
      <c r="N128" s="156">
        <f t="shared" si="10"/>
        <v>0</v>
      </c>
      <c r="O128" s="156">
        <f t="shared" si="12"/>
        <v>0</v>
      </c>
      <c r="P128" s="156">
        <f t="shared" si="13"/>
        <v>0</v>
      </c>
      <c r="Q128" s="156">
        <f t="shared" si="14"/>
        <v>0</v>
      </c>
      <c r="R128" s="156">
        <f t="shared" si="15"/>
        <v>0</v>
      </c>
      <c r="S128" s="6"/>
    </row>
    <row r="129" spans="1:20" s="93" customFormat="1" ht="36" x14ac:dyDescent="0.2">
      <c r="A129" s="266"/>
      <c r="B129" s="277"/>
      <c r="C129" s="205" t="s">
        <v>574</v>
      </c>
      <c r="D129" s="206" t="s">
        <v>66</v>
      </c>
      <c r="E129" s="207" t="s">
        <v>537</v>
      </c>
      <c r="F129" s="202"/>
      <c r="G129" s="101"/>
      <c r="H129" s="131" t="s">
        <v>643</v>
      </c>
      <c r="I129" s="9"/>
      <c r="J129" s="156" t="s">
        <v>13</v>
      </c>
      <c r="K129" s="156">
        <f t="shared" si="11"/>
        <v>0</v>
      </c>
      <c r="L129" s="156">
        <f t="shared" si="8"/>
        <v>0</v>
      </c>
      <c r="M129" s="156">
        <f t="shared" si="9"/>
        <v>0</v>
      </c>
      <c r="N129" s="156">
        <f t="shared" si="10"/>
        <v>0</v>
      </c>
      <c r="O129" s="156">
        <f t="shared" si="12"/>
        <v>0</v>
      </c>
      <c r="P129" s="156">
        <f t="shared" si="13"/>
        <v>0</v>
      </c>
      <c r="Q129" s="156">
        <f t="shared" si="14"/>
        <v>0</v>
      </c>
      <c r="R129" s="156">
        <f t="shared" si="15"/>
        <v>0</v>
      </c>
      <c r="S129" s="10"/>
    </row>
    <row r="130" spans="1:20" s="93" customFormat="1" ht="21" thickBot="1" x14ac:dyDescent="0.25">
      <c r="A130" s="267"/>
      <c r="B130" s="278"/>
      <c r="C130" s="57" t="s">
        <v>467</v>
      </c>
      <c r="D130" s="57" t="s">
        <v>390</v>
      </c>
      <c r="E130" s="78" t="s">
        <v>457</v>
      </c>
      <c r="F130" s="79"/>
      <c r="G130" s="101"/>
      <c r="H130" s="131" t="s">
        <v>643</v>
      </c>
      <c r="I130" s="7"/>
      <c r="J130" s="158" t="s">
        <v>13</v>
      </c>
      <c r="K130" s="158">
        <f t="shared" si="11"/>
        <v>0</v>
      </c>
      <c r="L130" s="158">
        <f t="shared" si="8"/>
        <v>0</v>
      </c>
      <c r="M130" s="158">
        <f t="shared" si="9"/>
        <v>0</v>
      </c>
      <c r="N130" s="158">
        <f t="shared" si="10"/>
        <v>0</v>
      </c>
      <c r="O130" s="158">
        <f t="shared" si="12"/>
        <v>0</v>
      </c>
      <c r="P130" s="158">
        <f t="shared" si="13"/>
        <v>0</v>
      </c>
      <c r="Q130" s="158">
        <f t="shared" si="14"/>
        <v>0</v>
      </c>
      <c r="R130" s="158">
        <f t="shared" si="15"/>
        <v>0</v>
      </c>
      <c r="S130" s="8"/>
      <c r="T130" s="96"/>
    </row>
    <row r="131" spans="1:20" s="93" customFormat="1" ht="55" thickTop="1" x14ac:dyDescent="0.2">
      <c r="A131" s="268" t="s">
        <v>14</v>
      </c>
      <c r="B131" s="268" t="s">
        <v>45</v>
      </c>
      <c r="C131" s="62" t="s">
        <v>248</v>
      </c>
      <c r="D131" s="62" t="s">
        <v>65</v>
      </c>
      <c r="E131" s="67" t="s">
        <v>346</v>
      </c>
      <c r="F131" s="81" t="s">
        <v>139</v>
      </c>
      <c r="G131" s="96"/>
      <c r="H131" s="128" t="s">
        <v>643</v>
      </c>
      <c r="I131" s="4"/>
      <c r="J131" s="155" t="s">
        <v>14</v>
      </c>
      <c r="K131" s="155">
        <f t="shared" si="11"/>
        <v>0</v>
      </c>
      <c r="L131" s="155">
        <f t="shared" ref="L131:L195" si="16">IF(AND($H131="Yes",NOT(ISERROR(SEARCH("-L-",$C131)))),1,0)</f>
        <v>0</v>
      </c>
      <c r="M131" s="155">
        <f t="shared" ref="M131:M195" si="17">IF(AND($H131="Yes",NOT(ISERROR(SEARCH("-U-",$C131)))),1,0)</f>
        <v>0</v>
      </c>
      <c r="N131" s="155">
        <f t="shared" ref="N131:N195" si="18">IF(AND($H131="Yes",NOT(ISERROR(SEARCH("-P-",$C131)))),1,0)</f>
        <v>0</v>
      </c>
      <c r="O131" s="157">
        <f t="shared" si="12"/>
        <v>0</v>
      </c>
      <c r="P131" s="157">
        <f t="shared" si="13"/>
        <v>0</v>
      </c>
      <c r="Q131" s="157">
        <f t="shared" si="14"/>
        <v>0</v>
      </c>
      <c r="R131" s="157">
        <f t="shared" si="15"/>
        <v>0</v>
      </c>
      <c r="S131" s="5"/>
    </row>
    <row r="132" spans="1:20" s="93" customFormat="1" ht="90" x14ac:dyDescent="0.2">
      <c r="A132" s="264"/>
      <c r="B132" s="264"/>
      <c r="C132" s="80" t="s">
        <v>241</v>
      </c>
      <c r="D132" s="80" t="s">
        <v>65</v>
      </c>
      <c r="E132" s="75" t="s">
        <v>323</v>
      </c>
      <c r="F132" s="76" t="s">
        <v>526</v>
      </c>
      <c r="G132" s="109"/>
      <c r="H132" s="104" t="str">
        <f>IF(ISBLANK(H111),"Waiting",H111)</f>
        <v>No</v>
      </c>
      <c r="I132" s="3"/>
      <c r="J132" s="156" t="s">
        <v>14</v>
      </c>
      <c r="K132" s="156">
        <f t="shared" ref="K132:K196" si="19">IF(AND($H132="Yes",NOT(ISERROR(SEARCH("-H-",$C132)))),1,0)</f>
        <v>0</v>
      </c>
      <c r="L132" s="156">
        <f t="shared" si="16"/>
        <v>0</v>
      </c>
      <c r="M132" s="156">
        <f t="shared" si="17"/>
        <v>0</v>
      </c>
      <c r="N132" s="156">
        <f t="shared" si="18"/>
        <v>0</v>
      </c>
      <c r="O132" s="156">
        <f t="shared" si="12"/>
        <v>0</v>
      </c>
      <c r="P132" s="156">
        <f t="shared" si="13"/>
        <v>0</v>
      </c>
      <c r="Q132" s="156">
        <f t="shared" si="14"/>
        <v>0</v>
      </c>
      <c r="R132" s="156">
        <f t="shared" si="15"/>
        <v>0</v>
      </c>
      <c r="S132" s="127"/>
    </row>
    <row r="133" spans="1:20" s="93" customFormat="1" ht="36" x14ac:dyDescent="0.2">
      <c r="A133" s="264"/>
      <c r="B133" s="264"/>
      <c r="C133" s="193" t="s">
        <v>558</v>
      </c>
      <c r="D133" s="194" t="s">
        <v>65</v>
      </c>
      <c r="E133" s="195" t="s">
        <v>536</v>
      </c>
      <c r="F133" s="203"/>
      <c r="G133" s="109"/>
      <c r="H133" s="129" t="s">
        <v>643</v>
      </c>
      <c r="I133" s="3"/>
      <c r="J133" s="156" t="s">
        <v>14</v>
      </c>
      <c r="K133" s="156">
        <f t="shared" si="19"/>
        <v>0</v>
      </c>
      <c r="L133" s="156">
        <f t="shared" si="16"/>
        <v>0</v>
      </c>
      <c r="M133" s="156">
        <f t="shared" si="17"/>
        <v>0</v>
      </c>
      <c r="N133" s="156">
        <f t="shared" si="18"/>
        <v>0</v>
      </c>
      <c r="O133" s="156">
        <f t="shared" si="12"/>
        <v>0</v>
      </c>
      <c r="P133" s="156">
        <f t="shared" si="13"/>
        <v>0</v>
      </c>
      <c r="Q133" s="156">
        <f t="shared" si="14"/>
        <v>0</v>
      </c>
      <c r="R133" s="156">
        <f t="shared" si="15"/>
        <v>0</v>
      </c>
      <c r="S133" s="127"/>
    </row>
    <row r="134" spans="1:20" s="93" customFormat="1" ht="36" x14ac:dyDescent="0.2">
      <c r="A134" s="264"/>
      <c r="B134" s="264"/>
      <c r="C134" s="196" t="s">
        <v>575</v>
      </c>
      <c r="D134" s="197" t="s">
        <v>66</v>
      </c>
      <c r="E134" s="198" t="s">
        <v>537</v>
      </c>
      <c r="F134" s="203"/>
      <c r="G134" s="109"/>
      <c r="H134" s="129" t="s">
        <v>643</v>
      </c>
      <c r="I134" s="3"/>
      <c r="J134" s="156" t="s">
        <v>14</v>
      </c>
      <c r="K134" s="156">
        <f t="shared" si="19"/>
        <v>0</v>
      </c>
      <c r="L134" s="156">
        <f t="shared" si="16"/>
        <v>0</v>
      </c>
      <c r="M134" s="156">
        <f t="shared" si="17"/>
        <v>0</v>
      </c>
      <c r="N134" s="156">
        <f t="shared" si="18"/>
        <v>0</v>
      </c>
      <c r="O134" s="156">
        <f t="shared" si="12"/>
        <v>0</v>
      </c>
      <c r="P134" s="156">
        <f t="shared" si="13"/>
        <v>0</v>
      </c>
      <c r="Q134" s="156">
        <f t="shared" si="14"/>
        <v>0</v>
      </c>
      <c r="R134" s="156">
        <f t="shared" si="15"/>
        <v>0</v>
      </c>
      <c r="S134" s="127"/>
    </row>
    <row r="135" spans="1:20" s="93" customFormat="1" ht="109" thickBot="1" x14ac:dyDescent="0.25">
      <c r="A135" s="272"/>
      <c r="B135" s="272"/>
      <c r="C135" s="62" t="s">
        <v>468</v>
      </c>
      <c r="D135" s="62" t="s">
        <v>390</v>
      </c>
      <c r="E135" s="67" t="s">
        <v>457</v>
      </c>
      <c r="F135" s="81"/>
      <c r="G135" s="109"/>
      <c r="H135" s="129" t="s">
        <v>644</v>
      </c>
      <c r="I135" s="138" t="s">
        <v>756</v>
      </c>
      <c r="J135" s="156" t="s">
        <v>14</v>
      </c>
      <c r="K135" s="156">
        <f t="shared" si="19"/>
        <v>0</v>
      </c>
      <c r="L135" s="156">
        <f t="shared" si="16"/>
        <v>0</v>
      </c>
      <c r="M135" s="156">
        <f t="shared" si="17"/>
        <v>0</v>
      </c>
      <c r="N135" s="156">
        <f t="shared" si="18"/>
        <v>0</v>
      </c>
      <c r="O135" s="158">
        <f t="shared" ref="O135:O198" si="20">IF(AND($H135="Split",$D135="High"),1,0)</f>
        <v>0</v>
      </c>
      <c r="P135" s="158">
        <f t="shared" ref="P135:P198" si="21">IF(AND($H135="Split",$D135="Low"),1,0)</f>
        <v>0</v>
      </c>
      <c r="Q135" s="158">
        <f t="shared" ref="Q135:Q198" si="22">IF(AND($H135="Split",$D135="Unlikely"),1,0)</f>
        <v>0</v>
      </c>
      <c r="R135" s="158">
        <f t="shared" ref="R135:R198" si="23">IF(AND($H135="Split",$D135="Moderate"),1,0)</f>
        <v>0</v>
      </c>
      <c r="S135" s="139"/>
      <c r="T135" s="96"/>
    </row>
    <row r="136" spans="1:20" s="103" customFormat="1" ht="37" thickTop="1" x14ac:dyDescent="0.2">
      <c r="A136" s="265" t="s">
        <v>15</v>
      </c>
      <c r="B136" s="265" t="s">
        <v>46</v>
      </c>
      <c r="C136" s="65" t="s">
        <v>232</v>
      </c>
      <c r="D136" s="65" t="s">
        <v>65</v>
      </c>
      <c r="E136" s="66" t="s">
        <v>347</v>
      </c>
      <c r="F136" s="68" t="s">
        <v>125</v>
      </c>
      <c r="G136" s="101"/>
      <c r="H136" s="106" t="str">
        <f t="shared" ref="H136:H142" si="24">IF(ISBLANK(H98),"Waiting",H98)</f>
        <v>No</v>
      </c>
      <c r="I136" s="4"/>
      <c r="J136" s="155" t="s">
        <v>15</v>
      </c>
      <c r="K136" s="155">
        <f t="shared" si="19"/>
        <v>0</v>
      </c>
      <c r="L136" s="155">
        <f t="shared" si="16"/>
        <v>0</v>
      </c>
      <c r="M136" s="155">
        <f t="shared" si="17"/>
        <v>0</v>
      </c>
      <c r="N136" s="155">
        <f t="shared" si="18"/>
        <v>0</v>
      </c>
      <c r="O136" s="157">
        <f t="shared" si="20"/>
        <v>0</v>
      </c>
      <c r="P136" s="157">
        <f t="shared" si="21"/>
        <v>0</v>
      </c>
      <c r="Q136" s="157">
        <f t="shared" si="22"/>
        <v>0</v>
      </c>
      <c r="R136" s="157">
        <f t="shared" si="23"/>
        <v>0</v>
      </c>
      <c r="S136" s="5"/>
    </row>
    <row r="137" spans="1:20" s="103" customFormat="1" ht="144" x14ac:dyDescent="0.2">
      <c r="A137" s="266"/>
      <c r="B137" s="266"/>
      <c r="C137" s="65" t="s">
        <v>233</v>
      </c>
      <c r="D137" s="65" t="s">
        <v>65</v>
      </c>
      <c r="E137" s="66" t="s">
        <v>336</v>
      </c>
      <c r="F137" s="68" t="s">
        <v>126</v>
      </c>
      <c r="G137" s="101"/>
      <c r="H137" s="104" t="str">
        <f t="shared" si="24"/>
        <v>Yes</v>
      </c>
      <c r="I137" s="3" t="s">
        <v>732</v>
      </c>
      <c r="J137" s="156" t="s">
        <v>15</v>
      </c>
      <c r="K137" s="156">
        <f t="shared" si="19"/>
        <v>1</v>
      </c>
      <c r="L137" s="156">
        <f t="shared" si="16"/>
        <v>0</v>
      </c>
      <c r="M137" s="156">
        <f t="shared" si="17"/>
        <v>0</v>
      </c>
      <c r="N137" s="156">
        <f t="shared" si="18"/>
        <v>0</v>
      </c>
      <c r="O137" s="156">
        <f t="shared" si="20"/>
        <v>0</v>
      </c>
      <c r="P137" s="156">
        <f t="shared" si="21"/>
        <v>0</v>
      </c>
      <c r="Q137" s="156">
        <f t="shared" si="22"/>
        <v>0</v>
      </c>
      <c r="R137" s="156">
        <f t="shared" si="23"/>
        <v>0</v>
      </c>
      <c r="S137" s="6"/>
    </row>
    <row r="138" spans="1:20" s="103" customFormat="1" ht="36" x14ac:dyDescent="0.2">
      <c r="A138" s="266"/>
      <c r="B138" s="266"/>
      <c r="C138" s="65" t="s">
        <v>234</v>
      </c>
      <c r="D138" s="65" t="s">
        <v>65</v>
      </c>
      <c r="E138" s="66" t="s">
        <v>337</v>
      </c>
      <c r="F138" s="68" t="s">
        <v>127</v>
      </c>
      <c r="G138" s="101"/>
      <c r="H138" s="104" t="str">
        <f t="shared" si="24"/>
        <v>No</v>
      </c>
      <c r="I138" s="3"/>
      <c r="J138" s="156" t="s">
        <v>15</v>
      </c>
      <c r="K138" s="156">
        <f t="shared" si="19"/>
        <v>0</v>
      </c>
      <c r="L138" s="156">
        <f t="shared" si="16"/>
        <v>0</v>
      </c>
      <c r="M138" s="156">
        <f t="shared" si="17"/>
        <v>0</v>
      </c>
      <c r="N138" s="156">
        <f t="shared" si="18"/>
        <v>0</v>
      </c>
      <c r="O138" s="156">
        <f t="shared" si="20"/>
        <v>0</v>
      </c>
      <c r="P138" s="156">
        <f t="shared" si="21"/>
        <v>0</v>
      </c>
      <c r="Q138" s="156">
        <f t="shared" si="22"/>
        <v>0</v>
      </c>
      <c r="R138" s="156">
        <f t="shared" si="23"/>
        <v>0</v>
      </c>
      <c r="S138" s="6"/>
    </row>
    <row r="139" spans="1:20" s="103" customFormat="1" ht="20" x14ac:dyDescent="0.2">
      <c r="A139" s="266"/>
      <c r="B139" s="266"/>
      <c r="C139" s="65" t="s">
        <v>235</v>
      </c>
      <c r="D139" s="65" t="s">
        <v>65</v>
      </c>
      <c r="E139" s="66" t="s">
        <v>338</v>
      </c>
      <c r="F139" s="68" t="s">
        <v>128</v>
      </c>
      <c r="G139" s="101"/>
      <c r="H139" s="104" t="str">
        <f t="shared" si="24"/>
        <v>No</v>
      </c>
      <c r="I139" s="3"/>
      <c r="J139" s="156" t="s">
        <v>15</v>
      </c>
      <c r="K139" s="156">
        <f t="shared" si="19"/>
        <v>0</v>
      </c>
      <c r="L139" s="156">
        <f t="shared" si="16"/>
        <v>0</v>
      </c>
      <c r="M139" s="156">
        <f t="shared" si="17"/>
        <v>0</v>
      </c>
      <c r="N139" s="156">
        <f t="shared" si="18"/>
        <v>0</v>
      </c>
      <c r="O139" s="156">
        <f t="shared" si="20"/>
        <v>0</v>
      </c>
      <c r="P139" s="156">
        <f t="shared" si="21"/>
        <v>0</v>
      </c>
      <c r="Q139" s="156">
        <f t="shared" si="22"/>
        <v>0</v>
      </c>
      <c r="R139" s="156">
        <f t="shared" si="23"/>
        <v>0</v>
      </c>
      <c r="S139" s="6"/>
    </row>
    <row r="140" spans="1:20" s="103" customFormat="1" ht="144" x14ac:dyDescent="0.2">
      <c r="A140" s="266"/>
      <c r="B140" s="266"/>
      <c r="C140" s="65" t="s">
        <v>236</v>
      </c>
      <c r="D140" s="65" t="s">
        <v>65</v>
      </c>
      <c r="E140" s="66" t="s">
        <v>339</v>
      </c>
      <c r="F140" s="68" t="s">
        <v>129</v>
      </c>
      <c r="G140" s="101"/>
      <c r="H140" s="104" t="str">
        <f t="shared" si="24"/>
        <v>Yes</v>
      </c>
      <c r="I140" s="3" t="s">
        <v>733</v>
      </c>
      <c r="J140" s="156" t="s">
        <v>15</v>
      </c>
      <c r="K140" s="156">
        <f t="shared" si="19"/>
        <v>1</v>
      </c>
      <c r="L140" s="156">
        <f t="shared" si="16"/>
        <v>0</v>
      </c>
      <c r="M140" s="156">
        <f t="shared" si="17"/>
        <v>0</v>
      </c>
      <c r="N140" s="156">
        <f t="shared" si="18"/>
        <v>0</v>
      </c>
      <c r="O140" s="156">
        <f t="shared" si="20"/>
        <v>0</v>
      </c>
      <c r="P140" s="156">
        <f t="shared" si="21"/>
        <v>0</v>
      </c>
      <c r="Q140" s="156">
        <f t="shared" si="22"/>
        <v>0</v>
      </c>
      <c r="R140" s="156">
        <f t="shared" si="23"/>
        <v>0</v>
      </c>
      <c r="S140" s="6"/>
    </row>
    <row r="141" spans="1:20" s="103" customFormat="1" ht="36" x14ac:dyDescent="0.2">
      <c r="A141" s="266"/>
      <c r="B141" s="266"/>
      <c r="C141" s="65" t="s">
        <v>237</v>
      </c>
      <c r="D141" s="65" t="s">
        <v>65</v>
      </c>
      <c r="E141" s="66" t="s">
        <v>340</v>
      </c>
      <c r="F141" s="68" t="s">
        <v>130</v>
      </c>
      <c r="G141" s="101"/>
      <c r="H141" s="104" t="str">
        <f t="shared" si="24"/>
        <v>No</v>
      </c>
      <c r="I141" s="3"/>
      <c r="J141" s="156" t="s">
        <v>15</v>
      </c>
      <c r="K141" s="156">
        <f t="shared" si="19"/>
        <v>0</v>
      </c>
      <c r="L141" s="156">
        <f t="shared" si="16"/>
        <v>0</v>
      </c>
      <c r="M141" s="156">
        <f t="shared" si="17"/>
        <v>0</v>
      </c>
      <c r="N141" s="156">
        <f t="shared" si="18"/>
        <v>0</v>
      </c>
      <c r="O141" s="156">
        <f t="shared" si="20"/>
        <v>0</v>
      </c>
      <c r="P141" s="156">
        <f t="shared" si="21"/>
        <v>0</v>
      </c>
      <c r="Q141" s="156">
        <f t="shared" si="22"/>
        <v>0</v>
      </c>
      <c r="R141" s="156">
        <f t="shared" si="23"/>
        <v>0</v>
      </c>
      <c r="S141" s="6"/>
    </row>
    <row r="142" spans="1:20" s="103" customFormat="1" ht="36" x14ac:dyDescent="0.2">
      <c r="A142" s="266"/>
      <c r="B142" s="266"/>
      <c r="C142" s="65" t="s">
        <v>238</v>
      </c>
      <c r="D142" s="65" t="s">
        <v>65</v>
      </c>
      <c r="E142" s="66" t="s">
        <v>341</v>
      </c>
      <c r="F142" s="68" t="s">
        <v>131</v>
      </c>
      <c r="G142" s="101"/>
      <c r="H142" s="104" t="str">
        <f t="shared" si="24"/>
        <v>No</v>
      </c>
      <c r="I142" s="3"/>
      <c r="J142" s="156" t="s">
        <v>15</v>
      </c>
      <c r="K142" s="156">
        <f t="shared" si="19"/>
        <v>0</v>
      </c>
      <c r="L142" s="156">
        <f t="shared" si="16"/>
        <v>0</v>
      </c>
      <c r="M142" s="156">
        <f t="shared" si="17"/>
        <v>0</v>
      </c>
      <c r="N142" s="156">
        <f t="shared" si="18"/>
        <v>0</v>
      </c>
      <c r="O142" s="156">
        <f t="shared" si="20"/>
        <v>0</v>
      </c>
      <c r="P142" s="156">
        <f t="shared" si="21"/>
        <v>0</v>
      </c>
      <c r="Q142" s="156">
        <f t="shared" si="22"/>
        <v>0</v>
      </c>
      <c r="R142" s="156">
        <f t="shared" si="23"/>
        <v>0</v>
      </c>
      <c r="S142" s="6"/>
    </row>
    <row r="143" spans="1:20" s="103" customFormat="1" ht="234" x14ac:dyDescent="0.2">
      <c r="A143" s="266"/>
      <c r="B143" s="266"/>
      <c r="C143" s="65" t="s">
        <v>239</v>
      </c>
      <c r="D143" s="65" t="s">
        <v>65</v>
      </c>
      <c r="E143" s="66" t="s">
        <v>321</v>
      </c>
      <c r="F143" s="68" t="s">
        <v>527</v>
      </c>
      <c r="G143" s="101"/>
      <c r="H143" s="104" t="str">
        <f>IF(ISBLANK(H109),"Waiting",H109)</f>
        <v>Yes</v>
      </c>
      <c r="I143" s="3" t="s">
        <v>731</v>
      </c>
      <c r="J143" s="156" t="s">
        <v>15</v>
      </c>
      <c r="K143" s="156">
        <f t="shared" si="19"/>
        <v>1</v>
      </c>
      <c r="L143" s="156">
        <f t="shared" si="16"/>
        <v>0</v>
      </c>
      <c r="M143" s="156">
        <f t="shared" si="17"/>
        <v>0</v>
      </c>
      <c r="N143" s="156">
        <f t="shared" si="18"/>
        <v>0</v>
      </c>
      <c r="O143" s="156">
        <f t="shared" si="20"/>
        <v>0</v>
      </c>
      <c r="P143" s="156">
        <f t="shared" si="21"/>
        <v>0</v>
      </c>
      <c r="Q143" s="156">
        <f t="shared" si="22"/>
        <v>0</v>
      </c>
      <c r="R143" s="156">
        <f t="shared" si="23"/>
        <v>0</v>
      </c>
      <c r="S143" s="6"/>
    </row>
    <row r="144" spans="1:20" s="103" customFormat="1" ht="36" x14ac:dyDescent="0.2">
      <c r="A144" s="266"/>
      <c r="B144" s="266"/>
      <c r="C144" s="65" t="s">
        <v>240</v>
      </c>
      <c r="D144" s="65" t="s">
        <v>65</v>
      </c>
      <c r="E144" s="66" t="s">
        <v>322</v>
      </c>
      <c r="F144" s="68" t="s">
        <v>132</v>
      </c>
      <c r="G144" s="101"/>
      <c r="H144" s="104" t="str">
        <f>IF(ISBLANK(H110),"Waiting",H110)</f>
        <v>No</v>
      </c>
      <c r="I144" s="3"/>
      <c r="J144" s="156" t="s">
        <v>15</v>
      </c>
      <c r="K144" s="156">
        <f t="shared" si="19"/>
        <v>0</v>
      </c>
      <c r="L144" s="156">
        <f t="shared" si="16"/>
        <v>0</v>
      </c>
      <c r="M144" s="156">
        <f t="shared" si="17"/>
        <v>0</v>
      </c>
      <c r="N144" s="156">
        <f t="shared" si="18"/>
        <v>0</v>
      </c>
      <c r="O144" s="156">
        <f t="shared" si="20"/>
        <v>0</v>
      </c>
      <c r="P144" s="156">
        <f t="shared" si="21"/>
        <v>0</v>
      </c>
      <c r="Q144" s="156">
        <f t="shared" si="22"/>
        <v>0</v>
      </c>
      <c r="R144" s="156">
        <f t="shared" si="23"/>
        <v>0</v>
      </c>
      <c r="S144" s="6"/>
    </row>
    <row r="145" spans="1:20" s="103" customFormat="1" ht="72" x14ac:dyDescent="0.2">
      <c r="A145" s="266"/>
      <c r="B145" s="266"/>
      <c r="C145" s="65" t="s">
        <v>241</v>
      </c>
      <c r="D145" s="65" t="s">
        <v>65</v>
      </c>
      <c r="E145" s="66" t="s">
        <v>323</v>
      </c>
      <c r="F145" s="68" t="s">
        <v>528</v>
      </c>
      <c r="G145" s="101"/>
      <c r="H145" s="104" t="str">
        <f>IF(ISBLANK(H111),"Waiting",H111)</f>
        <v>No</v>
      </c>
      <c r="I145" s="3"/>
      <c r="J145" s="156" t="s">
        <v>15</v>
      </c>
      <c r="K145" s="156">
        <f t="shared" si="19"/>
        <v>0</v>
      </c>
      <c r="L145" s="156">
        <f t="shared" si="16"/>
        <v>0</v>
      </c>
      <c r="M145" s="156">
        <f t="shared" si="17"/>
        <v>0</v>
      </c>
      <c r="N145" s="156">
        <f t="shared" si="18"/>
        <v>0</v>
      </c>
      <c r="O145" s="156">
        <f t="shared" si="20"/>
        <v>0</v>
      </c>
      <c r="P145" s="156">
        <f t="shared" si="21"/>
        <v>0</v>
      </c>
      <c r="Q145" s="156">
        <f t="shared" si="22"/>
        <v>0</v>
      </c>
      <c r="R145" s="156">
        <f t="shared" si="23"/>
        <v>0</v>
      </c>
      <c r="S145" s="6"/>
    </row>
    <row r="146" spans="1:20" s="103" customFormat="1" ht="72" x14ac:dyDescent="0.2">
      <c r="A146" s="266"/>
      <c r="B146" s="266"/>
      <c r="C146" s="65" t="s">
        <v>242</v>
      </c>
      <c r="D146" s="65" t="s">
        <v>65</v>
      </c>
      <c r="E146" s="66" t="s">
        <v>342</v>
      </c>
      <c r="F146" s="68" t="s">
        <v>133</v>
      </c>
      <c r="G146" s="101"/>
      <c r="H146" s="104" t="str">
        <f>IF(ISBLANK(H112),"Waiting",H112)</f>
        <v>Yes</v>
      </c>
      <c r="I146" s="3" t="s">
        <v>750</v>
      </c>
      <c r="J146" s="156" t="s">
        <v>15</v>
      </c>
      <c r="K146" s="156">
        <f t="shared" si="19"/>
        <v>1</v>
      </c>
      <c r="L146" s="156">
        <f t="shared" si="16"/>
        <v>0</v>
      </c>
      <c r="M146" s="156">
        <f t="shared" si="17"/>
        <v>0</v>
      </c>
      <c r="N146" s="156">
        <f t="shared" si="18"/>
        <v>0</v>
      </c>
      <c r="O146" s="156">
        <f t="shared" si="20"/>
        <v>0</v>
      </c>
      <c r="P146" s="156">
        <f t="shared" si="21"/>
        <v>0</v>
      </c>
      <c r="Q146" s="156">
        <f t="shared" si="22"/>
        <v>0</v>
      </c>
      <c r="R146" s="156">
        <f t="shared" si="23"/>
        <v>0</v>
      </c>
      <c r="S146" s="6"/>
    </row>
    <row r="147" spans="1:20" s="103" customFormat="1" ht="36" x14ac:dyDescent="0.2">
      <c r="A147" s="266"/>
      <c r="B147" s="266"/>
      <c r="C147" s="228" t="s">
        <v>247</v>
      </c>
      <c r="D147" s="228" t="s">
        <v>65</v>
      </c>
      <c r="E147" s="66" t="s">
        <v>617</v>
      </c>
      <c r="F147" s="229" t="s">
        <v>138</v>
      </c>
      <c r="G147" s="101"/>
      <c r="H147" s="104" t="str">
        <f>IF(ISBLANK(H123),"Waiting",H123)</f>
        <v>No</v>
      </c>
      <c r="I147" s="3"/>
      <c r="J147" s="156" t="s">
        <v>15</v>
      </c>
      <c r="K147" s="156">
        <f t="shared" si="19"/>
        <v>0</v>
      </c>
      <c r="L147" s="156">
        <f t="shared" si="16"/>
        <v>0</v>
      </c>
      <c r="M147" s="156">
        <f t="shared" si="17"/>
        <v>0</v>
      </c>
      <c r="N147" s="156">
        <f t="shared" si="18"/>
        <v>0</v>
      </c>
      <c r="O147" s="156">
        <f t="shared" si="20"/>
        <v>0</v>
      </c>
      <c r="P147" s="156">
        <f t="shared" si="21"/>
        <v>0</v>
      </c>
      <c r="Q147" s="156">
        <f t="shared" si="22"/>
        <v>0</v>
      </c>
      <c r="R147" s="156">
        <f t="shared" si="23"/>
        <v>0</v>
      </c>
      <c r="S147" s="6"/>
    </row>
    <row r="148" spans="1:20" s="103" customFormat="1" ht="36" x14ac:dyDescent="0.2">
      <c r="A148" s="266"/>
      <c r="B148" s="266"/>
      <c r="C148" s="65" t="s">
        <v>243</v>
      </c>
      <c r="D148" s="65" t="s">
        <v>65</v>
      </c>
      <c r="E148" s="66" t="s">
        <v>343</v>
      </c>
      <c r="F148" s="68" t="s">
        <v>134</v>
      </c>
      <c r="G148" s="101"/>
      <c r="H148" s="104" t="str">
        <f>IF(ISBLANK(H124),"Waiting",H124)</f>
        <v>No</v>
      </c>
      <c r="I148" s="3"/>
      <c r="J148" s="156" t="s">
        <v>15</v>
      </c>
      <c r="K148" s="156">
        <f t="shared" si="19"/>
        <v>0</v>
      </c>
      <c r="L148" s="156">
        <f t="shared" si="16"/>
        <v>0</v>
      </c>
      <c r="M148" s="156">
        <f t="shared" si="17"/>
        <v>0</v>
      </c>
      <c r="N148" s="156">
        <f t="shared" si="18"/>
        <v>0</v>
      </c>
      <c r="O148" s="156">
        <f t="shared" si="20"/>
        <v>0</v>
      </c>
      <c r="P148" s="156">
        <f t="shared" si="21"/>
        <v>0</v>
      </c>
      <c r="Q148" s="156">
        <f t="shared" si="22"/>
        <v>0</v>
      </c>
      <c r="R148" s="156">
        <f t="shared" si="23"/>
        <v>0</v>
      </c>
      <c r="S148" s="6"/>
    </row>
    <row r="149" spans="1:20" s="103" customFormat="1" ht="36" x14ac:dyDescent="0.2">
      <c r="A149" s="266"/>
      <c r="B149" s="266"/>
      <c r="C149" s="65" t="s">
        <v>245</v>
      </c>
      <c r="D149" s="65" t="s">
        <v>65</v>
      </c>
      <c r="E149" s="66" t="s">
        <v>344</v>
      </c>
      <c r="F149" s="68" t="s">
        <v>136</v>
      </c>
      <c r="G149" s="101"/>
      <c r="H149" s="104" t="str">
        <f>IF(ISBLANK(H125),"Waiting",H125)</f>
        <v>No</v>
      </c>
      <c r="I149" s="3"/>
      <c r="J149" s="156" t="s">
        <v>15</v>
      </c>
      <c r="K149" s="156">
        <f t="shared" si="19"/>
        <v>0</v>
      </c>
      <c r="L149" s="156">
        <f t="shared" si="16"/>
        <v>0</v>
      </c>
      <c r="M149" s="156">
        <f t="shared" si="17"/>
        <v>0</v>
      </c>
      <c r="N149" s="156">
        <f t="shared" si="18"/>
        <v>0</v>
      </c>
      <c r="O149" s="156">
        <f t="shared" si="20"/>
        <v>0</v>
      </c>
      <c r="P149" s="156">
        <f t="shared" si="21"/>
        <v>0</v>
      </c>
      <c r="Q149" s="156">
        <f t="shared" si="22"/>
        <v>0</v>
      </c>
      <c r="R149" s="156">
        <f t="shared" si="23"/>
        <v>0</v>
      </c>
      <c r="S149" s="6"/>
    </row>
    <row r="150" spans="1:20" s="103" customFormat="1" ht="54" x14ac:dyDescent="0.2">
      <c r="A150" s="266"/>
      <c r="B150" s="266"/>
      <c r="C150" s="65" t="s">
        <v>244</v>
      </c>
      <c r="D150" s="65" t="s">
        <v>65</v>
      </c>
      <c r="E150" s="66" t="s">
        <v>324</v>
      </c>
      <c r="F150" s="68" t="s">
        <v>140</v>
      </c>
      <c r="G150" s="101"/>
      <c r="H150" s="104" t="str">
        <f>IF(ISBLANK(H126),"Waiting",H126)</f>
        <v>No</v>
      </c>
      <c r="I150" s="3"/>
      <c r="J150" s="156" t="s">
        <v>15</v>
      </c>
      <c r="K150" s="156">
        <f t="shared" si="19"/>
        <v>0</v>
      </c>
      <c r="L150" s="156">
        <f t="shared" si="16"/>
        <v>0</v>
      </c>
      <c r="M150" s="156">
        <f t="shared" si="17"/>
        <v>0</v>
      </c>
      <c r="N150" s="156">
        <f t="shared" si="18"/>
        <v>0</v>
      </c>
      <c r="O150" s="156">
        <f t="shared" si="20"/>
        <v>0</v>
      </c>
      <c r="P150" s="156">
        <f t="shared" si="21"/>
        <v>0</v>
      </c>
      <c r="Q150" s="156">
        <f t="shared" si="22"/>
        <v>0</v>
      </c>
      <c r="R150" s="156">
        <f t="shared" si="23"/>
        <v>0</v>
      </c>
      <c r="S150" s="6"/>
    </row>
    <row r="151" spans="1:20" s="103" customFormat="1" ht="54" x14ac:dyDescent="0.2">
      <c r="A151" s="266"/>
      <c r="B151" s="266"/>
      <c r="C151" s="65" t="s">
        <v>248</v>
      </c>
      <c r="D151" s="65" t="s">
        <v>65</v>
      </c>
      <c r="E151" s="66" t="s">
        <v>346</v>
      </c>
      <c r="F151" s="68" t="s">
        <v>139</v>
      </c>
      <c r="G151" s="101"/>
      <c r="H151" s="104" t="str">
        <f>IF(ISBLANK(H131),"Waiting",H131)</f>
        <v>No</v>
      </c>
      <c r="I151" s="3"/>
      <c r="J151" s="156" t="s">
        <v>15</v>
      </c>
      <c r="K151" s="156">
        <f t="shared" si="19"/>
        <v>0</v>
      </c>
      <c r="L151" s="156">
        <f t="shared" si="16"/>
        <v>0</v>
      </c>
      <c r="M151" s="156">
        <f t="shared" si="17"/>
        <v>0</v>
      </c>
      <c r="N151" s="156">
        <f t="shared" si="18"/>
        <v>0</v>
      </c>
      <c r="O151" s="156">
        <f t="shared" si="20"/>
        <v>0</v>
      </c>
      <c r="P151" s="156">
        <f t="shared" si="21"/>
        <v>0</v>
      </c>
      <c r="Q151" s="156">
        <f t="shared" si="22"/>
        <v>0</v>
      </c>
      <c r="R151" s="156">
        <f t="shared" si="23"/>
        <v>0</v>
      </c>
      <c r="S151" s="6"/>
    </row>
    <row r="152" spans="1:20" s="103" customFormat="1" ht="54" x14ac:dyDescent="0.2">
      <c r="A152" s="266"/>
      <c r="B152" s="266"/>
      <c r="C152" s="57" t="s">
        <v>249</v>
      </c>
      <c r="D152" s="57" t="s">
        <v>65</v>
      </c>
      <c r="E152" s="78" t="s">
        <v>325</v>
      </c>
      <c r="F152" s="79" t="s">
        <v>520</v>
      </c>
      <c r="G152" s="101"/>
      <c r="H152" s="129" t="s">
        <v>643</v>
      </c>
      <c r="I152" s="9"/>
      <c r="J152" s="156" t="s">
        <v>15</v>
      </c>
      <c r="K152" s="156">
        <f t="shared" si="19"/>
        <v>0</v>
      </c>
      <c r="L152" s="156">
        <f t="shared" si="16"/>
        <v>0</v>
      </c>
      <c r="M152" s="156">
        <f t="shared" si="17"/>
        <v>0</v>
      </c>
      <c r="N152" s="156">
        <f t="shared" si="18"/>
        <v>0</v>
      </c>
      <c r="O152" s="156">
        <f t="shared" si="20"/>
        <v>0</v>
      </c>
      <c r="P152" s="156">
        <f t="shared" si="21"/>
        <v>0</v>
      </c>
      <c r="Q152" s="156">
        <f t="shared" si="22"/>
        <v>0</v>
      </c>
      <c r="R152" s="156">
        <f t="shared" si="23"/>
        <v>0</v>
      </c>
      <c r="S152" s="10"/>
    </row>
    <row r="153" spans="1:20" s="103" customFormat="1" ht="36" x14ac:dyDescent="0.2">
      <c r="A153" s="266"/>
      <c r="B153" s="266"/>
      <c r="C153" s="199" t="s">
        <v>559</v>
      </c>
      <c r="D153" s="200" t="s">
        <v>65</v>
      </c>
      <c r="E153" s="201" t="s">
        <v>536</v>
      </c>
      <c r="F153" s="79"/>
      <c r="G153" s="101"/>
      <c r="H153" s="129" t="s">
        <v>643</v>
      </c>
      <c r="I153" s="9"/>
      <c r="J153" s="156" t="s">
        <v>15</v>
      </c>
      <c r="K153" s="156">
        <f t="shared" si="19"/>
        <v>0</v>
      </c>
      <c r="L153" s="156">
        <f t="shared" si="16"/>
        <v>0</v>
      </c>
      <c r="M153" s="156">
        <f t="shared" si="17"/>
        <v>0</v>
      </c>
      <c r="N153" s="156">
        <f t="shared" si="18"/>
        <v>0</v>
      </c>
      <c r="O153" s="156">
        <f t="shared" si="20"/>
        <v>0</v>
      </c>
      <c r="P153" s="156">
        <f t="shared" si="21"/>
        <v>0</v>
      </c>
      <c r="Q153" s="156">
        <f t="shared" si="22"/>
        <v>0</v>
      </c>
      <c r="R153" s="156">
        <f t="shared" si="23"/>
        <v>0</v>
      </c>
      <c r="S153" s="10"/>
    </row>
    <row r="154" spans="1:20" s="103" customFormat="1" ht="36" x14ac:dyDescent="0.2">
      <c r="A154" s="266"/>
      <c r="B154" s="266"/>
      <c r="C154" s="205" t="s">
        <v>576</v>
      </c>
      <c r="D154" s="206" t="s">
        <v>66</v>
      </c>
      <c r="E154" s="207" t="s">
        <v>537</v>
      </c>
      <c r="F154" s="79"/>
      <c r="G154" s="101"/>
      <c r="H154" s="129" t="s">
        <v>643</v>
      </c>
      <c r="I154" s="9"/>
      <c r="J154" s="156" t="s">
        <v>15</v>
      </c>
      <c r="K154" s="156">
        <f t="shared" si="19"/>
        <v>0</v>
      </c>
      <c r="L154" s="156">
        <f t="shared" si="16"/>
        <v>0</v>
      </c>
      <c r="M154" s="156">
        <f t="shared" si="17"/>
        <v>0</v>
      </c>
      <c r="N154" s="156">
        <f t="shared" si="18"/>
        <v>0</v>
      </c>
      <c r="O154" s="156">
        <f t="shared" si="20"/>
        <v>0</v>
      </c>
      <c r="P154" s="156">
        <f t="shared" si="21"/>
        <v>0</v>
      </c>
      <c r="Q154" s="156">
        <f t="shared" si="22"/>
        <v>0</v>
      </c>
      <c r="R154" s="156">
        <f t="shared" si="23"/>
        <v>0</v>
      </c>
      <c r="S154" s="10"/>
      <c r="T154" s="101"/>
    </row>
    <row r="155" spans="1:20" s="103" customFormat="1" ht="21" thickBot="1" x14ac:dyDescent="0.25">
      <c r="A155" s="266"/>
      <c r="B155" s="266"/>
      <c r="C155" s="57" t="s">
        <v>469</v>
      </c>
      <c r="D155" s="57" t="s">
        <v>390</v>
      </c>
      <c r="E155" s="78" t="s">
        <v>457</v>
      </c>
      <c r="F155" s="79"/>
      <c r="G155" s="101"/>
      <c r="H155" s="140" t="s">
        <v>643</v>
      </c>
      <c r="I155" s="7"/>
      <c r="J155" s="158" t="s">
        <v>15</v>
      </c>
      <c r="K155" s="158">
        <f t="shared" si="19"/>
        <v>0</v>
      </c>
      <c r="L155" s="158">
        <f t="shared" si="16"/>
        <v>0</v>
      </c>
      <c r="M155" s="158">
        <f t="shared" si="17"/>
        <v>0</v>
      </c>
      <c r="N155" s="158">
        <f t="shared" si="18"/>
        <v>0</v>
      </c>
      <c r="O155" s="158">
        <f t="shared" si="20"/>
        <v>0</v>
      </c>
      <c r="P155" s="158">
        <f t="shared" si="21"/>
        <v>0</v>
      </c>
      <c r="Q155" s="158">
        <f t="shared" si="22"/>
        <v>0</v>
      </c>
      <c r="R155" s="158">
        <f t="shared" si="23"/>
        <v>0</v>
      </c>
      <c r="S155" s="8"/>
      <c r="T155" s="101"/>
    </row>
    <row r="156" spans="1:20" s="93" customFormat="1" ht="73" thickTop="1" x14ac:dyDescent="0.2">
      <c r="A156" s="268" t="s">
        <v>16</v>
      </c>
      <c r="B156" s="268" t="s">
        <v>47</v>
      </c>
      <c r="C156" s="62" t="s">
        <v>250</v>
      </c>
      <c r="D156" s="62" t="s">
        <v>65</v>
      </c>
      <c r="E156" s="67" t="s">
        <v>348</v>
      </c>
      <c r="F156" s="81" t="s">
        <v>141</v>
      </c>
      <c r="G156" s="96"/>
      <c r="H156" s="128" t="s">
        <v>643</v>
      </c>
      <c r="I156" s="4"/>
      <c r="J156" s="155" t="s">
        <v>16</v>
      </c>
      <c r="K156" s="155">
        <f t="shared" si="19"/>
        <v>0</v>
      </c>
      <c r="L156" s="155">
        <f t="shared" si="16"/>
        <v>0</v>
      </c>
      <c r="M156" s="155">
        <f t="shared" si="17"/>
        <v>0</v>
      </c>
      <c r="N156" s="155">
        <f t="shared" si="18"/>
        <v>0</v>
      </c>
      <c r="O156" s="157">
        <f t="shared" si="20"/>
        <v>0</v>
      </c>
      <c r="P156" s="157">
        <f t="shared" si="21"/>
        <v>0</v>
      </c>
      <c r="Q156" s="157">
        <f t="shared" si="22"/>
        <v>0</v>
      </c>
      <c r="R156" s="157">
        <f t="shared" si="23"/>
        <v>0</v>
      </c>
      <c r="S156" s="5"/>
    </row>
    <row r="157" spans="1:20" s="93" customFormat="1" ht="72" x14ac:dyDescent="0.2">
      <c r="A157" s="264"/>
      <c r="B157" s="264"/>
      <c r="C157" s="62" t="s">
        <v>251</v>
      </c>
      <c r="D157" s="62" t="s">
        <v>65</v>
      </c>
      <c r="E157" s="67" t="s">
        <v>349</v>
      </c>
      <c r="F157" s="81" t="s">
        <v>142</v>
      </c>
      <c r="G157" s="96"/>
      <c r="H157" s="129" t="s">
        <v>643</v>
      </c>
      <c r="I157" s="3"/>
      <c r="J157" s="156" t="s">
        <v>16</v>
      </c>
      <c r="K157" s="156">
        <f t="shared" si="19"/>
        <v>0</v>
      </c>
      <c r="L157" s="156">
        <f t="shared" si="16"/>
        <v>0</v>
      </c>
      <c r="M157" s="156">
        <f t="shared" si="17"/>
        <v>0</v>
      </c>
      <c r="N157" s="156">
        <f t="shared" si="18"/>
        <v>0</v>
      </c>
      <c r="O157" s="156">
        <f t="shared" si="20"/>
        <v>0</v>
      </c>
      <c r="P157" s="156">
        <f t="shared" si="21"/>
        <v>0</v>
      </c>
      <c r="Q157" s="156">
        <f t="shared" si="22"/>
        <v>0</v>
      </c>
      <c r="R157" s="156">
        <f t="shared" si="23"/>
        <v>0</v>
      </c>
      <c r="S157" s="6"/>
    </row>
    <row r="158" spans="1:20" s="93" customFormat="1" ht="36" x14ac:dyDescent="0.2">
      <c r="A158" s="264"/>
      <c r="B158" s="264"/>
      <c r="C158" s="62" t="s">
        <v>252</v>
      </c>
      <c r="D158" s="62" t="s">
        <v>65</v>
      </c>
      <c r="E158" s="67" t="s">
        <v>605</v>
      </c>
      <c r="F158" s="81" t="s">
        <v>143</v>
      </c>
      <c r="G158" s="96"/>
      <c r="H158" s="129" t="s">
        <v>643</v>
      </c>
      <c r="I158" s="3"/>
      <c r="J158" s="156" t="s">
        <v>16</v>
      </c>
      <c r="K158" s="156">
        <f t="shared" si="19"/>
        <v>0</v>
      </c>
      <c r="L158" s="156">
        <f t="shared" si="16"/>
        <v>0</v>
      </c>
      <c r="M158" s="156">
        <f t="shared" si="17"/>
        <v>0</v>
      </c>
      <c r="N158" s="156">
        <f t="shared" si="18"/>
        <v>0</v>
      </c>
      <c r="O158" s="156">
        <f t="shared" si="20"/>
        <v>0</v>
      </c>
      <c r="P158" s="156">
        <f t="shared" si="21"/>
        <v>0</v>
      </c>
      <c r="Q158" s="156">
        <f t="shared" si="22"/>
        <v>0</v>
      </c>
      <c r="R158" s="156">
        <f t="shared" si="23"/>
        <v>0</v>
      </c>
      <c r="S158" s="241"/>
      <c r="T158" s="96"/>
    </row>
    <row r="159" spans="1:20" s="93" customFormat="1" ht="36" x14ac:dyDescent="0.2">
      <c r="A159" s="264"/>
      <c r="B159" s="264"/>
      <c r="C159" s="62" t="s">
        <v>253</v>
      </c>
      <c r="D159" s="62" t="s">
        <v>65</v>
      </c>
      <c r="E159" s="67" t="s">
        <v>607</v>
      </c>
      <c r="F159" s="81" t="s">
        <v>608</v>
      </c>
      <c r="G159" s="96"/>
      <c r="H159" s="129" t="s">
        <v>643</v>
      </c>
      <c r="I159" s="3"/>
      <c r="J159" s="156" t="s">
        <v>16</v>
      </c>
      <c r="K159" s="156">
        <f t="shared" si="19"/>
        <v>0</v>
      </c>
      <c r="L159" s="156">
        <f t="shared" si="16"/>
        <v>0</v>
      </c>
      <c r="M159" s="156">
        <f t="shared" si="17"/>
        <v>0</v>
      </c>
      <c r="N159" s="156">
        <f t="shared" si="18"/>
        <v>0</v>
      </c>
      <c r="O159" s="156">
        <f t="shared" si="20"/>
        <v>0</v>
      </c>
      <c r="P159" s="156">
        <f t="shared" si="21"/>
        <v>0</v>
      </c>
      <c r="Q159" s="156">
        <f t="shared" si="22"/>
        <v>0</v>
      </c>
      <c r="R159" s="156">
        <f t="shared" si="23"/>
        <v>0</v>
      </c>
      <c r="S159" s="6"/>
    </row>
    <row r="160" spans="1:20" s="93" customFormat="1" ht="36" x14ac:dyDescent="0.2">
      <c r="A160" s="264"/>
      <c r="B160" s="264"/>
      <c r="C160" s="62" t="s">
        <v>254</v>
      </c>
      <c r="D160" s="62" t="s">
        <v>65</v>
      </c>
      <c r="E160" s="67" t="s">
        <v>326</v>
      </c>
      <c r="F160" s="81" t="s">
        <v>144</v>
      </c>
      <c r="G160" s="96"/>
      <c r="H160" s="129" t="s">
        <v>643</v>
      </c>
      <c r="I160" s="3"/>
      <c r="J160" s="156" t="s">
        <v>16</v>
      </c>
      <c r="K160" s="156">
        <f t="shared" si="19"/>
        <v>0</v>
      </c>
      <c r="L160" s="156">
        <f t="shared" si="16"/>
        <v>0</v>
      </c>
      <c r="M160" s="156">
        <f t="shared" si="17"/>
        <v>0</v>
      </c>
      <c r="N160" s="156">
        <f t="shared" si="18"/>
        <v>0</v>
      </c>
      <c r="O160" s="156">
        <f t="shared" si="20"/>
        <v>0</v>
      </c>
      <c r="P160" s="156">
        <f t="shared" si="21"/>
        <v>0</v>
      </c>
      <c r="Q160" s="156">
        <f t="shared" si="22"/>
        <v>0</v>
      </c>
      <c r="R160" s="156">
        <f t="shared" si="23"/>
        <v>0</v>
      </c>
      <c r="S160" s="6"/>
    </row>
    <row r="161" spans="1:19" s="93" customFormat="1" ht="36" x14ac:dyDescent="0.2">
      <c r="A161" s="264"/>
      <c r="B161" s="264"/>
      <c r="C161" s="62" t="s">
        <v>255</v>
      </c>
      <c r="D161" s="62" t="s">
        <v>65</v>
      </c>
      <c r="E161" s="67" t="s">
        <v>351</v>
      </c>
      <c r="F161" s="81" t="s">
        <v>148</v>
      </c>
      <c r="G161" s="96"/>
      <c r="H161" s="129" t="s">
        <v>643</v>
      </c>
      <c r="I161" s="3"/>
      <c r="J161" s="156" t="s">
        <v>16</v>
      </c>
      <c r="K161" s="156">
        <f t="shared" si="19"/>
        <v>0</v>
      </c>
      <c r="L161" s="156">
        <f t="shared" si="16"/>
        <v>0</v>
      </c>
      <c r="M161" s="156">
        <f t="shared" si="17"/>
        <v>0</v>
      </c>
      <c r="N161" s="156">
        <f t="shared" si="18"/>
        <v>0</v>
      </c>
      <c r="O161" s="156">
        <f t="shared" si="20"/>
        <v>0</v>
      </c>
      <c r="P161" s="156">
        <f t="shared" si="21"/>
        <v>0</v>
      </c>
      <c r="Q161" s="156">
        <f t="shared" si="22"/>
        <v>0</v>
      </c>
      <c r="R161" s="156">
        <f t="shared" si="23"/>
        <v>0</v>
      </c>
      <c r="S161" s="6"/>
    </row>
    <row r="162" spans="1:19" s="93" customFormat="1" ht="36" x14ac:dyDescent="0.2">
      <c r="A162" s="264"/>
      <c r="B162" s="264"/>
      <c r="C162" s="62" t="s">
        <v>606</v>
      </c>
      <c r="D162" s="62" t="s">
        <v>65</v>
      </c>
      <c r="E162" s="67" t="s">
        <v>621</v>
      </c>
      <c r="F162" s="81" t="s">
        <v>609</v>
      </c>
      <c r="G162" s="96"/>
      <c r="H162" s="129" t="s">
        <v>643</v>
      </c>
      <c r="I162" s="3"/>
      <c r="J162" s="156" t="s">
        <v>16</v>
      </c>
      <c r="K162" s="156">
        <f t="shared" si="19"/>
        <v>0</v>
      </c>
      <c r="L162" s="156">
        <f t="shared" si="16"/>
        <v>0</v>
      </c>
      <c r="M162" s="156">
        <f t="shared" si="17"/>
        <v>0</v>
      </c>
      <c r="N162" s="156">
        <f t="shared" si="18"/>
        <v>0</v>
      </c>
      <c r="O162" s="156">
        <f t="shared" si="20"/>
        <v>0</v>
      </c>
      <c r="P162" s="156">
        <f t="shared" si="21"/>
        <v>0</v>
      </c>
      <c r="Q162" s="156">
        <f t="shared" si="22"/>
        <v>0</v>
      </c>
      <c r="R162" s="156">
        <f t="shared" si="23"/>
        <v>0</v>
      </c>
      <c r="S162" s="6"/>
    </row>
    <row r="163" spans="1:19" s="93" customFormat="1" ht="20" x14ac:dyDescent="0.2">
      <c r="A163" s="264"/>
      <c r="B163" s="264"/>
      <c r="C163" s="65" t="s">
        <v>256</v>
      </c>
      <c r="D163" s="65" t="s">
        <v>65</v>
      </c>
      <c r="E163" s="66" t="s">
        <v>352</v>
      </c>
      <c r="F163" s="68" t="s">
        <v>145</v>
      </c>
      <c r="G163" s="101"/>
      <c r="H163" s="104" t="str">
        <f>IF(ISBLANK(H195),"Waiting",H195)</f>
        <v>No</v>
      </c>
      <c r="I163" s="3"/>
      <c r="J163" s="156" t="s">
        <v>16</v>
      </c>
      <c r="K163" s="156">
        <f t="shared" si="19"/>
        <v>0</v>
      </c>
      <c r="L163" s="156">
        <f t="shared" si="16"/>
        <v>0</v>
      </c>
      <c r="M163" s="156">
        <f t="shared" si="17"/>
        <v>0</v>
      </c>
      <c r="N163" s="156">
        <f t="shared" si="18"/>
        <v>0</v>
      </c>
      <c r="O163" s="156">
        <f t="shared" si="20"/>
        <v>0</v>
      </c>
      <c r="P163" s="156">
        <f t="shared" si="21"/>
        <v>0</v>
      </c>
      <c r="Q163" s="156">
        <f t="shared" si="22"/>
        <v>0</v>
      </c>
      <c r="R163" s="156">
        <f t="shared" si="23"/>
        <v>0</v>
      </c>
      <c r="S163" s="6"/>
    </row>
    <row r="164" spans="1:19" s="93" customFormat="1" ht="36" x14ac:dyDescent="0.2">
      <c r="A164" s="264"/>
      <c r="B164" s="264"/>
      <c r="C164" s="228" t="s">
        <v>257</v>
      </c>
      <c r="D164" s="228" t="s">
        <v>66</v>
      </c>
      <c r="E164" s="230" t="s">
        <v>353</v>
      </c>
      <c r="F164" s="229" t="s">
        <v>597</v>
      </c>
      <c r="G164" s="101"/>
      <c r="H164" s="104" t="str">
        <f>IF(ISBLANK(H198),"Waiting",H198)</f>
        <v>No</v>
      </c>
      <c r="I164" s="3"/>
      <c r="J164" s="156" t="s">
        <v>16</v>
      </c>
      <c r="K164" s="156">
        <f t="shared" si="19"/>
        <v>0</v>
      </c>
      <c r="L164" s="156">
        <f t="shared" si="16"/>
        <v>0</v>
      </c>
      <c r="M164" s="156">
        <f t="shared" si="17"/>
        <v>0</v>
      </c>
      <c r="N164" s="156">
        <f t="shared" si="18"/>
        <v>0</v>
      </c>
      <c r="O164" s="156">
        <f t="shared" si="20"/>
        <v>0</v>
      </c>
      <c r="P164" s="156">
        <f t="shared" si="21"/>
        <v>0</v>
      </c>
      <c r="Q164" s="156">
        <f t="shared" si="22"/>
        <v>0</v>
      </c>
      <c r="R164" s="156">
        <f t="shared" si="23"/>
        <v>0</v>
      </c>
      <c r="S164" s="6"/>
    </row>
    <row r="165" spans="1:19" s="93" customFormat="1" ht="36" x14ac:dyDescent="0.2">
      <c r="A165" s="264"/>
      <c r="B165" s="264"/>
      <c r="C165" s="62" t="s">
        <v>258</v>
      </c>
      <c r="D165" s="62" t="s">
        <v>66</v>
      </c>
      <c r="E165" s="87" t="s">
        <v>593</v>
      </c>
      <c r="F165" s="88" t="s">
        <v>146</v>
      </c>
      <c r="G165" s="101"/>
      <c r="H165" s="129" t="s">
        <v>643</v>
      </c>
      <c r="I165" s="9"/>
      <c r="J165" s="156" t="s">
        <v>16</v>
      </c>
      <c r="K165" s="156">
        <f t="shared" si="19"/>
        <v>0</v>
      </c>
      <c r="L165" s="156">
        <f t="shared" si="16"/>
        <v>0</v>
      </c>
      <c r="M165" s="156">
        <f t="shared" si="17"/>
        <v>0</v>
      </c>
      <c r="N165" s="156">
        <f t="shared" si="18"/>
        <v>0</v>
      </c>
      <c r="O165" s="156">
        <f t="shared" si="20"/>
        <v>0</v>
      </c>
      <c r="P165" s="156">
        <f t="shared" si="21"/>
        <v>0</v>
      </c>
      <c r="Q165" s="156">
        <f t="shared" si="22"/>
        <v>0</v>
      </c>
      <c r="R165" s="156">
        <f t="shared" si="23"/>
        <v>0</v>
      </c>
      <c r="S165" s="10"/>
    </row>
    <row r="166" spans="1:19" s="93" customFormat="1" ht="36" x14ac:dyDescent="0.2">
      <c r="A166" s="264"/>
      <c r="B166" s="264"/>
      <c r="C166" s="193" t="s">
        <v>560</v>
      </c>
      <c r="D166" s="194" t="s">
        <v>65</v>
      </c>
      <c r="E166" s="195" t="s">
        <v>536</v>
      </c>
      <c r="F166" s="88"/>
      <c r="G166" s="101"/>
      <c r="H166" s="131" t="s">
        <v>643</v>
      </c>
      <c r="I166" s="9"/>
      <c r="J166" s="156" t="s">
        <v>16</v>
      </c>
      <c r="K166" s="156">
        <f t="shared" si="19"/>
        <v>0</v>
      </c>
      <c r="L166" s="156">
        <f t="shared" si="16"/>
        <v>0</v>
      </c>
      <c r="M166" s="156">
        <f t="shared" si="17"/>
        <v>0</v>
      </c>
      <c r="N166" s="156">
        <f t="shared" si="18"/>
        <v>0</v>
      </c>
      <c r="O166" s="156">
        <f t="shared" si="20"/>
        <v>0</v>
      </c>
      <c r="P166" s="156">
        <f t="shared" si="21"/>
        <v>0</v>
      </c>
      <c r="Q166" s="156">
        <f t="shared" si="22"/>
        <v>0</v>
      </c>
      <c r="R166" s="156">
        <f t="shared" si="23"/>
        <v>0</v>
      </c>
      <c r="S166" s="10"/>
    </row>
    <row r="167" spans="1:19" s="93" customFormat="1" ht="36" x14ac:dyDescent="0.2">
      <c r="A167" s="264"/>
      <c r="B167" s="264"/>
      <c r="C167" s="196" t="s">
        <v>561</v>
      </c>
      <c r="D167" s="197" t="s">
        <v>66</v>
      </c>
      <c r="E167" s="198" t="s">
        <v>537</v>
      </c>
      <c r="F167" s="88"/>
      <c r="G167" s="101"/>
      <c r="H167" s="131" t="s">
        <v>643</v>
      </c>
      <c r="I167" s="9"/>
      <c r="J167" s="156" t="s">
        <v>16</v>
      </c>
      <c r="K167" s="156">
        <f t="shared" si="19"/>
        <v>0</v>
      </c>
      <c r="L167" s="156">
        <f t="shared" si="16"/>
        <v>0</v>
      </c>
      <c r="M167" s="156">
        <f t="shared" si="17"/>
        <v>0</v>
      </c>
      <c r="N167" s="156">
        <f t="shared" si="18"/>
        <v>0</v>
      </c>
      <c r="O167" s="156">
        <f t="shared" si="20"/>
        <v>0</v>
      </c>
      <c r="P167" s="156">
        <f t="shared" si="21"/>
        <v>0</v>
      </c>
      <c r="Q167" s="156">
        <f t="shared" si="22"/>
        <v>0</v>
      </c>
      <c r="R167" s="156">
        <f t="shared" si="23"/>
        <v>0</v>
      </c>
      <c r="S167" s="10"/>
    </row>
    <row r="168" spans="1:19" s="93" customFormat="1" ht="109" thickBot="1" x14ac:dyDescent="0.25">
      <c r="A168" s="264"/>
      <c r="B168" s="264"/>
      <c r="C168" s="62" t="s">
        <v>470</v>
      </c>
      <c r="D168" s="62" t="s">
        <v>390</v>
      </c>
      <c r="E168" s="87" t="s">
        <v>457</v>
      </c>
      <c r="F168" s="88"/>
      <c r="G168" s="96"/>
      <c r="H168" s="130" t="s">
        <v>644</v>
      </c>
      <c r="I168" s="7" t="s">
        <v>758</v>
      </c>
      <c r="J168" s="158" t="s">
        <v>16</v>
      </c>
      <c r="K168" s="158">
        <f t="shared" si="19"/>
        <v>0</v>
      </c>
      <c r="L168" s="158">
        <f t="shared" si="16"/>
        <v>0</v>
      </c>
      <c r="M168" s="158">
        <f t="shared" si="17"/>
        <v>0</v>
      </c>
      <c r="N168" s="158">
        <f t="shared" si="18"/>
        <v>0</v>
      </c>
      <c r="O168" s="158">
        <f t="shared" si="20"/>
        <v>0</v>
      </c>
      <c r="P168" s="158">
        <f t="shared" si="21"/>
        <v>0</v>
      </c>
      <c r="Q168" s="158">
        <f t="shared" si="22"/>
        <v>0</v>
      </c>
      <c r="R168" s="158">
        <f t="shared" si="23"/>
        <v>0</v>
      </c>
      <c r="S168" s="8"/>
    </row>
    <row r="169" spans="1:19" s="103" customFormat="1" ht="73" thickTop="1" x14ac:dyDescent="0.2">
      <c r="A169" s="265" t="s">
        <v>17</v>
      </c>
      <c r="B169" s="265" t="s">
        <v>48</v>
      </c>
      <c r="C169" s="65" t="s">
        <v>250</v>
      </c>
      <c r="D169" s="65" t="s">
        <v>65</v>
      </c>
      <c r="E169" s="66" t="s">
        <v>348</v>
      </c>
      <c r="F169" s="68" t="s">
        <v>141</v>
      </c>
      <c r="G169" s="101"/>
      <c r="H169" s="106" t="str">
        <f t="shared" ref="H169:H175" si="25">IF(ISBLANK(H156),"Waiting",H156)</f>
        <v>No</v>
      </c>
      <c r="I169" s="4"/>
      <c r="J169" s="155" t="s">
        <v>17</v>
      </c>
      <c r="K169" s="155">
        <f t="shared" si="19"/>
        <v>0</v>
      </c>
      <c r="L169" s="155">
        <f t="shared" si="16"/>
        <v>0</v>
      </c>
      <c r="M169" s="155">
        <f t="shared" si="17"/>
        <v>0</v>
      </c>
      <c r="N169" s="155">
        <f t="shared" si="18"/>
        <v>0</v>
      </c>
      <c r="O169" s="157">
        <f t="shared" si="20"/>
        <v>0</v>
      </c>
      <c r="P169" s="157">
        <f t="shared" si="21"/>
        <v>0</v>
      </c>
      <c r="Q169" s="157">
        <f t="shared" si="22"/>
        <v>0</v>
      </c>
      <c r="R169" s="157">
        <f t="shared" si="23"/>
        <v>0</v>
      </c>
      <c r="S169" s="5"/>
    </row>
    <row r="170" spans="1:19" s="103" customFormat="1" ht="72" x14ac:dyDescent="0.2">
      <c r="A170" s="266"/>
      <c r="B170" s="266"/>
      <c r="C170" s="65" t="s">
        <v>251</v>
      </c>
      <c r="D170" s="65" t="s">
        <v>65</v>
      </c>
      <c r="E170" s="66" t="s">
        <v>349</v>
      </c>
      <c r="F170" s="68" t="s">
        <v>147</v>
      </c>
      <c r="G170" s="101"/>
      <c r="H170" s="104" t="str">
        <f t="shared" si="25"/>
        <v>No</v>
      </c>
      <c r="I170" s="3"/>
      <c r="J170" s="156" t="s">
        <v>17</v>
      </c>
      <c r="K170" s="156">
        <f t="shared" si="19"/>
        <v>0</v>
      </c>
      <c r="L170" s="156">
        <f t="shared" si="16"/>
        <v>0</v>
      </c>
      <c r="M170" s="156">
        <f t="shared" si="17"/>
        <v>0</v>
      </c>
      <c r="N170" s="156">
        <f t="shared" si="18"/>
        <v>0</v>
      </c>
      <c r="O170" s="156">
        <f t="shared" si="20"/>
        <v>0</v>
      </c>
      <c r="P170" s="156">
        <f t="shared" si="21"/>
        <v>0</v>
      </c>
      <c r="Q170" s="156">
        <f t="shared" si="22"/>
        <v>0</v>
      </c>
      <c r="R170" s="156">
        <f t="shared" si="23"/>
        <v>0</v>
      </c>
      <c r="S170" s="6"/>
    </row>
    <row r="171" spans="1:19" s="103" customFormat="1" ht="36" x14ac:dyDescent="0.2">
      <c r="A171" s="266"/>
      <c r="B171" s="266"/>
      <c r="C171" s="65" t="s">
        <v>252</v>
      </c>
      <c r="D171" s="65" t="s">
        <v>65</v>
      </c>
      <c r="E171" s="66" t="s">
        <v>350</v>
      </c>
      <c r="F171" s="68" t="s">
        <v>143</v>
      </c>
      <c r="G171" s="101"/>
      <c r="H171" s="104" t="str">
        <f t="shared" si="25"/>
        <v>No</v>
      </c>
      <c r="I171" s="3"/>
      <c r="J171" s="156" t="s">
        <v>17</v>
      </c>
      <c r="K171" s="156">
        <f t="shared" si="19"/>
        <v>0</v>
      </c>
      <c r="L171" s="156">
        <f t="shared" si="16"/>
        <v>0</v>
      </c>
      <c r="M171" s="156">
        <f t="shared" si="17"/>
        <v>0</v>
      </c>
      <c r="N171" s="156">
        <f t="shared" si="18"/>
        <v>0</v>
      </c>
      <c r="O171" s="156">
        <f t="shared" si="20"/>
        <v>0</v>
      </c>
      <c r="P171" s="156">
        <f t="shared" si="21"/>
        <v>0</v>
      </c>
      <c r="Q171" s="156">
        <f t="shared" si="22"/>
        <v>0</v>
      </c>
      <c r="R171" s="156">
        <f t="shared" si="23"/>
        <v>0</v>
      </c>
      <c r="S171" s="6"/>
    </row>
    <row r="172" spans="1:19" s="103" customFormat="1" ht="36" x14ac:dyDescent="0.2">
      <c r="A172" s="266"/>
      <c r="B172" s="266"/>
      <c r="C172" s="65" t="s">
        <v>253</v>
      </c>
      <c r="D172" s="65" t="s">
        <v>65</v>
      </c>
      <c r="E172" s="66" t="s">
        <v>607</v>
      </c>
      <c r="F172" s="68" t="s">
        <v>608</v>
      </c>
      <c r="G172" s="101"/>
      <c r="H172" s="104" t="str">
        <f t="shared" si="25"/>
        <v>No</v>
      </c>
      <c r="I172" s="3"/>
      <c r="J172" s="156" t="s">
        <v>17</v>
      </c>
      <c r="K172" s="156">
        <f t="shared" si="19"/>
        <v>0</v>
      </c>
      <c r="L172" s="156">
        <f t="shared" si="16"/>
        <v>0</v>
      </c>
      <c r="M172" s="156">
        <f t="shared" si="17"/>
        <v>0</v>
      </c>
      <c r="N172" s="156">
        <f t="shared" si="18"/>
        <v>0</v>
      </c>
      <c r="O172" s="156">
        <f t="shared" si="20"/>
        <v>0</v>
      </c>
      <c r="P172" s="156">
        <f t="shared" si="21"/>
        <v>0</v>
      </c>
      <c r="Q172" s="156">
        <f t="shared" si="22"/>
        <v>0</v>
      </c>
      <c r="R172" s="156">
        <f t="shared" si="23"/>
        <v>0</v>
      </c>
      <c r="S172" s="6"/>
    </row>
    <row r="173" spans="1:19" s="103" customFormat="1" ht="36" x14ac:dyDescent="0.2">
      <c r="A173" s="266"/>
      <c r="B173" s="266"/>
      <c r="C173" s="65" t="s">
        <v>254</v>
      </c>
      <c r="D173" s="65" t="s">
        <v>65</v>
      </c>
      <c r="E173" s="66" t="s">
        <v>32</v>
      </c>
      <c r="F173" s="68" t="s">
        <v>144</v>
      </c>
      <c r="G173" s="101"/>
      <c r="H173" s="104" t="str">
        <f t="shared" si="25"/>
        <v>No</v>
      </c>
      <c r="I173" s="3"/>
      <c r="J173" s="156" t="s">
        <v>17</v>
      </c>
      <c r="K173" s="156">
        <f t="shared" si="19"/>
        <v>0</v>
      </c>
      <c r="L173" s="156">
        <f t="shared" si="16"/>
        <v>0</v>
      </c>
      <c r="M173" s="156">
        <f t="shared" si="17"/>
        <v>0</v>
      </c>
      <c r="N173" s="156">
        <f t="shared" si="18"/>
        <v>0</v>
      </c>
      <c r="O173" s="156">
        <f t="shared" si="20"/>
        <v>0</v>
      </c>
      <c r="P173" s="156">
        <f t="shared" si="21"/>
        <v>0</v>
      </c>
      <c r="Q173" s="156">
        <f t="shared" si="22"/>
        <v>0</v>
      </c>
      <c r="R173" s="156">
        <f t="shared" si="23"/>
        <v>0</v>
      </c>
      <c r="S173" s="6"/>
    </row>
    <row r="174" spans="1:19" s="103" customFormat="1" ht="36" x14ac:dyDescent="0.2">
      <c r="A174" s="266"/>
      <c r="B174" s="266"/>
      <c r="C174" s="65" t="s">
        <v>255</v>
      </c>
      <c r="D174" s="65" t="s">
        <v>65</v>
      </c>
      <c r="E174" s="66" t="s">
        <v>354</v>
      </c>
      <c r="F174" s="68" t="s">
        <v>148</v>
      </c>
      <c r="G174" s="101"/>
      <c r="H174" s="104" t="str">
        <f t="shared" si="25"/>
        <v>No</v>
      </c>
      <c r="I174" s="3"/>
      <c r="J174" s="156" t="s">
        <v>17</v>
      </c>
      <c r="K174" s="156">
        <f t="shared" si="19"/>
        <v>0</v>
      </c>
      <c r="L174" s="156">
        <f t="shared" si="16"/>
        <v>0</v>
      </c>
      <c r="M174" s="156">
        <f t="shared" si="17"/>
        <v>0</v>
      </c>
      <c r="N174" s="156">
        <f t="shared" si="18"/>
        <v>0</v>
      </c>
      <c r="O174" s="156">
        <f t="shared" si="20"/>
        <v>0</v>
      </c>
      <c r="P174" s="156">
        <f t="shared" si="21"/>
        <v>0</v>
      </c>
      <c r="Q174" s="156">
        <f t="shared" si="22"/>
        <v>0</v>
      </c>
      <c r="R174" s="156">
        <f t="shared" si="23"/>
        <v>0</v>
      </c>
      <c r="S174" s="6"/>
    </row>
    <row r="175" spans="1:19" s="103" customFormat="1" ht="36" x14ac:dyDescent="0.2">
      <c r="A175" s="266"/>
      <c r="B175" s="266"/>
      <c r="C175" s="65" t="s">
        <v>606</v>
      </c>
      <c r="D175" s="65" t="s">
        <v>65</v>
      </c>
      <c r="E175" s="66" t="s">
        <v>621</v>
      </c>
      <c r="F175" s="68" t="s">
        <v>609</v>
      </c>
      <c r="G175" s="101"/>
      <c r="H175" s="104" t="str">
        <f t="shared" si="25"/>
        <v>No</v>
      </c>
      <c r="I175" s="3"/>
      <c r="J175" s="156" t="s">
        <v>17</v>
      </c>
      <c r="K175" s="156">
        <f t="shared" si="19"/>
        <v>0</v>
      </c>
      <c r="L175" s="156">
        <f t="shared" si="16"/>
        <v>0</v>
      </c>
      <c r="M175" s="156">
        <f t="shared" si="17"/>
        <v>0</v>
      </c>
      <c r="N175" s="156">
        <f t="shared" si="18"/>
        <v>0</v>
      </c>
      <c r="O175" s="156">
        <f t="shared" si="20"/>
        <v>0</v>
      </c>
      <c r="P175" s="156">
        <f t="shared" si="21"/>
        <v>0</v>
      </c>
      <c r="Q175" s="156">
        <f t="shared" si="22"/>
        <v>0</v>
      </c>
      <c r="R175" s="156">
        <f t="shared" si="23"/>
        <v>0</v>
      </c>
      <c r="S175" s="6"/>
    </row>
    <row r="176" spans="1:19" s="103" customFormat="1" ht="72" x14ac:dyDescent="0.2">
      <c r="A176" s="266"/>
      <c r="B176" s="266"/>
      <c r="C176" s="65" t="s">
        <v>259</v>
      </c>
      <c r="D176" s="65" t="s">
        <v>65</v>
      </c>
      <c r="E176" s="66" t="s">
        <v>355</v>
      </c>
      <c r="F176" s="68" t="s">
        <v>155</v>
      </c>
      <c r="G176" s="101"/>
      <c r="H176" s="104" t="str">
        <f t="shared" ref="H176:H183" si="26">IF(ISBLANK(H188),"Waiting",H188)</f>
        <v>No</v>
      </c>
      <c r="I176" s="3"/>
      <c r="J176" s="156" t="s">
        <v>17</v>
      </c>
      <c r="K176" s="156">
        <f t="shared" si="19"/>
        <v>0</v>
      </c>
      <c r="L176" s="156">
        <f t="shared" si="16"/>
        <v>0</v>
      </c>
      <c r="M176" s="156">
        <f t="shared" si="17"/>
        <v>0</v>
      </c>
      <c r="N176" s="156">
        <f t="shared" si="18"/>
        <v>0</v>
      </c>
      <c r="O176" s="156">
        <f t="shared" si="20"/>
        <v>0</v>
      </c>
      <c r="P176" s="156">
        <f t="shared" si="21"/>
        <v>0</v>
      </c>
      <c r="Q176" s="156">
        <f t="shared" si="22"/>
        <v>0</v>
      </c>
      <c r="R176" s="156">
        <f t="shared" si="23"/>
        <v>0</v>
      </c>
      <c r="S176" s="6"/>
    </row>
    <row r="177" spans="1:19" s="103" customFormat="1" ht="36" x14ac:dyDescent="0.2">
      <c r="A177" s="266"/>
      <c r="B177" s="266"/>
      <c r="C177" s="65" t="s">
        <v>260</v>
      </c>
      <c r="D177" s="65" t="s">
        <v>65</v>
      </c>
      <c r="E177" s="66" t="s">
        <v>620</v>
      </c>
      <c r="F177" s="68" t="s">
        <v>149</v>
      </c>
      <c r="G177" s="101"/>
      <c r="H177" s="104" t="str">
        <f t="shared" si="26"/>
        <v>No</v>
      </c>
      <c r="I177" s="3"/>
      <c r="J177" s="156" t="s">
        <v>17</v>
      </c>
      <c r="K177" s="156">
        <f t="shared" si="19"/>
        <v>0</v>
      </c>
      <c r="L177" s="156">
        <f t="shared" si="16"/>
        <v>0</v>
      </c>
      <c r="M177" s="156">
        <f t="shared" si="17"/>
        <v>0</v>
      </c>
      <c r="N177" s="156">
        <f t="shared" si="18"/>
        <v>0</v>
      </c>
      <c r="O177" s="156">
        <f t="shared" si="20"/>
        <v>0</v>
      </c>
      <c r="P177" s="156">
        <f t="shared" si="21"/>
        <v>0</v>
      </c>
      <c r="Q177" s="156">
        <f t="shared" si="22"/>
        <v>0</v>
      </c>
      <c r="R177" s="156">
        <f t="shared" si="23"/>
        <v>0</v>
      </c>
      <c r="S177" s="6"/>
    </row>
    <row r="178" spans="1:19" s="103" customFormat="1" ht="36" x14ac:dyDescent="0.2">
      <c r="A178" s="266"/>
      <c r="B178" s="266"/>
      <c r="C178" s="65" t="s">
        <v>261</v>
      </c>
      <c r="D178" s="65" t="s">
        <v>65</v>
      </c>
      <c r="E178" s="66" t="s">
        <v>356</v>
      </c>
      <c r="F178" s="68" t="s">
        <v>150</v>
      </c>
      <c r="G178" s="101"/>
      <c r="H178" s="104" t="str">
        <f t="shared" si="26"/>
        <v>No</v>
      </c>
      <c r="I178" s="3"/>
      <c r="J178" s="156" t="s">
        <v>17</v>
      </c>
      <c r="K178" s="156">
        <f t="shared" si="19"/>
        <v>0</v>
      </c>
      <c r="L178" s="156">
        <f t="shared" si="16"/>
        <v>0</v>
      </c>
      <c r="M178" s="156">
        <f t="shared" si="17"/>
        <v>0</v>
      </c>
      <c r="N178" s="156">
        <f t="shared" si="18"/>
        <v>0</v>
      </c>
      <c r="O178" s="156">
        <f t="shared" si="20"/>
        <v>0</v>
      </c>
      <c r="P178" s="156">
        <f t="shared" si="21"/>
        <v>0</v>
      </c>
      <c r="Q178" s="156">
        <f t="shared" si="22"/>
        <v>0</v>
      </c>
      <c r="R178" s="156">
        <f t="shared" si="23"/>
        <v>0</v>
      </c>
      <c r="S178" s="6"/>
    </row>
    <row r="179" spans="1:19" s="103" customFormat="1" ht="36" x14ac:dyDescent="0.2">
      <c r="A179" s="266"/>
      <c r="B179" s="266"/>
      <c r="C179" s="65" t="s">
        <v>262</v>
      </c>
      <c r="D179" s="65" t="s">
        <v>65</v>
      </c>
      <c r="E179" s="66" t="s">
        <v>357</v>
      </c>
      <c r="F179" s="68" t="s">
        <v>151</v>
      </c>
      <c r="G179" s="101"/>
      <c r="H179" s="104" t="str">
        <f t="shared" si="26"/>
        <v>No</v>
      </c>
      <c r="I179" s="3"/>
      <c r="J179" s="156" t="s">
        <v>17</v>
      </c>
      <c r="K179" s="156">
        <f t="shared" si="19"/>
        <v>0</v>
      </c>
      <c r="L179" s="156">
        <f t="shared" si="16"/>
        <v>0</v>
      </c>
      <c r="M179" s="156">
        <f t="shared" si="17"/>
        <v>0</v>
      </c>
      <c r="N179" s="156">
        <f t="shared" si="18"/>
        <v>0</v>
      </c>
      <c r="O179" s="156">
        <f t="shared" si="20"/>
        <v>0</v>
      </c>
      <c r="P179" s="156">
        <f t="shared" si="21"/>
        <v>0</v>
      </c>
      <c r="Q179" s="156">
        <f t="shared" si="22"/>
        <v>0</v>
      </c>
      <c r="R179" s="156">
        <f t="shared" si="23"/>
        <v>0</v>
      </c>
      <c r="S179" s="6"/>
    </row>
    <row r="180" spans="1:19" s="103" customFormat="1" ht="36" x14ac:dyDescent="0.2">
      <c r="A180" s="266"/>
      <c r="B180" s="266"/>
      <c r="C180" s="65" t="s">
        <v>263</v>
      </c>
      <c r="D180" s="65" t="s">
        <v>65</v>
      </c>
      <c r="E180" s="66" t="s">
        <v>358</v>
      </c>
      <c r="F180" s="68" t="s">
        <v>152</v>
      </c>
      <c r="G180" s="101"/>
      <c r="H180" s="104" t="str">
        <f t="shared" si="26"/>
        <v>No</v>
      </c>
      <c r="I180" s="3"/>
      <c r="J180" s="156" t="s">
        <v>17</v>
      </c>
      <c r="K180" s="156">
        <f t="shared" si="19"/>
        <v>0</v>
      </c>
      <c r="L180" s="156">
        <f t="shared" si="16"/>
        <v>0</v>
      </c>
      <c r="M180" s="156">
        <f t="shared" si="17"/>
        <v>0</v>
      </c>
      <c r="N180" s="156">
        <f t="shared" si="18"/>
        <v>0</v>
      </c>
      <c r="O180" s="156">
        <f t="shared" si="20"/>
        <v>0</v>
      </c>
      <c r="P180" s="156">
        <f t="shared" si="21"/>
        <v>0</v>
      </c>
      <c r="Q180" s="156">
        <f t="shared" si="22"/>
        <v>0</v>
      </c>
      <c r="R180" s="156">
        <f t="shared" si="23"/>
        <v>0</v>
      </c>
      <c r="S180" s="6"/>
    </row>
    <row r="181" spans="1:19" s="103" customFormat="1" ht="36" x14ac:dyDescent="0.2">
      <c r="A181" s="266"/>
      <c r="B181" s="266"/>
      <c r="C181" s="65" t="s">
        <v>264</v>
      </c>
      <c r="D181" s="65" t="s">
        <v>65</v>
      </c>
      <c r="E181" s="66" t="s">
        <v>359</v>
      </c>
      <c r="F181" s="68" t="s">
        <v>153</v>
      </c>
      <c r="G181" s="101"/>
      <c r="H181" s="104" t="str">
        <f t="shared" si="26"/>
        <v>No</v>
      </c>
      <c r="I181" s="3"/>
      <c r="J181" s="156" t="s">
        <v>17</v>
      </c>
      <c r="K181" s="156">
        <f t="shared" si="19"/>
        <v>0</v>
      </c>
      <c r="L181" s="156">
        <f t="shared" si="16"/>
        <v>0</v>
      </c>
      <c r="M181" s="156">
        <f t="shared" si="17"/>
        <v>0</v>
      </c>
      <c r="N181" s="156">
        <f t="shared" si="18"/>
        <v>0</v>
      </c>
      <c r="O181" s="156">
        <f t="shared" si="20"/>
        <v>0</v>
      </c>
      <c r="P181" s="156">
        <f t="shared" si="21"/>
        <v>0</v>
      </c>
      <c r="Q181" s="156">
        <f t="shared" si="22"/>
        <v>0</v>
      </c>
      <c r="R181" s="156">
        <f t="shared" si="23"/>
        <v>0</v>
      </c>
      <c r="S181" s="6"/>
    </row>
    <row r="182" spans="1:19" s="103" customFormat="1" ht="36" x14ac:dyDescent="0.2">
      <c r="A182" s="266"/>
      <c r="B182" s="266"/>
      <c r="C182" s="65" t="s">
        <v>265</v>
      </c>
      <c r="D182" s="65" t="s">
        <v>65</v>
      </c>
      <c r="E182" s="66" t="s">
        <v>327</v>
      </c>
      <c r="F182" s="68" t="s">
        <v>154</v>
      </c>
      <c r="G182" s="101"/>
      <c r="H182" s="104" t="str">
        <f t="shared" si="26"/>
        <v>No</v>
      </c>
      <c r="I182" s="3"/>
      <c r="J182" s="156" t="s">
        <v>17</v>
      </c>
      <c r="K182" s="156">
        <f t="shared" si="19"/>
        <v>0</v>
      </c>
      <c r="L182" s="156">
        <f t="shared" si="16"/>
        <v>0</v>
      </c>
      <c r="M182" s="156">
        <f t="shared" si="17"/>
        <v>0</v>
      </c>
      <c r="N182" s="156">
        <f t="shared" si="18"/>
        <v>0</v>
      </c>
      <c r="O182" s="156">
        <f t="shared" si="20"/>
        <v>0</v>
      </c>
      <c r="P182" s="156">
        <f t="shared" si="21"/>
        <v>0</v>
      </c>
      <c r="Q182" s="156">
        <f t="shared" si="22"/>
        <v>0</v>
      </c>
      <c r="R182" s="156">
        <f t="shared" si="23"/>
        <v>0</v>
      </c>
      <c r="S182" s="6"/>
    </row>
    <row r="183" spans="1:19" s="103" customFormat="1" ht="20" x14ac:dyDescent="0.2">
      <c r="A183" s="266"/>
      <c r="B183" s="266"/>
      <c r="C183" s="65" t="s">
        <v>256</v>
      </c>
      <c r="D183" s="65" t="s">
        <v>65</v>
      </c>
      <c r="E183" s="66" t="s">
        <v>352</v>
      </c>
      <c r="F183" s="68" t="s">
        <v>145</v>
      </c>
      <c r="G183" s="101"/>
      <c r="H183" s="104" t="str">
        <f t="shared" si="26"/>
        <v>No</v>
      </c>
      <c r="I183" s="3"/>
      <c r="J183" s="156" t="s">
        <v>17</v>
      </c>
      <c r="K183" s="156">
        <f t="shared" si="19"/>
        <v>0</v>
      </c>
      <c r="L183" s="156">
        <f t="shared" si="16"/>
        <v>0</v>
      </c>
      <c r="M183" s="156">
        <f t="shared" si="17"/>
        <v>0</v>
      </c>
      <c r="N183" s="156">
        <f t="shared" si="18"/>
        <v>0</v>
      </c>
      <c r="O183" s="156">
        <f t="shared" si="20"/>
        <v>0</v>
      </c>
      <c r="P183" s="156">
        <f t="shared" si="21"/>
        <v>0</v>
      </c>
      <c r="Q183" s="156">
        <f t="shared" si="22"/>
        <v>0</v>
      </c>
      <c r="R183" s="156">
        <f t="shared" si="23"/>
        <v>0</v>
      </c>
      <c r="S183" s="6"/>
    </row>
    <row r="184" spans="1:19" s="93" customFormat="1" ht="36" x14ac:dyDescent="0.2">
      <c r="A184" s="266"/>
      <c r="B184" s="266"/>
      <c r="C184" s="220" t="s">
        <v>257</v>
      </c>
      <c r="D184" s="220" t="s">
        <v>66</v>
      </c>
      <c r="E184" s="218" t="s">
        <v>353</v>
      </c>
      <c r="F184" s="229" t="s">
        <v>597</v>
      </c>
      <c r="G184" s="101"/>
      <c r="H184" s="104" t="str">
        <f>IF(ISBLANK(H198),"Waiting",H198)</f>
        <v>No</v>
      </c>
      <c r="I184" s="3"/>
      <c r="J184" s="156" t="s">
        <v>17</v>
      </c>
      <c r="K184" s="156">
        <f t="shared" si="19"/>
        <v>0</v>
      </c>
      <c r="L184" s="156">
        <f t="shared" si="16"/>
        <v>0</v>
      </c>
      <c r="M184" s="156">
        <f t="shared" si="17"/>
        <v>0</v>
      </c>
      <c r="N184" s="156">
        <f t="shared" si="18"/>
        <v>0</v>
      </c>
      <c r="O184" s="156">
        <f t="shared" si="20"/>
        <v>0</v>
      </c>
      <c r="P184" s="156">
        <f t="shared" si="21"/>
        <v>0</v>
      </c>
      <c r="Q184" s="156">
        <f t="shared" si="22"/>
        <v>0</v>
      </c>
      <c r="R184" s="156">
        <f t="shared" si="23"/>
        <v>0</v>
      </c>
      <c r="S184" s="6"/>
    </row>
    <row r="185" spans="1:19" s="93" customFormat="1" ht="36" x14ac:dyDescent="0.2">
      <c r="A185" s="209"/>
      <c r="B185" s="209"/>
      <c r="C185" s="199" t="s">
        <v>562</v>
      </c>
      <c r="D185" s="200" t="s">
        <v>65</v>
      </c>
      <c r="E185" s="201" t="s">
        <v>536</v>
      </c>
      <c r="F185" s="204"/>
      <c r="G185" s="101"/>
      <c r="H185" s="131" t="s">
        <v>643</v>
      </c>
      <c r="I185" s="3"/>
      <c r="J185" s="156" t="s">
        <v>17</v>
      </c>
      <c r="K185" s="156">
        <f t="shared" si="19"/>
        <v>0</v>
      </c>
      <c r="L185" s="156">
        <f t="shared" si="16"/>
        <v>0</v>
      </c>
      <c r="M185" s="156">
        <f t="shared" si="17"/>
        <v>0</v>
      </c>
      <c r="N185" s="156">
        <f t="shared" si="18"/>
        <v>0</v>
      </c>
      <c r="O185" s="156">
        <f t="shared" si="20"/>
        <v>0</v>
      </c>
      <c r="P185" s="156">
        <f t="shared" si="21"/>
        <v>0</v>
      </c>
      <c r="Q185" s="156">
        <f t="shared" si="22"/>
        <v>0</v>
      </c>
      <c r="R185" s="156">
        <f t="shared" si="23"/>
        <v>0</v>
      </c>
      <c r="S185" s="6"/>
    </row>
    <row r="186" spans="1:19" s="93" customFormat="1" ht="36" x14ac:dyDescent="0.2">
      <c r="A186" s="209"/>
      <c r="B186" s="209"/>
      <c r="C186" s="205" t="s">
        <v>577</v>
      </c>
      <c r="D186" s="206" t="s">
        <v>66</v>
      </c>
      <c r="E186" s="207" t="s">
        <v>537</v>
      </c>
      <c r="F186" s="204"/>
      <c r="G186" s="101"/>
      <c r="H186" s="131" t="s">
        <v>643</v>
      </c>
      <c r="I186" s="3"/>
      <c r="J186" s="156" t="s">
        <v>17</v>
      </c>
      <c r="K186" s="156">
        <f t="shared" si="19"/>
        <v>0</v>
      </c>
      <c r="L186" s="156">
        <f t="shared" si="16"/>
        <v>0</v>
      </c>
      <c r="M186" s="156">
        <f t="shared" si="17"/>
        <v>0</v>
      </c>
      <c r="N186" s="156">
        <f t="shared" si="18"/>
        <v>0</v>
      </c>
      <c r="O186" s="156">
        <f t="shared" si="20"/>
        <v>0</v>
      </c>
      <c r="P186" s="156">
        <f t="shared" si="21"/>
        <v>0</v>
      </c>
      <c r="Q186" s="156">
        <f t="shared" si="22"/>
        <v>0</v>
      </c>
      <c r="R186" s="156">
        <f t="shared" si="23"/>
        <v>0</v>
      </c>
      <c r="S186" s="6"/>
    </row>
    <row r="187" spans="1:19" s="93" customFormat="1" ht="73" thickBot="1" x14ac:dyDescent="0.25">
      <c r="A187" s="209"/>
      <c r="B187" s="209"/>
      <c r="C187" s="57" t="s">
        <v>472</v>
      </c>
      <c r="D187" s="57" t="s">
        <v>390</v>
      </c>
      <c r="E187" s="78" t="s">
        <v>457</v>
      </c>
      <c r="F187" s="79"/>
      <c r="G187" s="101"/>
      <c r="H187" s="129" t="s">
        <v>644</v>
      </c>
      <c r="I187" s="7" t="s">
        <v>757</v>
      </c>
      <c r="J187" s="157" t="s">
        <v>17</v>
      </c>
      <c r="K187" s="157">
        <f t="shared" si="19"/>
        <v>0</v>
      </c>
      <c r="L187" s="157">
        <f t="shared" si="16"/>
        <v>0</v>
      </c>
      <c r="M187" s="157">
        <f t="shared" si="17"/>
        <v>0</v>
      </c>
      <c r="N187" s="157">
        <f t="shared" si="18"/>
        <v>0</v>
      </c>
      <c r="O187" s="158">
        <f t="shared" si="20"/>
        <v>0</v>
      </c>
      <c r="P187" s="158">
        <f t="shared" si="21"/>
        <v>0</v>
      </c>
      <c r="Q187" s="158">
        <f t="shared" si="22"/>
        <v>0</v>
      </c>
      <c r="R187" s="158">
        <f t="shared" si="23"/>
        <v>0</v>
      </c>
      <c r="S187" s="135"/>
    </row>
    <row r="188" spans="1:19" s="93" customFormat="1" ht="73" thickTop="1" x14ac:dyDescent="0.2">
      <c r="A188" s="268" t="s">
        <v>18</v>
      </c>
      <c r="B188" s="268" t="s">
        <v>49</v>
      </c>
      <c r="C188" s="62" t="s">
        <v>259</v>
      </c>
      <c r="D188" s="62" t="s">
        <v>65</v>
      </c>
      <c r="E188" s="67" t="s">
        <v>630</v>
      </c>
      <c r="F188" s="81" t="s">
        <v>155</v>
      </c>
      <c r="G188" s="96"/>
      <c r="H188" s="128" t="s">
        <v>643</v>
      </c>
      <c r="I188" s="4"/>
      <c r="J188" s="155" t="s">
        <v>18</v>
      </c>
      <c r="K188" s="155">
        <f t="shared" si="19"/>
        <v>0</v>
      </c>
      <c r="L188" s="155">
        <f t="shared" si="16"/>
        <v>0</v>
      </c>
      <c r="M188" s="155">
        <f t="shared" si="17"/>
        <v>0</v>
      </c>
      <c r="N188" s="155">
        <f t="shared" si="18"/>
        <v>0</v>
      </c>
      <c r="O188" s="157">
        <f t="shared" si="20"/>
        <v>0</v>
      </c>
      <c r="P188" s="157">
        <f t="shared" si="21"/>
        <v>0</v>
      </c>
      <c r="Q188" s="157">
        <f t="shared" si="22"/>
        <v>0</v>
      </c>
      <c r="R188" s="157">
        <f t="shared" si="23"/>
        <v>0</v>
      </c>
      <c r="S188" s="5"/>
    </row>
    <row r="189" spans="1:19" s="93" customFormat="1" ht="36" x14ac:dyDescent="0.2">
      <c r="A189" s="264"/>
      <c r="B189" s="264"/>
      <c r="C189" s="62" t="s">
        <v>260</v>
      </c>
      <c r="D189" s="62" t="s">
        <v>65</v>
      </c>
      <c r="E189" s="67" t="s">
        <v>620</v>
      </c>
      <c r="F189" s="81" t="s">
        <v>149</v>
      </c>
      <c r="G189" s="96"/>
      <c r="H189" s="129" t="s">
        <v>643</v>
      </c>
      <c r="I189" s="3"/>
      <c r="J189" s="156" t="s">
        <v>18</v>
      </c>
      <c r="K189" s="156">
        <f t="shared" si="19"/>
        <v>0</v>
      </c>
      <c r="L189" s="156">
        <f t="shared" si="16"/>
        <v>0</v>
      </c>
      <c r="M189" s="156">
        <f t="shared" si="17"/>
        <v>0</v>
      </c>
      <c r="N189" s="156">
        <f t="shared" si="18"/>
        <v>0</v>
      </c>
      <c r="O189" s="156">
        <f t="shared" si="20"/>
        <v>0</v>
      </c>
      <c r="P189" s="156">
        <f t="shared" si="21"/>
        <v>0</v>
      </c>
      <c r="Q189" s="156">
        <f t="shared" si="22"/>
        <v>0</v>
      </c>
      <c r="R189" s="156">
        <f t="shared" si="23"/>
        <v>0</v>
      </c>
      <c r="S189" s="6"/>
    </row>
    <row r="190" spans="1:19" s="93" customFormat="1" ht="36" x14ac:dyDescent="0.2">
      <c r="A190" s="264"/>
      <c r="B190" s="264"/>
      <c r="C190" s="62" t="s">
        <v>261</v>
      </c>
      <c r="D190" s="62" t="s">
        <v>65</v>
      </c>
      <c r="E190" s="67" t="s">
        <v>356</v>
      </c>
      <c r="F190" s="81" t="s">
        <v>150</v>
      </c>
      <c r="G190" s="96"/>
      <c r="H190" s="129" t="s">
        <v>643</v>
      </c>
      <c r="I190" s="3"/>
      <c r="J190" s="156" t="s">
        <v>18</v>
      </c>
      <c r="K190" s="156">
        <f t="shared" si="19"/>
        <v>0</v>
      </c>
      <c r="L190" s="156">
        <f t="shared" si="16"/>
        <v>0</v>
      </c>
      <c r="M190" s="156">
        <f t="shared" si="17"/>
        <v>0</v>
      </c>
      <c r="N190" s="156">
        <f t="shared" si="18"/>
        <v>0</v>
      </c>
      <c r="O190" s="156">
        <f t="shared" si="20"/>
        <v>0</v>
      </c>
      <c r="P190" s="156">
        <f t="shared" si="21"/>
        <v>0</v>
      </c>
      <c r="Q190" s="156">
        <f t="shared" si="22"/>
        <v>0</v>
      </c>
      <c r="R190" s="156">
        <f t="shared" si="23"/>
        <v>0</v>
      </c>
      <c r="S190" s="6"/>
    </row>
    <row r="191" spans="1:19" s="93" customFormat="1" ht="36" x14ac:dyDescent="0.2">
      <c r="A191" s="264"/>
      <c r="B191" s="264"/>
      <c r="C191" s="62" t="s">
        <v>262</v>
      </c>
      <c r="D191" s="62" t="s">
        <v>65</v>
      </c>
      <c r="E191" s="67" t="s">
        <v>357</v>
      </c>
      <c r="F191" s="81" t="s">
        <v>151</v>
      </c>
      <c r="G191" s="96"/>
      <c r="H191" s="129" t="s">
        <v>643</v>
      </c>
      <c r="I191" s="3"/>
      <c r="J191" s="156" t="s">
        <v>18</v>
      </c>
      <c r="K191" s="156">
        <f t="shared" si="19"/>
        <v>0</v>
      </c>
      <c r="L191" s="156">
        <f t="shared" si="16"/>
        <v>0</v>
      </c>
      <c r="M191" s="156">
        <f t="shared" si="17"/>
        <v>0</v>
      </c>
      <c r="N191" s="156">
        <f t="shared" si="18"/>
        <v>0</v>
      </c>
      <c r="O191" s="156">
        <f t="shared" si="20"/>
        <v>0</v>
      </c>
      <c r="P191" s="156">
        <f t="shared" si="21"/>
        <v>0</v>
      </c>
      <c r="Q191" s="156">
        <f t="shared" si="22"/>
        <v>0</v>
      </c>
      <c r="R191" s="156">
        <f t="shared" si="23"/>
        <v>0</v>
      </c>
      <c r="S191" s="6"/>
    </row>
    <row r="192" spans="1:19" s="93" customFormat="1" ht="36" x14ac:dyDescent="0.2">
      <c r="A192" s="264"/>
      <c r="B192" s="264"/>
      <c r="C192" s="62" t="s">
        <v>263</v>
      </c>
      <c r="D192" s="62" t="s">
        <v>65</v>
      </c>
      <c r="E192" s="67" t="s">
        <v>358</v>
      </c>
      <c r="F192" s="81" t="s">
        <v>152</v>
      </c>
      <c r="G192" s="96"/>
      <c r="H192" s="129" t="s">
        <v>643</v>
      </c>
      <c r="I192" s="3"/>
      <c r="J192" s="156" t="s">
        <v>18</v>
      </c>
      <c r="K192" s="156">
        <f t="shared" si="19"/>
        <v>0</v>
      </c>
      <c r="L192" s="156">
        <f t="shared" si="16"/>
        <v>0</v>
      </c>
      <c r="M192" s="156">
        <f t="shared" si="17"/>
        <v>0</v>
      </c>
      <c r="N192" s="156">
        <f t="shared" si="18"/>
        <v>0</v>
      </c>
      <c r="O192" s="156">
        <f t="shared" si="20"/>
        <v>0</v>
      </c>
      <c r="P192" s="156">
        <f t="shared" si="21"/>
        <v>0</v>
      </c>
      <c r="Q192" s="156">
        <f t="shared" si="22"/>
        <v>0</v>
      </c>
      <c r="R192" s="156">
        <f t="shared" si="23"/>
        <v>0</v>
      </c>
      <c r="S192" s="6"/>
    </row>
    <row r="193" spans="1:19" s="93" customFormat="1" ht="36" x14ac:dyDescent="0.2">
      <c r="A193" s="264"/>
      <c r="B193" s="264"/>
      <c r="C193" s="62" t="s">
        <v>264</v>
      </c>
      <c r="D193" s="62" t="s">
        <v>65</v>
      </c>
      <c r="E193" s="67" t="s">
        <v>359</v>
      </c>
      <c r="F193" s="81" t="s">
        <v>153</v>
      </c>
      <c r="G193" s="96"/>
      <c r="H193" s="129" t="s">
        <v>643</v>
      </c>
      <c r="I193" s="3"/>
      <c r="J193" s="156" t="s">
        <v>18</v>
      </c>
      <c r="K193" s="156">
        <f t="shared" si="19"/>
        <v>0</v>
      </c>
      <c r="L193" s="156">
        <f t="shared" si="16"/>
        <v>0</v>
      </c>
      <c r="M193" s="156">
        <f t="shared" si="17"/>
        <v>0</v>
      </c>
      <c r="N193" s="156">
        <f t="shared" si="18"/>
        <v>0</v>
      </c>
      <c r="O193" s="156">
        <f t="shared" si="20"/>
        <v>0</v>
      </c>
      <c r="P193" s="156">
        <f t="shared" si="21"/>
        <v>0</v>
      </c>
      <c r="Q193" s="156">
        <f t="shared" si="22"/>
        <v>0</v>
      </c>
      <c r="R193" s="156">
        <f t="shared" si="23"/>
        <v>0</v>
      </c>
      <c r="S193" s="6"/>
    </row>
    <row r="194" spans="1:19" s="93" customFormat="1" ht="36" x14ac:dyDescent="0.2">
      <c r="A194" s="264"/>
      <c r="B194" s="264"/>
      <c r="C194" s="62" t="s">
        <v>265</v>
      </c>
      <c r="D194" s="62" t="s">
        <v>65</v>
      </c>
      <c r="E194" s="67" t="s">
        <v>327</v>
      </c>
      <c r="F194" s="81" t="s">
        <v>154</v>
      </c>
      <c r="G194" s="96"/>
      <c r="H194" s="129" t="s">
        <v>643</v>
      </c>
      <c r="I194" s="3"/>
      <c r="J194" s="156" t="s">
        <v>18</v>
      </c>
      <c r="K194" s="156">
        <f t="shared" si="19"/>
        <v>0</v>
      </c>
      <c r="L194" s="156">
        <f t="shared" si="16"/>
        <v>0</v>
      </c>
      <c r="M194" s="156">
        <f t="shared" si="17"/>
        <v>0</v>
      </c>
      <c r="N194" s="156">
        <f t="shared" si="18"/>
        <v>0</v>
      </c>
      <c r="O194" s="156">
        <f t="shared" si="20"/>
        <v>0</v>
      </c>
      <c r="P194" s="156">
        <f t="shared" si="21"/>
        <v>0</v>
      </c>
      <c r="Q194" s="156">
        <f t="shared" si="22"/>
        <v>0</v>
      </c>
      <c r="R194" s="156">
        <f t="shared" si="23"/>
        <v>0</v>
      </c>
      <c r="S194" s="6"/>
    </row>
    <row r="195" spans="1:19" s="93" customFormat="1" ht="20" x14ac:dyDescent="0.2">
      <c r="A195" s="264"/>
      <c r="B195" s="264"/>
      <c r="C195" s="62" t="s">
        <v>256</v>
      </c>
      <c r="D195" s="62" t="s">
        <v>65</v>
      </c>
      <c r="E195" s="67" t="s">
        <v>352</v>
      </c>
      <c r="F195" s="81" t="s">
        <v>145</v>
      </c>
      <c r="G195" s="96"/>
      <c r="H195" s="129" t="s">
        <v>643</v>
      </c>
      <c r="I195" s="3"/>
      <c r="J195" s="156" t="s">
        <v>18</v>
      </c>
      <c r="K195" s="156">
        <f t="shared" si="19"/>
        <v>0</v>
      </c>
      <c r="L195" s="156">
        <f t="shared" si="16"/>
        <v>0</v>
      </c>
      <c r="M195" s="156">
        <f t="shared" si="17"/>
        <v>0</v>
      </c>
      <c r="N195" s="156">
        <f t="shared" si="18"/>
        <v>0</v>
      </c>
      <c r="O195" s="156">
        <f t="shared" si="20"/>
        <v>0</v>
      </c>
      <c r="P195" s="156">
        <f t="shared" si="21"/>
        <v>0</v>
      </c>
      <c r="Q195" s="156">
        <f t="shared" si="22"/>
        <v>0</v>
      </c>
      <c r="R195" s="156">
        <f t="shared" si="23"/>
        <v>0</v>
      </c>
      <c r="S195" s="6"/>
    </row>
    <row r="196" spans="1:19" s="93" customFormat="1" ht="90" x14ac:dyDescent="0.2">
      <c r="A196" s="264"/>
      <c r="B196" s="264"/>
      <c r="C196" s="62" t="s">
        <v>266</v>
      </c>
      <c r="D196" s="62" t="s">
        <v>66</v>
      </c>
      <c r="E196" s="87" t="s">
        <v>360</v>
      </c>
      <c r="F196" s="88" t="s">
        <v>156</v>
      </c>
      <c r="G196" s="96"/>
      <c r="H196" s="129" t="s">
        <v>644</v>
      </c>
      <c r="I196" s="3" t="s">
        <v>751</v>
      </c>
      <c r="J196" s="156" t="s">
        <v>18</v>
      </c>
      <c r="K196" s="156">
        <f t="shared" si="19"/>
        <v>0</v>
      </c>
      <c r="L196" s="156">
        <f t="shared" ref="L196:L252" si="27">IF(AND($H196="Yes",NOT(ISERROR(SEARCH("-L-",$C196)))),1,0)</f>
        <v>1</v>
      </c>
      <c r="M196" s="156">
        <f t="shared" ref="M196:M252" si="28">IF(AND($H196="Yes",NOT(ISERROR(SEARCH("-U-",$C196)))),1,0)</f>
        <v>0</v>
      </c>
      <c r="N196" s="156">
        <f t="shared" ref="N196:N252" si="29">IF(AND($H196="Yes",NOT(ISERROR(SEARCH("-P-",$C196)))),1,0)</f>
        <v>0</v>
      </c>
      <c r="O196" s="156">
        <f t="shared" si="20"/>
        <v>0</v>
      </c>
      <c r="P196" s="156">
        <f t="shared" si="21"/>
        <v>0</v>
      </c>
      <c r="Q196" s="156">
        <f t="shared" si="22"/>
        <v>0</v>
      </c>
      <c r="R196" s="156">
        <f t="shared" si="23"/>
        <v>0</v>
      </c>
      <c r="S196" s="6"/>
    </row>
    <row r="197" spans="1:19" s="93" customFormat="1" ht="54" x14ac:dyDescent="0.2">
      <c r="A197" s="264"/>
      <c r="B197" s="264"/>
      <c r="C197" s="62" t="s">
        <v>267</v>
      </c>
      <c r="D197" s="62" t="s">
        <v>66</v>
      </c>
      <c r="E197" s="87" t="s">
        <v>361</v>
      </c>
      <c r="F197" s="88" t="s">
        <v>529</v>
      </c>
      <c r="G197" s="96"/>
      <c r="H197" s="129" t="s">
        <v>643</v>
      </c>
      <c r="I197" s="3"/>
      <c r="J197" s="156" t="s">
        <v>18</v>
      </c>
      <c r="K197" s="156">
        <f t="shared" ref="K197:K252" si="30">IF(AND($H197="Yes",NOT(ISERROR(SEARCH("-H-",$C197)))),1,0)</f>
        <v>0</v>
      </c>
      <c r="L197" s="156">
        <f t="shared" si="27"/>
        <v>0</v>
      </c>
      <c r="M197" s="156">
        <f t="shared" si="28"/>
        <v>0</v>
      </c>
      <c r="N197" s="156">
        <f t="shared" si="29"/>
        <v>0</v>
      </c>
      <c r="O197" s="156">
        <f t="shared" si="20"/>
        <v>0</v>
      </c>
      <c r="P197" s="156">
        <f t="shared" si="21"/>
        <v>0</v>
      </c>
      <c r="Q197" s="156">
        <f t="shared" si="22"/>
        <v>0</v>
      </c>
      <c r="R197" s="156">
        <f t="shared" si="23"/>
        <v>0</v>
      </c>
      <c r="S197" s="6"/>
    </row>
    <row r="198" spans="1:19" s="93" customFormat="1" ht="36" x14ac:dyDescent="0.2">
      <c r="A198" s="264"/>
      <c r="B198" s="264"/>
      <c r="C198" s="69" t="s">
        <v>257</v>
      </c>
      <c r="D198" s="69" t="s">
        <v>66</v>
      </c>
      <c r="E198" s="87" t="s">
        <v>353</v>
      </c>
      <c r="F198" s="88" t="s">
        <v>597</v>
      </c>
      <c r="G198" s="96"/>
      <c r="H198" s="131" t="s">
        <v>643</v>
      </c>
      <c r="I198" s="9"/>
      <c r="J198" s="156" t="s">
        <v>18</v>
      </c>
      <c r="K198" s="156">
        <f t="shared" si="30"/>
        <v>0</v>
      </c>
      <c r="L198" s="156">
        <f t="shared" si="27"/>
        <v>0</v>
      </c>
      <c r="M198" s="156">
        <f t="shared" si="28"/>
        <v>0</v>
      </c>
      <c r="N198" s="156">
        <f t="shared" si="29"/>
        <v>0</v>
      </c>
      <c r="O198" s="156">
        <f t="shared" si="20"/>
        <v>0</v>
      </c>
      <c r="P198" s="156">
        <f t="shared" si="21"/>
        <v>0</v>
      </c>
      <c r="Q198" s="156">
        <f t="shared" si="22"/>
        <v>0</v>
      </c>
      <c r="R198" s="156">
        <f t="shared" si="23"/>
        <v>0</v>
      </c>
      <c r="S198" s="10"/>
    </row>
    <row r="199" spans="1:19" s="93" customFormat="1" ht="36" x14ac:dyDescent="0.2">
      <c r="A199" s="264"/>
      <c r="B199" s="264"/>
      <c r="C199" s="193" t="s">
        <v>563</v>
      </c>
      <c r="D199" s="194" t="s">
        <v>65</v>
      </c>
      <c r="E199" s="195" t="s">
        <v>536</v>
      </c>
      <c r="F199" s="88"/>
      <c r="G199" s="96"/>
      <c r="H199" s="131" t="s">
        <v>643</v>
      </c>
      <c r="I199" s="9"/>
      <c r="J199" s="156" t="s">
        <v>18</v>
      </c>
      <c r="K199" s="156">
        <f t="shared" si="30"/>
        <v>0</v>
      </c>
      <c r="L199" s="156">
        <f t="shared" si="27"/>
        <v>0</v>
      </c>
      <c r="M199" s="156">
        <f t="shared" si="28"/>
        <v>0</v>
      </c>
      <c r="N199" s="156">
        <f t="shared" si="29"/>
        <v>0</v>
      </c>
      <c r="O199" s="156">
        <f t="shared" ref="O199:O252" si="31">IF(AND($H199="Split",$D199="High"),1,0)</f>
        <v>0</v>
      </c>
      <c r="P199" s="156">
        <f t="shared" ref="P199:P252" si="32">IF(AND($H199="Split",$D199="Low"),1,0)</f>
        <v>0</v>
      </c>
      <c r="Q199" s="156">
        <f t="shared" ref="Q199:Q252" si="33">IF(AND($H199="Split",$D199="Unlikely"),1,0)</f>
        <v>0</v>
      </c>
      <c r="R199" s="156">
        <f t="shared" ref="R199:R252" si="34">IF(AND($H199="Split",$D199="Moderate"),1,0)</f>
        <v>0</v>
      </c>
      <c r="S199" s="10"/>
    </row>
    <row r="200" spans="1:19" s="93" customFormat="1" ht="36" x14ac:dyDescent="0.2">
      <c r="A200" s="264"/>
      <c r="B200" s="264"/>
      <c r="C200" s="196" t="s">
        <v>564</v>
      </c>
      <c r="D200" s="197" t="s">
        <v>66</v>
      </c>
      <c r="E200" s="198" t="s">
        <v>537</v>
      </c>
      <c r="F200" s="88"/>
      <c r="G200" s="96"/>
      <c r="H200" s="131" t="s">
        <v>643</v>
      </c>
      <c r="I200" s="9"/>
      <c r="J200" s="156" t="s">
        <v>18</v>
      </c>
      <c r="K200" s="156">
        <f t="shared" si="30"/>
        <v>0</v>
      </c>
      <c r="L200" s="156">
        <f t="shared" si="27"/>
        <v>0</v>
      </c>
      <c r="M200" s="156">
        <f t="shared" si="28"/>
        <v>0</v>
      </c>
      <c r="N200" s="156">
        <f t="shared" si="29"/>
        <v>0</v>
      </c>
      <c r="O200" s="156">
        <f t="shared" si="31"/>
        <v>0</v>
      </c>
      <c r="P200" s="156">
        <f t="shared" si="32"/>
        <v>0</v>
      </c>
      <c r="Q200" s="156">
        <f t="shared" si="33"/>
        <v>0</v>
      </c>
      <c r="R200" s="156">
        <f t="shared" si="34"/>
        <v>0</v>
      </c>
      <c r="S200" s="10"/>
    </row>
    <row r="201" spans="1:19" s="93" customFormat="1" ht="21" thickBot="1" x14ac:dyDescent="0.25">
      <c r="A201" s="264"/>
      <c r="B201" s="264"/>
      <c r="C201" s="69" t="s">
        <v>471</v>
      </c>
      <c r="D201" s="69" t="s">
        <v>390</v>
      </c>
      <c r="E201" s="87" t="s">
        <v>457</v>
      </c>
      <c r="F201" s="88"/>
      <c r="G201" s="96"/>
      <c r="H201" s="130" t="s">
        <v>643</v>
      </c>
      <c r="I201" s="7"/>
      <c r="J201" s="158" t="s">
        <v>18</v>
      </c>
      <c r="K201" s="158">
        <f t="shared" si="30"/>
        <v>0</v>
      </c>
      <c r="L201" s="158">
        <f t="shared" si="27"/>
        <v>0</v>
      </c>
      <c r="M201" s="158">
        <f t="shared" si="28"/>
        <v>0</v>
      </c>
      <c r="N201" s="158">
        <f t="shared" si="29"/>
        <v>0</v>
      </c>
      <c r="O201" s="158">
        <f t="shared" si="31"/>
        <v>0</v>
      </c>
      <c r="P201" s="158">
        <f t="shared" si="32"/>
        <v>0</v>
      </c>
      <c r="Q201" s="158">
        <f t="shared" si="33"/>
        <v>0</v>
      </c>
      <c r="R201" s="158">
        <f t="shared" si="34"/>
        <v>0</v>
      </c>
      <c r="S201" s="8"/>
    </row>
    <row r="202" spans="1:19" s="93" customFormat="1" ht="37" customHeight="1" thickTop="1" x14ac:dyDescent="0.2">
      <c r="A202" s="265" t="s">
        <v>19</v>
      </c>
      <c r="B202" s="276" t="s">
        <v>50</v>
      </c>
      <c r="C202" s="57" t="s">
        <v>268</v>
      </c>
      <c r="D202" s="57" t="s">
        <v>65</v>
      </c>
      <c r="E202" s="78" t="s">
        <v>362</v>
      </c>
      <c r="F202" s="79" t="s">
        <v>157</v>
      </c>
      <c r="G202" s="96"/>
      <c r="H202" s="128" t="s">
        <v>643</v>
      </c>
      <c r="I202" s="4"/>
      <c r="J202" s="155" t="s">
        <v>19</v>
      </c>
      <c r="K202" s="155">
        <f t="shared" si="30"/>
        <v>0</v>
      </c>
      <c r="L202" s="155">
        <f t="shared" si="27"/>
        <v>0</v>
      </c>
      <c r="M202" s="155">
        <f t="shared" si="28"/>
        <v>0</v>
      </c>
      <c r="N202" s="155">
        <f t="shared" si="29"/>
        <v>0</v>
      </c>
      <c r="O202" s="157">
        <f t="shared" si="31"/>
        <v>0</v>
      </c>
      <c r="P202" s="157">
        <f t="shared" si="32"/>
        <v>0</v>
      </c>
      <c r="Q202" s="157">
        <f t="shared" si="33"/>
        <v>0</v>
      </c>
      <c r="R202" s="157">
        <f t="shared" si="34"/>
        <v>0</v>
      </c>
      <c r="S202" s="5"/>
    </row>
    <row r="203" spans="1:19" s="93" customFormat="1" ht="36" x14ac:dyDescent="0.2">
      <c r="A203" s="266"/>
      <c r="B203" s="277"/>
      <c r="C203" s="57" t="s">
        <v>269</v>
      </c>
      <c r="D203" s="57" t="s">
        <v>65</v>
      </c>
      <c r="E203" s="78" t="s">
        <v>363</v>
      </c>
      <c r="F203" s="79" t="s">
        <v>158</v>
      </c>
      <c r="G203" s="96"/>
      <c r="H203" s="129" t="s">
        <v>643</v>
      </c>
      <c r="I203" s="3"/>
      <c r="J203" s="156" t="s">
        <v>19</v>
      </c>
      <c r="K203" s="156">
        <f t="shared" si="30"/>
        <v>0</v>
      </c>
      <c r="L203" s="156">
        <f t="shared" si="27"/>
        <v>0</v>
      </c>
      <c r="M203" s="156">
        <f t="shared" si="28"/>
        <v>0</v>
      </c>
      <c r="N203" s="156">
        <f t="shared" si="29"/>
        <v>0</v>
      </c>
      <c r="O203" s="156">
        <f t="shared" si="31"/>
        <v>0</v>
      </c>
      <c r="P203" s="156">
        <f t="shared" si="32"/>
        <v>0</v>
      </c>
      <c r="Q203" s="156">
        <f t="shared" si="33"/>
        <v>0</v>
      </c>
      <c r="R203" s="156">
        <f t="shared" si="34"/>
        <v>0</v>
      </c>
      <c r="S203" s="6"/>
    </row>
    <row r="204" spans="1:19" s="93" customFormat="1" ht="20" x14ac:dyDescent="0.2">
      <c r="A204" s="266"/>
      <c r="B204" s="277"/>
      <c r="C204" s="57" t="s">
        <v>270</v>
      </c>
      <c r="D204" s="57" t="s">
        <v>65</v>
      </c>
      <c r="E204" s="78" t="s">
        <v>364</v>
      </c>
      <c r="F204" s="79" t="s">
        <v>159</v>
      </c>
      <c r="G204" s="96"/>
      <c r="H204" s="129" t="s">
        <v>643</v>
      </c>
      <c r="I204" s="3"/>
      <c r="J204" s="156" t="s">
        <v>19</v>
      </c>
      <c r="K204" s="156">
        <f t="shared" si="30"/>
        <v>0</v>
      </c>
      <c r="L204" s="156">
        <f t="shared" si="27"/>
        <v>0</v>
      </c>
      <c r="M204" s="156">
        <f t="shared" si="28"/>
        <v>0</v>
      </c>
      <c r="N204" s="156">
        <f t="shared" si="29"/>
        <v>0</v>
      </c>
      <c r="O204" s="156">
        <f t="shared" si="31"/>
        <v>0</v>
      </c>
      <c r="P204" s="156">
        <f t="shared" si="32"/>
        <v>0</v>
      </c>
      <c r="Q204" s="156">
        <f t="shared" si="33"/>
        <v>0</v>
      </c>
      <c r="R204" s="156">
        <f t="shared" si="34"/>
        <v>0</v>
      </c>
      <c r="S204" s="6"/>
    </row>
    <row r="205" spans="1:19" s="93" customFormat="1" ht="36" x14ac:dyDescent="0.2">
      <c r="A205" s="266"/>
      <c r="B205" s="277"/>
      <c r="C205" s="57" t="s">
        <v>271</v>
      </c>
      <c r="D205" s="57" t="s">
        <v>65</v>
      </c>
      <c r="E205" s="78" t="s">
        <v>365</v>
      </c>
      <c r="F205" s="79" t="s">
        <v>160</v>
      </c>
      <c r="G205" s="96"/>
      <c r="H205" s="129" t="s">
        <v>643</v>
      </c>
      <c r="I205" s="3"/>
      <c r="J205" s="156" t="s">
        <v>19</v>
      </c>
      <c r="K205" s="156">
        <f t="shared" si="30"/>
        <v>0</v>
      </c>
      <c r="L205" s="156">
        <f t="shared" si="27"/>
        <v>0</v>
      </c>
      <c r="M205" s="156">
        <f t="shared" si="28"/>
        <v>0</v>
      </c>
      <c r="N205" s="156">
        <f t="shared" si="29"/>
        <v>0</v>
      </c>
      <c r="O205" s="156">
        <f t="shared" si="31"/>
        <v>0</v>
      </c>
      <c r="P205" s="156">
        <f t="shared" si="32"/>
        <v>0</v>
      </c>
      <c r="Q205" s="156">
        <f t="shared" si="33"/>
        <v>0</v>
      </c>
      <c r="R205" s="156">
        <f t="shared" si="34"/>
        <v>0</v>
      </c>
      <c r="S205" s="6"/>
    </row>
    <row r="206" spans="1:19" s="93" customFormat="1" ht="36" x14ac:dyDescent="0.2">
      <c r="A206" s="266"/>
      <c r="B206" s="277"/>
      <c r="C206" s="57" t="s">
        <v>272</v>
      </c>
      <c r="D206" s="57" t="s">
        <v>65</v>
      </c>
      <c r="E206" s="78" t="s">
        <v>366</v>
      </c>
      <c r="F206" s="79" t="s">
        <v>161</v>
      </c>
      <c r="G206" s="96"/>
      <c r="H206" s="129" t="s">
        <v>643</v>
      </c>
      <c r="I206" s="3"/>
      <c r="J206" s="156" t="s">
        <v>19</v>
      </c>
      <c r="K206" s="156">
        <f t="shared" si="30"/>
        <v>0</v>
      </c>
      <c r="L206" s="156">
        <f t="shared" si="27"/>
        <v>0</v>
      </c>
      <c r="M206" s="156">
        <f t="shared" si="28"/>
        <v>0</v>
      </c>
      <c r="N206" s="156">
        <f t="shared" si="29"/>
        <v>0</v>
      </c>
      <c r="O206" s="156">
        <f t="shared" si="31"/>
        <v>0</v>
      </c>
      <c r="P206" s="156">
        <f t="shared" si="32"/>
        <v>0</v>
      </c>
      <c r="Q206" s="156">
        <f t="shared" si="33"/>
        <v>0</v>
      </c>
      <c r="R206" s="156">
        <f t="shared" si="34"/>
        <v>0</v>
      </c>
      <c r="S206" s="6"/>
    </row>
    <row r="207" spans="1:19" s="93" customFormat="1" ht="36" x14ac:dyDescent="0.2">
      <c r="A207" s="266"/>
      <c r="B207" s="277"/>
      <c r="C207" s="89" t="s">
        <v>273</v>
      </c>
      <c r="D207" s="57" t="s">
        <v>66</v>
      </c>
      <c r="E207" s="85" t="s">
        <v>367</v>
      </c>
      <c r="F207" s="86" t="s">
        <v>162</v>
      </c>
      <c r="G207" s="96"/>
      <c r="H207" s="129" t="s">
        <v>643</v>
      </c>
      <c r="I207" s="3"/>
      <c r="J207" s="156" t="s">
        <v>19</v>
      </c>
      <c r="K207" s="156">
        <f t="shared" si="30"/>
        <v>0</v>
      </c>
      <c r="L207" s="156">
        <f t="shared" si="27"/>
        <v>0</v>
      </c>
      <c r="M207" s="156">
        <f t="shared" si="28"/>
        <v>0</v>
      </c>
      <c r="N207" s="156">
        <f t="shared" si="29"/>
        <v>0</v>
      </c>
      <c r="O207" s="156">
        <f t="shared" si="31"/>
        <v>0</v>
      </c>
      <c r="P207" s="156">
        <f t="shared" si="32"/>
        <v>0</v>
      </c>
      <c r="Q207" s="156">
        <f t="shared" si="33"/>
        <v>0</v>
      </c>
      <c r="R207" s="156">
        <f t="shared" si="34"/>
        <v>0</v>
      </c>
      <c r="S207" s="6"/>
    </row>
    <row r="208" spans="1:19" s="93" customFormat="1" ht="36" x14ac:dyDescent="0.2">
      <c r="A208" s="266"/>
      <c r="B208" s="277"/>
      <c r="C208" s="89" t="s">
        <v>382</v>
      </c>
      <c r="D208" s="57" t="s">
        <v>67</v>
      </c>
      <c r="E208" s="85" t="s">
        <v>381</v>
      </c>
      <c r="F208" s="86" t="s">
        <v>383</v>
      </c>
      <c r="G208" s="96"/>
      <c r="H208" s="131" t="s">
        <v>644</v>
      </c>
      <c r="I208" s="9" t="s">
        <v>686</v>
      </c>
      <c r="J208" s="156" t="s">
        <v>19</v>
      </c>
      <c r="K208" s="156">
        <f t="shared" si="30"/>
        <v>0</v>
      </c>
      <c r="L208" s="156">
        <f t="shared" si="27"/>
        <v>0</v>
      </c>
      <c r="M208" s="156">
        <f t="shared" si="28"/>
        <v>1</v>
      </c>
      <c r="N208" s="156">
        <f t="shared" si="29"/>
        <v>0</v>
      </c>
      <c r="O208" s="156">
        <f t="shared" si="31"/>
        <v>0</v>
      </c>
      <c r="P208" s="156">
        <f t="shared" si="32"/>
        <v>0</v>
      </c>
      <c r="Q208" s="156">
        <f t="shared" si="33"/>
        <v>0</v>
      </c>
      <c r="R208" s="156">
        <f t="shared" si="34"/>
        <v>0</v>
      </c>
      <c r="S208" s="10"/>
    </row>
    <row r="209" spans="1:20" s="93" customFormat="1" ht="36" x14ac:dyDescent="0.2">
      <c r="A209" s="266"/>
      <c r="B209" s="277"/>
      <c r="C209" s="199" t="s">
        <v>565</v>
      </c>
      <c r="D209" s="200" t="s">
        <v>65</v>
      </c>
      <c r="E209" s="201" t="s">
        <v>536</v>
      </c>
      <c r="F209" s="86"/>
      <c r="G209" s="96"/>
      <c r="H209" s="131" t="s">
        <v>643</v>
      </c>
      <c r="I209" s="9"/>
      <c r="J209" s="156" t="s">
        <v>19</v>
      </c>
      <c r="K209" s="156">
        <f t="shared" si="30"/>
        <v>0</v>
      </c>
      <c r="L209" s="156">
        <f t="shared" si="27"/>
        <v>0</v>
      </c>
      <c r="M209" s="156">
        <f t="shared" si="28"/>
        <v>0</v>
      </c>
      <c r="N209" s="156">
        <f t="shared" si="29"/>
        <v>0</v>
      </c>
      <c r="O209" s="156">
        <f t="shared" si="31"/>
        <v>0</v>
      </c>
      <c r="P209" s="156">
        <f t="shared" si="32"/>
        <v>0</v>
      </c>
      <c r="Q209" s="156">
        <f t="shared" si="33"/>
        <v>0</v>
      </c>
      <c r="R209" s="156">
        <f t="shared" si="34"/>
        <v>0</v>
      </c>
      <c r="S209" s="10"/>
    </row>
    <row r="210" spans="1:20" s="93" customFormat="1" ht="36" x14ac:dyDescent="0.2">
      <c r="A210" s="266"/>
      <c r="B210" s="277"/>
      <c r="C210" s="205" t="s">
        <v>566</v>
      </c>
      <c r="D210" s="206" t="s">
        <v>66</v>
      </c>
      <c r="E210" s="207" t="s">
        <v>537</v>
      </c>
      <c r="F210" s="86"/>
      <c r="G210" s="96"/>
      <c r="H210" s="131" t="s">
        <v>643</v>
      </c>
      <c r="I210" s="9"/>
      <c r="J210" s="156" t="s">
        <v>19</v>
      </c>
      <c r="K210" s="156">
        <f t="shared" si="30"/>
        <v>0</v>
      </c>
      <c r="L210" s="156">
        <f t="shared" si="27"/>
        <v>0</v>
      </c>
      <c r="M210" s="156">
        <f t="shared" si="28"/>
        <v>0</v>
      </c>
      <c r="N210" s="156">
        <f t="shared" si="29"/>
        <v>0</v>
      </c>
      <c r="O210" s="156">
        <f t="shared" si="31"/>
        <v>0</v>
      </c>
      <c r="P210" s="156">
        <f t="shared" si="32"/>
        <v>0</v>
      </c>
      <c r="Q210" s="156">
        <f t="shared" si="33"/>
        <v>0</v>
      </c>
      <c r="R210" s="156">
        <f t="shared" si="34"/>
        <v>0</v>
      </c>
      <c r="S210" s="10"/>
    </row>
    <row r="211" spans="1:20" s="93" customFormat="1" ht="21" thickBot="1" x14ac:dyDescent="0.25">
      <c r="A211" s="267"/>
      <c r="B211" s="278"/>
      <c r="C211" s="89" t="s">
        <v>473</v>
      </c>
      <c r="D211" s="57" t="s">
        <v>390</v>
      </c>
      <c r="E211" s="85" t="s">
        <v>457</v>
      </c>
      <c r="F211" s="86"/>
      <c r="G211" s="96"/>
      <c r="H211" s="130" t="s">
        <v>643</v>
      </c>
      <c r="I211" s="7"/>
      <c r="J211" s="156" t="s">
        <v>19</v>
      </c>
      <c r="K211" s="156">
        <f t="shared" si="30"/>
        <v>0</v>
      </c>
      <c r="L211" s="156">
        <f t="shared" si="27"/>
        <v>0</v>
      </c>
      <c r="M211" s="156">
        <f t="shared" si="28"/>
        <v>0</v>
      </c>
      <c r="N211" s="156">
        <f t="shared" si="29"/>
        <v>0</v>
      </c>
      <c r="O211" s="158">
        <f t="shared" si="31"/>
        <v>0</v>
      </c>
      <c r="P211" s="158">
        <f t="shared" si="32"/>
        <v>0</v>
      </c>
      <c r="Q211" s="158">
        <f t="shared" si="33"/>
        <v>0</v>
      </c>
      <c r="R211" s="158">
        <f t="shared" si="34"/>
        <v>0</v>
      </c>
      <c r="S211" s="8"/>
    </row>
    <row r="212" spans="1:20" s="93" customFormat="1" ht="37" thickTop="1" x14ac:dyDescent="0.2">
      <c r="A212" s="268" t="s">
        <v>20</v>
      </c>
      <c r="B212" s="268" t="s">
        <v>51</v>
      </c>
      <c r="C212" s="62" t="s">
        <v>274</v>
      </c>
      <c r="D212" s="62" t="s">
        <v>65</v>
      </c>
      <c r="E212" s="67" t="s">
        <v>368</v>
      </c>
      <c r="F212" s="81" t="s">
        <v>163</v>
      </c>
      <c r="G212" s="96"/>
      <c r="H212" s="128" t="s">
        <v>643</v>
      </c>
      <c r="I212" s="4"/>
      <c r="J212" s="155" t="s">
        <v>20</v>
      </c>
      <c r="K212" s="155">
        <f t="shared" si="30"/>
        <v>0</v>
      </c>
      <c r="L212" s="155">
        <f t="shared" si="27"/>
        <v>0</v>
      </c>
      <c r="M212" s="155">
        <f t="shared" si="28"/>
        <v>0</v>
      </c>
      <c r="N212" s="155">
        <f t="shared" si="29"/>
        <v>0</v>
      </c>
      <c r="O212" s="157">
        <f t="shared" si="31"/>
        <v>0</v>
      </c>
      <c r="P212" s="157">
        <f t="shared" si="32"/>
        <v>0</v>
      </c>
      <c r="Q212" s="157">
        <f t="shared" si="33"/>
        <v>0</v>
      </c>
      <c r="R212" s="157">
        <f t="shared" si="34"/>
        <v>0</v>
      </c>
      <c r="S212" s="5"/>
    </row>
    <row r="213" spans="1:20" s="93" customFormat="1" ht="36" x14ac:dyDescent="0.2">
      <c r="A213" s="264"/>
      <c r="B213" s="264"/>
      <c r="C213" s="62" t="s">
        <v>275</v>
      </c>
      <c r="D213" s="62" t="s">
        <v>65</v>
      </c>
      <c r="E213" s="87" t="s">
        <v>369</v>
      </c>
      <c r="F213" s="88" t="s">
        <v>164</v>
      </c>
      <c r="G213" s="96"/>
      <c r="H213" s="129" t="s">
        <v>643</v>
      </c>
      <c r="I213" s="3"/>
      <c r="J213" s="156" t="s">
        <v>20</v>
      </c>
      <c r="K213" s="156">
        <f t="shared" si="30"/>
        <v>0</v>
      </c>
      <c r="L213" s="156">
        <f t="shared" si="27"/>
        <v>0</v>
      </c>
      <c r="M213" s="156">
        <f t="shared" si="28"/>
        <v>0</v>
      </c>
      <c r="N213" s="156">
        <f t="shared" si="29"/>
        <v>0</v>
      </c>
      <c r="O213" s="156">
        <f t="shared" si="31"/>
        <v>0</v>
      </c>
      <c r="P213" s="156">
        <f t="shared" si="32"/>
        <v>0</v>
      </c>
      <c r="Q213" s="156">
        <f t="shared" si="33"/>
        <v>0</v>
      </c>
      <c r="R213" s="156">
        <f t="shared" si="34"/>
        <v>0</v>
      </c>
      <c r="S213" s="6"/>
    </row>
    <row r="214" spans="1:20" s="93" customFormat="1" ht="36" x14ac:dyDescent="0.2">
      <c r="A214" s="264"/>
      <c r="B214" s="264"/>
      <c r="C214" s="62" t="s">
        <v>276</v>
      </c>
      <c r="D214" s="62" t="s">
        <v>65</v>
      </c>
      <c r="E214" s="67" t="s">
        <v>370</v>
      </c>
      <c r="F214" s="81" t="s">
        <v>165</v>
      </c>
      <c r="G214" s="96"/>
      <c r="H214" s="129" t="s">
        <v>643</v>
      </c>
      <c r="I214" s="3"/>
      <c r="J214" s="156" t="s">
        <v>20</v>
      </c>
      <c r="K214" s="156">
        <f t="shared" si="30"/>
        <v>0</v>
      </c>
      <c r="L214" s="156">
        <f t="shared" si="27"/>
        <v>0</v>
      </c>
      <c r="M214" s="156">
        <f t="shared" si="28"/>
        <v>0</v>
      </c>
      <c r="N214" s="156">
        <f t="shared" si="29"/>
        <v>0</v>
      </c>
      <c r="O214" s="156">
        <f t="shared" si="31"/>
        <v>0</v>
      </c>
      <c r="P214" s="156">
        <f t="shared" si="32"/>
        <v>0</v>
      </c>
      <c r="Q214" s="156">
        <f t="shared" si="33"/>
        <v>0</v>
      </c>
      <c r="R214" s="156">
        <f t="shared" si="34"/>
        <v>0</v>
      </c>
      <c r="S214" s="6"/>
    </row>
    <row r="215" spans="1:20" s="93" customFormat="1" ht="20" x14ac:dyDescent="0.2">
      <c r="A215" s="264"/>
      <c r="B215" s="264"/>
      <c r="C215" s="62" t="s">
        <v>277</v>
      </c>
      <c r="D215" s="62" t="s">
        <v>66</v>
      </c>
      <c r="E215" s="87" t="s">
        <v>328</v>
      </c>
      <c r="F215" s="88" t="s">
        <v>166</v>
      </c>
      <c r="G215" s="96"/>
      <c r="H215" s="129" t="s">
        <v>643</v>
      </c>
      <c r="I215" s="3"/>
      <c r="J215" s="156" t="s">
        <v>20</v>
      </c>
      <c r="K215" s="156">
        <f t="shared" si="30"/>
        <v>0</v>
      </c>
      <c r="L215" s="156">
        <f t="shared" si="27"/>
        <v>0</v>
      </c>
      <c r="M215" s="156">
        <f t="shared" si="28"/>
        <v>0</v>
      </c>
      <c r="N215" s="156">
        <f t="shared" si="29"/>
        <v>0</v>
      </c>
      <c r="O215" s="156">
        <f t="shared" si="31"/>
        <v>0</v>
      </c>
      <c r="P215" s="156">
        <f t="shared" si="32"/>
        <v>0</v>
      </c>
      <c r="Q215" s="156">
        <f t="shared" si="33"/>
        <v>0</v>
      </c>
      <c r="R215" s="156">
        <f t="shared" si="34"/>
        <v>0</v>
      </c>
      <c r="S215" s="6"/>
    </row>
    <row r="216" spans="1:20" s="93" customFormat="1" ht="36" x14ac:dyDescent="0.2">
      <c r="A216" s="264"/>
      <c r="B216" s="264"/>
      <c r="C216" s="62" t="s">
        <v>278</v>
      </c>
      <c r="D216" s="62" t="s">
        <v>66</v>
      </c>
      <c r="E216" s="87" t="s">
        <v>371</v>
      </c>
      <c r="F216" s="88" t="s">
        <v>167</v>
      </c>
      <c r="G216" s="96"/>
      <c r="H216" s="129" t="s">
        <v>643</v>
      </c>
      <c r="I216" s="3"/>
      <c r="J216" s="156" t="s">
        <v>20</v>
      </c>
      <c r="K216" s="156">
        <f t="shared" si="30"/>
        <v>0</v>
      </c>
      <c r="L216" s="156">
        <f t="shared" si="27"/>
        <v>0</v>
      </c>
      <c r="M216" s="156">
        <f t="shared" si="28"/>
        <v>0</v>
      </c>
      <c r="N216" s="156">
        <f t="shared" si="29"/>
        <v>0</v>
      </c>
      <c r="O216" s="156">
        <f t="shared" si="31"/>
        <v>0</v>
      </c>
      <c r="P216" s="156">
        <f t="shared" si="32"/>
        <v>0</v>
      </c>
      <c r="Q216" s="156">
        <f t="shared" si="33"/>
        <v>0</v>
      </c>
      <c r="R216" s="156">
        <f t="shared" si="34"/>
        <v>0</v>
      </c>
      <c r="S216" s="6"/>
    </row>
    <row r="217" spans="1:20" s="93" customFormat="1" ht="36" x14ac:dyDescent="0.2">
      <c r="A217" s="264"/>
      <c r="B217" s="264"/>
      <c r="C217" s="62" t="s">
        <v>279</v>
      </c>
      <c r="D217" s="62" t="s">
        <v>66</v>
      </c>
      <c r="E217" s="67" t="s">
        <v>372</v>
      </c>
      <c r="F217" s="81" t="s">
        <v>168</v>
      </c>
      <c r="G217" s="96"/>
      <c r="H217" s="131" t="s">
        <v>644</v>
      </c>
      <c r="I217" s="9" t="s">
        <v>752</v>
      </c>
      <c r="J217" s="156" t="s">
        <v>20</v>
      </c>
      <c r="K217" s="156">
        <f t="shared" si="30"/>
        <v>0</v>
      </c>
      <c r="L217" s="156">
        <f t="shared" si="27"/>
        <v>1</v>
      </c>
      <c r="M217" s="156">
        <f t="shared" si="28"/>
        <v>0</v>
      </c>
      <c r="N217" s="156">
        <f t="shared" si="29"/>
        <v>0</v>
      </c>
      <c r="O217" s="156">
        <f t="shared" si="31"/>
        <v>0</v>
      </c>
      <c r="P217" s="156">
        <f t="shared" si="32"/>
        <v>0</v>
      </c>
      <c r="Q217" s="156">
        <f t="shared" si="33"/>
        <v>0</v>
      </c>
      <c r="R217" s="156">
        <f t="shared" si="34"/>
        <v>0</v>
      </c>
      <c r="S217" s="10"/>
    </row>
    <row r="218" spans="1:20" s="93" customFormat="1" ht="36" x14ac:dyDescent="0.2">
      <c r="A218" s="264"/>
      <c r="B218" s="264"/>
      <c r="C218" s="193" t="s">
        <v>567</v>
      </c>
      <c r="D218" s="194" t="s">
        <v>65</v>
      </c>
      <c r="E218" s="195" t="s">
        <v>536</v>
      </c>
      <c r="F218" s="81"/>
      <c r="G218" s="96"/>
      <c r="H218" s="131" t="s">
        <v>643</v>
      </c>
      <c r="I218" s="9"/>
      <c r="J218" s="156" t="s">
        <v>20</v>
      </c>
      <c r="K218" s="156">
        <f t="shared" si="30"/>
        <v>0</v>
      </c>
      <c r="L218" s="156">
        <f t="shared" si="27"/>
        <v>0</v>
      </c>
      <c r="M218" s="156">
        <f t="shared" si="28"/>
        <v>0</v>
      </c>
      <c r="N218" s="156">
        <f t="shared" si="29"/>
        <v>0</v>
      </c>
      <c r="O218" s="156">
        <f t="shared" si="31"/>
        <v>0</v>
      </c>
      <c r="P218" s="156">
        <f t="shared" si="32"/>
        <v>0</v>
      </c>
      <c r="Q218" s="156">
        <f t="shared" si="33"/>
        <v>0</v>
      </c>
      <c r="R218" s="156">
        <f t="shared" si="34"/>
        <v>0</v>
      </c>
      <c r="S218" s="10"/>
    </row>
    <row r="219" spans="1:20" s="93" customFormat="1" ht="36" x14ac:dyDescent="0.2">
      <c r="A219" s="264"/>
      <c r="B219" s="264"/>
      <c r="C219" s="196" t="s">
        <v>568</v>
      </c>
      <c r="D219" s="197" t="s">
        <v>66</v>
      </c>
      <c r="E219" s="198" t="s">
        <v>537</v>
      </c>
      <c r="F219" s="81"/>
      <c r="G219" s="96"/>
      <c r="H219" s="131" t="s">
        <v>643</v>
      </c>
      <c r="I219" s="9"/>
      <c r="J219" s="156" t="s">
        <v>20</v>
      </c>
      <c r="K219" s="156">
        <f t="shared" si="30"/>
        <v>0</v>
      </c>
      <c r="L219" s="156">
        <f t="shared" si="27"/>
        <v>0</v>
      </c>
      <c r="M219" s="156">
        <f t="shared" si="28"/>
        <v>0</v>
      </c>
      <c r="N219" s="156">
        <f t="shared" si="29"/>
        <v>0</v>
      </c>
      <c r="O219" s="156">
        <f t="shared" si="31"/>
        <v>0</v>
      </c>
      <c r="P219" s="156">
        <f t="shared" si="32"/>
        <v>0</v>
      </c>
      <c r="Q219" s="156">
        <f t="shared" si="33"/>
        <v>0</v>
      </c>
      <c r="R219" s="156">
        <f t="shared" si="34"/>
        <v>0</v>
      </c>
      <c r="S219" s="10"/>
    </row>
    <row r="220" spans="1:20" s="93" customFormat="1" ht="20" x14ac:dyDescent="0.2">
      <c r="A220" s="264"/>
      <c r="B220" s="264"/>
      <c r="C220" s="62" t="s">
        <v>474</v>
      </c>
      <c r="D220" s="62" t="s">
        <v>390</v>
      </c>
      <c r="E220" s="67" t="s">
        <v>457</v>
      </c>
      <c r="F220" s="81"/>
      <c r="G220" s="96"/>
      <c r="H220" s="130" t="s">
        <v>643</v>
      </c>
      <c r="I220" s="7"/>
      <c r="J220" s="158" t="s">
        <v>20</v>
      </c>
      <c r="K220" s="158">
        <f t="shared" si="30"/>
        <v>0</v>
      </c>
      <c r="L220" s="158">
        <f t="shared" si="27"/>
        <v>0</v>
      </c>
      <c r="M220" s="158">
        <f t="shared" si="28"/>
        <v>0</v>
      </c>
      <c r="N220" s="158">
        <f t="shared" si="29"/>
        <v>0</v>
      </c>
      <c r="O220" s="158">
        <f t="shared" si="31"/>
        <v>0</v>
      </c>
      <c r="P220" s="158">
        <f t="shared" si="32"/>
        <v>0</v>
      </c>
      <c r="Q220" s="158">
        <f t="shared" si="33"/>
        <v>0</v>
      </c>
      <c r="R220" s="158">
        <f t="shared" si="34"/>
        <v>0</v>
      </c>
      <c r="S220" s="8"/>
    </row>
    <row r="221" spans="1:20" s="93" customFormat="1" ht="199" thickTop="1" x14ac:dyDescent="0.2">
      <c r="A221" s="266"/>
      <c r="B221" s="266"/>
      <c r="C221" s="57" t="s">
        <v>280</v>
      </c>
      <c r="D221" s="57" t="s">
        <v>65</v>
      </c>
      <c r="E221" s="78" t="s">
        <v>618</v>
      </c>
      <c r="F221" s="79" t="s">
        <v>169</v>
      </c>
      <c r="G221" s="96"/>
      <c r="H221" s="129" t="s">
        <v>644</v>
      </c>
      <c r="I221" s="3" t="s">
        <v>680</v>
      </c>
      <c r="J221" s="156" t="s">
        <v>21</v>
      </c>
      <c r="K221" s="156">
        <f t="shared" si="30"/>
        <v>1</v>
      </c>
      <c r="L221" s="156">
        <f t="shared" si="27"/>
        <v>0</v>
      </c>
      <c r="M221" s="156">
        <f t="shared" si="28"/>
        <v>0</v>
      </c>
      <c r="N221" s="156">
        <f t="shared" si="29"/>
        <v>0</v>
      </c>
      <c r="O221" s="156">
        <f t="shared" si="31"/>
        <v>0</v>
      </c>
      <c r="P221" s="156">
        <f t="shared" si="32"/>
        <v>0</v>
      </c>
      <c r="Q221" s="156">
        <f t="shared" si="33"/>
        <v>0</v>
      </c>
      <c r="R221" s="156">
        <f t="shared" si="34"/>
        <v>0</v>
      </c>
      <c r="S221" s="6"/>
    </row>
    <row r="222" spans="1:20" s="93" customFormat="1" ht="324" x14ac:dyDescent="0.2">
      <c r="A222" s="266"/>
      <c r="B222" s="266"/>
      <c r="C222" s="89" t="s">
        <v>281</v>
      </c>
      <c r="D222" s="57" t="s">
        <v>65</v>
      </c>
      <c r="E222" s="78" t="s">
        <v>373</v>
      </c>
      <c r="F222" s="79" t="s">
        <v>170</v>
      </c>
      <c r="G222" s="96"/>
      <c r="H222" s="129" t="s">
        <v>644</v>
      </c>
      <c r="I222" s="3" t="s">
        <v>753</v>
      </c>
      <c r="J222" s="156" t="s">
        <v>21</v>
      </c>
      <c r="K222" s="156">
        <f t="shared" si="30"/>
        <v>1</v>
      </c>
      <c r="L222" s="156">
        <f t="shared" si="27"/>
        <v>0</v>
      </c>
      <c r="M222" s="156">
        <f t="shared" si="28"/>
        <v>0</v>
      </c>
      <c r="N222" s="156">
        <f t="shared" si="29"/>
        <v>0</v>
      </c>
      <c r="O222" s="156">
        <f t="shared" si="31"/>
        <v>0</v>
      </c>
      <c r="P222" s="156">
        <f t="shared" si="32"/>
        <v>0</v>
      </c>
      <c r="Q222" s="156">
        <f t="shared" si="33"/>
        <v>0</v>
      </c>
      <c r="R222" s="156">
        <f t="shared" si="34"/>
        <v>0</v>
      </c>
      <c r="S222" s="241"/>
      <c r="T222" s="96"/>
    </row>
    <row r="223" spans="1:20" s="93" customFormat="1" ht="36" x14ac:dyDescent="0.2">
      <c r="A223" s="266"/>
      <c r="B223" s="266"/>
      <c r="C223" s="65" t="s">
        <v>282</v>
      </c>
      <c r="D223" s="65" t="s">
        <v>65</v>
      </c>
      <c r="E223" s="66" t="s">
        <v>329</v>
      </c>
      <c r="F223" s="68" t="s">
        <v>171</v>
      </c>
      <c r="G223" s="101"/>
      <c r="H223" s="104" t="str">
        <f>IF(ISBLANK(H247),"Waiting",H247)</f>
        <v>No</v>
      </c>
      <c r="I223" s="3"/>
      <c r="J223" s="156" t="s">
        <v>21</v>
      </c>
      <c r="K223" s="156">
        <f t="shared" si="30"/>
        <v>0</v>
      </c>
      <c r="L223" s="156">
        <f t="shared" si="27"/>
        <v>0</v>
      </c>
      <c r="M223" s="156">
        <f t="shared" si="28"/>
        <v>0</v>
      </c>
      <c r="N223" s="156">
        <f t="shared" si="29"/>
        <v>0</v>
      </c>
      <c r="O223" s="156">
        <f t="shared" si="31"/>
        <v>0</v>
      </c>
      <c r="P223" s="156">
        <f t="shared" si="32"/>
        <v>0</v>
      </c>
      <c r="Q223" s="156">
        <f t="shared" si="33"/>
        <v>0</v>
      </c>
      <c r="R223" s="156">
        <f t="shared" si="34"/>
        <v>0</v>
      </c>
      <c r="S223" s="6"/>
    </row>
    <row r="224" spans="1:20" s="93" customFormat="1" ht="54" x14ac:dyDescent="0.2">
      <c r="A224" s="266"/>
      <c r="B224" s="266"/>
      <c r="C224" s="65" t="s">
        <v>283</v>
      </c>
      <c r="D224" s="65" t="s">
        <v>65</v>
      </c>
      <c r="E224" s="66" t="s">
        <v>374</v>
      </c>
      <c r="F224" s="68" t="s">
        <v>172</v>
      </c>
      <c r="G224" s="101"/>
      <c r="H224" s="104" t="str">
        <f>IF(ISBLANK(H248),"Waiting",H248)</f>
        <v>No</v>
      </c>
      <c r="I224" s="3"/>
      <c r="J224" s="156" t="s">
        <v>21</v>
      </c>
      <c r="K224" s="156">
        <f t="shared" si="30"/>
        <v>0</v>
      </c>
      <c r="L224" s="156">
        <f t="shared" si="27"/>
        <v>0</v>
      </c>
      <c r="M224" s="156">
        <f t="shared" si="28"/>
        <v>0</v>
      </c>
      <c r="N224" s="156">
        <f t="shared" si="29"/>
        <v>0</v>
      </c>
      <c r="O224" s="156">
        <f t="shared" si="31"/>
        <v>0</v>
      </c>
      <c r="P224" s="156">
        <f t="shared" si="32"/>
        <v>0</v>
      </c>
      <c r="Q224" s="156">
        <f t="shared" si="33"/>
        <v>0</v>
      </c>
      <c r="R224" s="156">
        <f t="shared" si="34"/>
        <v>0</v>
      </c>
      <c r="S224" s="6"/>
    </row>
    <row r="225" spans="1:19" s="93" customFormat="1" ht="54" x14ac:dyDescent="0.2">
      <c r="A225" s="266"/>
      <c r="B225" s="266"/>
      <c r="C225" s="57" t="s">
        <v>284</v>
      </c>
      <c r="D225" s="57" t="s">
        <v>65</v>
      </c>
      <c r="E225" s="78" t="s">
        <v>375</v>
      </c>
      <c r="F225" s="79" t="s">
        <v>530</v>
      </c>
      <c r="G225" s="96"/>
      <c r="H225" s="129" t="s">
        <v>643</v>
      </c>
      <c r="I225" s="3"/>
      <c r="J225" s="156" t="s">
        <v>21</v>
      </c>
      <c r="K225" s="156">
        <f t="shared" si="30"/>
        <v>0</v>
      </c>
      <c r="L225" s="156">
        <f t="shared" si="27"/>
        <v>0</v>
      </c>
      <c r="M225" s="156">
        <f t="shared" si="28"/>
        <v>0</v>
      </c>
      <c r="N225" s="156">
        <f t="shared" si="29"/>
        <v>0</v>
      </c>
      <c r="O225" s="156">
        <f t="shared" si="31"/>
        <v>0</v>
      </c>
      <c r="P225" s="156">
        <f t="shared" si="32"/>
        <v>0</v>
      </c>
      <c r="Q225" s="156">
        <f t="shared" si="33"/>
        <v>0</v>
      </c>
      <c r="R225" s="156">
        <f t="shared" si="34"/>
        <v>0</v>
      </c>
      <c r="S225" s="6"/>
    </row>
    <row r="226" spans="1:19" s="93" customFormat="1" ht="72" x14ac:dyDescent="0.2">
      <c r="A226" s="266"/>
      <c r="B226" s="266"/>
      <c r="C226" s="57" t="s">
        <v>285</v>
      </c>
      <c r="D226" s="57" t="s">
        <v>65</v>
      </c>
      <c r="E226" s="78" t="s">
        <v>619</v>
      </c>
      <c r="F226" s="79" t="s">
        <v>173</v>
      </c>
      <c r="G226" s="96"/>
      <c r="H226" s="129" t="s">
        <v>643</v>
      </c>
      <c r="I226" s="3"/>
      <c r="J226" s="156" t="s">
        <v>21</v>
      </c>
      <c r="K226" s="156">
        <f t="shared" si="30"/>
        <v>0</v>
      </c>
      <c r="L226" s="156">
        <f t="shared" si="27"/>
        <v>0</v>
      </c>
      <c r="M226" s="156">
        <f t="shared" si="28"/>
        <v>0</v>
      </c>
      <c r="N226" s="156">
        <f t="shared" si="29"/>
        <v>0</v>
      </c>
      <c r="O226" s="156">
        <f t="shared" si="31"/>
        <v>0</v>
      </c>
      <c r="P226" s="156">
        <f t="shared" si="32"/>
        <v>0</v>
      </c>
      <c r="Q226" s="156">
        <f t="shared" si="33"/>
        <v>0</v>
      </c>
      <c r="R226" s="156">
        <f t="shared" si="34"/>
        <v>0</v>
      </c>
      <c r="S226" s="213"/>
    </row>
    <row r="227" spans="1:19" s="103" customFormat="1" ht="20" x14ac:dyDescent="0.2">
      <c r="A227" s="266"/>
      <c r="B227" s="266"/>
      <c r="C227" s="65" t="s">
        <v>256</v>
      </c>
      <c r="D227" s="65" t="s">
        <v>65</v>
      </c>
      <c r="E227" s="66" t="s">
        <v>352</v>
      </c>
      <c r="F227" s="68" t="s">
        <v>145</v>
      </c>
      <c r="G227" s="101"/>
      <c r="H227" s="104" t="str">
        <f>IF(ISBLANK(H195),"Waiting",H195)</f>
        <v>No</v>
      </c>
      <c r="I227" s="3"/>
      <c r="J227" s="156" t="s">
        <v>21</v>
      </c>
      <c r="K227" s="156">
        <f t="shared" si="30"/>
        <v>0</v>
      </c>
      <c r="L227" s="156">
        <f t="shared" si="27"/>
        <v>0</v>
      </c>
      <c r="M227" s="156">
        <f t="shared" si="28"/>
        <v>0</v>
      </c>
      <c r="N227" s="156">
        <f t="shared" si="29"/>
        <v>0</v>
      </c>
      <c r="O227" s="156">
        <f t="shared" si="31"/>
        <v>0</v>
      </c>
      <c r="P227" s="156">
        <f t="shared" si="32"/>
        <v>0</v>
      </c>
      <c r="Q227" s="156">
        <f t="shared" si="33"/>
        <v>0</v>
      </c>
      <c r="R227" s="156">
        <f t="shared" si="34"/>
        <v>0</v>
      </c>
      <c r="S227" s="6"/>
    </row>
    <row r="228" spans="1:19" s="93" customFormat="1" ht="36" x14ac:dyDescent="0.2">
      <c r="A228" s="266"/>
      <c r="B228" s="266"/>
      <c r="C228" s="57" t="s">
        <v>286</v>
      </c>
      <c r="D228" s="57" t="s">
        <v>65</v>
      </c>
      <c r="E228" s="78" t="s">
        <v>376</v>
      </c>
      <c r="F228" s="79" t="s">
        <v>174</v>
      </c>
      <c r="G228" s="96"/>
      <c r="H228" s="129" t="s">
        <v>643</v>
      </c>
      <c r="I228" s="3"/>
      <c r="J228" s="156" t="s">
        <v>21</v>
      </c>
      <c r="K228" s="156">
        <f t="shared" si="30"/>
        <v>0</v>
      </c>
      <c r="L228" s="156">
        <f t="shared" si="27"/>
        <v>0</v>
      </c>
      <c r="M228" s="156">
        <f t="shared" si="28"/>
        <v>0</v>
      </c>
      <c r="N228" s="156">
        <f t="shared" si="29"/>
        <v>0</v>
      </c>
      <c r="O228" s="156">
        <f t="shared" si="31"/>
        <v>0</v>
      </c>
      <c r="P228" s="156">
        <f t="shared" si="32"/>
        <v>0</v>
      </c>
      <c r="Q228" s="156">
        <f t="shared" si="33"/>
        <v>0</v>
      </c>
      <c r="R228" s="156">
        <f t="shared" si="34"/>
        <v>0</v>
      </c>
      <c r="S228" s="6"/>
    </row>
    <row r="229" spans="1:19" s="93" customFormat="1" ht="36" x14ac:dyDescent="0.2">
      <c r="A229" s="266"/>
      <c r="B229" s="266"/>
      <c r="C229" s="57" t="s">
        <v>287</v>
      </c>
      <c r="D229" s="57" t="s">
        <v>65</v>
      </c>
      <c r="E229" s="78" t="s">
        <v>377</v>
      </c>
      <c r="F229" s="79" t="s">
        <v>175</v>
      </c>
      <c r="G229" s="96"/>
      <c r="H229" s="131" t="s">
        <v>643</v>
      </c>
      <c r="I229" s="9"/>
      <c r="J229" s="156" t="s">
        <v>21</v>
      </c>
      <c r="K229" s="156">
        <f t="shared" si="30"/>
        <v>0</v>
      </c>
      <c r="L229" s="156">
        <f t="shared" si="27"/>
        <v>0</v>
      </c>
      <c r="M229" s="156">
        <f t="shared" si="28"/>
        <v>0</v>
      </c>
      <c r="N229" s="156">
        <f t="shared" si="29"/>
        <v>0</v>
      </c>
      <c r="O229" s="156">
        <f t="shared" si="31"/>
        <v>0</v>
      </c>
      <c r="P229" s="156">
        <f t="shared" si="32"/>
        <v>0</v>
      </c>
      <c r="Q229" s="156">
        <f t="shared" si="33"/>
        <v>0</v>
      </c>
      <c r="R229" s="156">
        <f t="shared" si="34"/>
        <v>0</v>
      </c>
      <c r="S229" s="10"/>
    </row>
    <row r="230" spans="1:19" s="93" customFormat="1" ht="36" x14ac:dyDescent="0.2">
      <c r="A230" s="266"/>
      <c r="B230" s="266"/>
      <c r="C230" s="199" t="s">
        <v>569</v>
      </c>
      <c r="D230" s="200" t="s">
        <v>65</v>
      </c>
      <c r="E230" s="201" t="s">
        <v>536</v>
      </c>
      <c r="F230" s="79"/>
      <c r="G230" s="96"/>
      <c r="H230" s="131" t="s">
        <v>643</v>
      </c>
      <c r="I230" s="9"/>
      <c r="J230" s="156" t="s">
        <v>21</v>
      </c>
      <c r="K230" s="156">
        <f t="shared" si="30"/>
        <v>0</v>
      </c>
      <c r="L230" s="156">
        <f t="shared" si="27"/>
        <v>0</v>
      </c>
      <c r="M230" s="156">
        <f t="shared" si="28"/>
        <v>0</v>
      </c>
      <c r="N230" s="156">
        <f t="shared" si="29"/>
        <v>0</v>
      </c>
      <c r="O230" s="156">
        <f t="shared" si="31"/>
        <v>0</v>
      </c>
      <c r="P230" s="156">
        <f t="shared" si="32"/>
        <v>0</v>
      </c>
      <c r="Q230" s="156">
        <f t="shared" si="33"/>
        <v>0</v>
      </c>
      <c r="R230" s="156">
        <f t="shared" si="34"/>
        <v>0</v>
      </c>
      <c r="S230" s="10"/>
    </row>
    <row r="231" spans="1:19" s="93" customFormat="1" ht="36" x14ac:dyDescent="0.2">
      <c r="A231" s="266"/>
      <c r="B231" s="266"/>
      <c r="C231" s="205" t="s">
        <v>578</v>
      </c>
      <c r="D231" s="206" t="s">
        <v>66</v>
      </c>
      <c r="E231" s="207" t="s">
        <v>537</v>
      </c>
      <c r="F231" s="79"/>
      <c r="G231" s="96"/>
      <c r="H231" s="131" t="s">
        <v>643</v>
      </c>
      <c r="I231" s="9"/>
      <c r="J231" s="156" t="s">
        <v>21</v>
      </c>
      <c r="K231" s="156">
        <f t="shared" si="30"/>
        <v>0</v>
      </c>
      <c r="L231" s="156">
        <f t="shared" si="27"/>
        <v>0</v>
      </c>
      <c r="M231" s="156">
        <f t="shared" si="28"/>
        <v>0</v>
      </c>
      <c r="N231" s="156">
        <f t="shared" si="29"/>
        <v>0</v>
      </c>
      <c r="O231" s="156">
        <f t="shared" si="31"/>
        <v>0</v>
      </c>
      <c r="P231" s="156">
        <f t="shared" si="32"/>
        <v>0</v>
      </c>
      <c r="Q231" s="156">
        <f t="shared" si="33"/>
        <v>0</v>
      </c>
      <c r="R231" s="156">
        <f t="shared" si="34"/>
        <v>0</v>
      </c>
      <c r="S231" s="10"/>
    </row>
    <row r="232" spans="1:19" s="93" customFormat="1" ht="21" thickBot="1" x14ac:dyDescent="0.25">
      <c r="A232" s="266"/>
      <c r="B232" s="266"/>
      <c r="C232" s="57" t="s">
        <v>475</v>
      </c>
      <c r="D232" s="57" t="s">
        <v>390</v>
      </c>
      <c r="E232" s="78" t="s">
        <v>457</v>
      </c>
      <c r="F232" s="79"/>
      <c r="G232" s="96"/>
      <c r="H232" s="130" t="s">
        <v>643</v>
      </c>
      <c r="I232" s="7"/>
      <c r="J232" s="158" t="s">
        <v>21</v>
      </c>
      <c r="K232" s="158">
        <f t="shared" si="30"/>
        <v>0</v>
      </c>
      <c r="L232" s="158">
        <f t="shared" si="27"/>
        <v>0</v>
      </c>
      <c r="M232" s="158">
        <f t="shared" si="28"/>
        <v>0</v>
      </c>
      <c r="N232" s="158">
        <f t="shared" si="29"/>
        <v>0</v>
      </c>
      <c r="O232" s="158">
        <f t="shared" si="31"/>
        <v>0</v>
      </c>
      <c r="P232" s="158">
        <f t="shared" si="32"/>
        <v>0</v>
      </c>
      <c r="Q232" s="158">
        <f t="shared" si="33"/>
        <v>0</v>
      </c>
      <c r="R232" s="158">
        <f t="shared" si="34"/>
        <v>0</v>
      </c>
      <c r="S232" s="8"/>
    </row>
    <row r="233" spans="1:19" s="93" customFormat="1" ht="37" thickTop="1" x14ac:dyDescent="0.2">
      <c r="A233" s="268" t="s">
        <v>22</v>
      </c>
      <c r="B233" s="268" t="s">
        <v>23</v>
      </c>
      <c r="C233" s="62" t="s">
        <v>288</v>
      </c>
      <c r="D233" s="62" t="s">
        <v>65</v>
      </c>
      <c r="E233" s="67" t="s">
        <v>588</v>
      </c>
      <c r="F233" s="81" t="s">
        <v>598</v>
      </c>
      <c r="G233" s="96"/>
      <c r="H233" s="128" t="s">
        <v>643</v>
      </c>
      <c r="I233" s="4"/>
      <c r="J233" s="155" t="s">
        <v>22</v>
      </c>
      <c r="K233" s="155">
        <f t="shared" si="30"/>
        <v>0</v>
      </c>
      <c r="L233" s="155">
        <f t="shared" si="27"/>
        <v>0</v>
      </c>
      <c r="M233" s="155">
        <f t="shared" si="28"/>
        <v>0</v>
      </c>
      <c r="N233" s="155">
        <f t="shared" si="29"/>
        <v>0</v>
      </c>
      <c r="O233" s="157">
        <f t="shared" si="31"/>
        <v>0</v>
      </c>
      <c r="P233" s="157">
        <f t="shared" si="32"/>
        <v>0</v>
      </c>
      <c r="Q233" s="157">
        <f t="shared" si="33"/>
        <v>0</v>
      </c>
      <c r="R233" s="157">
        <f t="shared" si="34"/>
        <v>0</v>
      </c>
      <c r="S233" s="5"/>
    </row>
    <row r="234" spans="1:19" s="93" customFormat="1" ht="36" x14ac:dyDescent="0.2">
      <c r="A234" s="264"/>
      <c r="B234" s="264"/>
      <c r="C234" s="223" t="s">
        <v>586</v>
      </c>
      <c r="D234" s="223" t="s">
        <v>65</v>
      </c>
      <c r="E234" s="224" t="s">
        <v>589</v>
      </c>
      <c r="F234" s="81" t="s">
        <v>590</v>
      </c>
      <c r="G234" s="96"/>
      <c r="H234" s="210" t="s">
        <v>643</v>
      </c>
      <c r="I234" s="211"/>
      <c r="J234" s="212" t="s">
        <v>22</v>
      </c>
      <c r="K234" s="212">
        <f t="shared" si="30"/>
        <v>0</v>
      </c>
      <c r="L234" s="212">
        <f t="shared" si="27"/>
        <v>0</v>
      </c>
      <c r="M234" s="212">
        <f t="shared" si="28"/>
        <v>0</v>
      </c>
      <c r="N234" s="212">
        <f t="shared" si="29"/>
        <v>0</v>
      </c>
      <c r="O234" s="156">
        <f t="shared" si="31"/>
        <v>0</v>
      </c>
      <c r="P234" s="156">
        <f t="shared" si="32"/>
        <v>0</v>
      </c>
      <c r="Q234" s="156">
        <f t="shared" si="33"/>
        <v>0</v>
      </c>
      <c r="R234" s="156">
        <f t="shared" si="34"/>
        <v>0</v>
      </c>
      <c r="S234" s="208"/>
    </row>
    <row r="235" spans="1:19" s="93" customFormat="1" ht="36" x14ac:dyDescent="0.2">
      <c r="A235" s="264"/>
      <c r="B235" s="264"/>
      <c r="C235" s="193" t="s">
        <v>585</v>
      </c>
      <c r="D235" s="194" t="s">
        <v>65</v>
      </c>
      <c r="E235" s="195" t="s">
        <v>536</v>
      </c>
      <c r="F235" s="81"/>
      <c r="G235" s="96"/>
      <c r="H235" s="129" t="s">
        <v>643</v>
      </c>
      <c r="I235" s="3"/>
      <c r="J235" s="156" t="s">
        <v>22</v>
      </c>
      <c r="K235" s="156">
        <f t="shared" si="30"/>
        <v>0</v>
      </c>
      <c r="L235" s="156">
        <f t="shared" si="27"/>
        <v>0</v>
      </c>
      <c r="M235" s="156">
        <f t="shared" si="28"/>
        <v>0</v>
      </c>
      <c r="N235" s="156">
        <f t="shared" si="29"/>
        <v>0</v>
      </c>
      <c r="O235" s="156">
        <f t="shared" si="31"/>
        <v>0</v>
      </c>
      <c r="P235" s="156">
        <f t="shared" si="32"/>
        <v>0</v>
      </c>
      <c r="Q235" s="156">
        <f t="shared" si="33"/>
        <v>0</v>
      </c>
      <c r="R235" s="156">
        <f t="shared" si="34"/>
        <v>0</v>
      </c>
      <c r="S235" s="6"/>
    </row>
    <row r="236" spans="1:19" s="93" customFormat="1" ht="36" x14ac:dyDescent="0.2">
      <c r="A236" s="264"/>
      <c r="B236" s="264"/>
      <c r="C236" s="196" t="s">
        <v>579</v>
      </c>
      <c r="D236" s="197" t="s">
        <v>66</v>
      </c>
      <c r="E236" s="198" t="s">
        <v>537</v>
      </c>
      <c r="F236" s="81"/>
      <c r="G236" s="96"/>
      <c r="H236" s="129" t="s">
        <v>643</v>
      </c>
      <c r="I236" s="3"/>
      <c r="J236" s="156" t="s">
        <v>22</v>
      </c>
      <c r="K236" s="156">
        <f t="shared" si="30"/>
        <v>0</v>
      </c>
      <c r="L236" s="156">
        <f t="shared" si="27"/>
        <v>0</v>
      </c>
      <c r="M236" s="156">
        <f t="shared" si="28"/>
        <v>0</v>
      </c>
      <c r="N236" s="156">
        <f t="shared" si="29"/>
        <v>0</v>
      </c>
      <c r="O236" s="156">
        <f t="shared" si="31"/>
        <v>0</v>
      </c>
      <c r="P236" s="156">
        <f t="shared" si="32"/>
        <v>0</v>
      </c>
      <c r="Q236" s="156">
        <f t="shared" si="33"/>
        <v>0</v>
      </c>
      <c r="R236" s="156">
        <f t="shared" si="34"/>
        <v>0</v>
      </c>
      <c r="S236" s="6"/>
    </row>
    <row r="237" spans="1:19" s="93" customFormat="1" ht="73" thickBot="1" x14ac:dyDescent="0.25">
      <c r="A237" s="272"/>
      <c r="B237" s="272"/>
      <c r="C237" s="62" t="s">
        <v>476</v>
      </c>
      <c r="D237" s="62" t="s">
        <v>390</v>
      </c>
      <c r="E237" s="67" t="s">
        <v>457</v>
      </c>
      <c r="F237" s="81"/>
      <c r="G237" s="96"/>
      <c r="H237" s="133" t="s">
        <v>644</v>
      </c>
      <c r="I237" s="134" t="s">
        <v>717</v>
      </c>
      <c r="J237" s="157" t="s">
        <v>22</v>
      </c>
      <c r="K237" s="157">
        <f t="shared" si="30"/>
        <v>0</v>
      </c>
      <c r="L237" s="157">
        <f t="shared" si="27"/>
        <v>0</v>
      </c>
      <c r="M237" s="157">
        <f t="shared" si="28"/>
        <v>0</v>
      </c>
      <c r="N237" s="157">
        <f t="shared" si="29"/>
        <v>0</v>
      </c>
      <c r="O237" s="158">
        <f t="shared" si="31"/>
        <v>0</v>
      </c>
      <c r="P237" s="158">
        <f t="shared" si="32"/>
        <v>0</v>
      </c>
      <c r="Q237" s="158">
        <f t="shared" si="33"/>
        <v>0</v>
      </c>
      <c r="R237" s="158">
        <f t="shared" si="34"/>
        <v>0</v>
      </c>
      <c r="S237" s="244"/>
    </row>
    <row r="238" spans="1:19" s="93" customFormat="1" ht="37" customHeight="1" thickTop="1" x14ac:dyDescent="0.2">
      <c r="A238" s="265" t="s">
        <v>24</v>
      </c>
      <c r="B238" s="265" t="s">
        <v>53</v>
      </c>
      <c r="C238" s="57" t="s">
        <v>289</v>
      </c>
      <c r="D238" s="57" t="s">
        <v>65</v>
      </c>
      <c r="E238" s="78" t="s">
        <v>378</v>
      </c>
      <c r="F238" s="79" t="s">
        <v>531</v>
      </c>
      <c r="G238" s="96"/>
      <c r="H238" s="128" t="s">
        <v>643</v>
      </c>
      <c r="I238" s="4"/>
      <c r="J238" s="155" t="s">
        <v>24</v>
      </c>
      <c r="K238" s="155">
        <f t="shared" si="30"/>
        <v>0</v>
      </c>
      <c r="L238" s="155">
        <f t="shared" si="27"/>
        <v>0</v>
      </c>
      <c r="M238" s="155">
        <f t="shared" si="28"/>
        <v>0</v>
      </c>
      <c r="N238" s="155">
        <f t="shared" si="29"/>
        <v>0</v>
      </c>
      <c r="O238" s="157">
        <f t="shared" si="31"/>
        <v>0</v>
      </c>
      <c r="P238" s="157">
        <f t="shared" si="32"/>
        <v>0</v>
      </c>
      <c r="Q238" s="157">
        <f t="shared" si="33"/>
        <v>0</v>
      </c>
      <c r="R238" s="157">
        <f t="shared" si="34"/>
        <v>0</v>
      </c>
      <c r="S238" s="5"/>
    </row>
    <row r="239" spans="1:19" s="103" customFormat="1" ht="216" x14ac:dyDescent="0.2">
      <c r="A239" s="266"/>
      <c r="B239" s="266"/>
      <c r="C239" s="65" t="s">
        <v>224</v>
      </c>
      <c r="D239" s="65" t="s">
        <v>65</v>
      </c>
      <c r="E239" s="66" t="s">
        <v>317</v>
      </c>
      <c r="F239" s="68" t="s">
        <v>524</v>
      </c>
      <c r="G239" s="101"/>
      <c r="H239" s="104" t="str">
        <f>IF(ISBLANK(H78),"Waiting",H78)</f>
        <v>Yes</v>
      </c>
      <c r="I239" s="3" t="s">
        <v>759</v>
      </c>
      <c r="J239" s="156" t="s">
        <v>24</v>
      </c>
      <c r="K239" s="156">
        <f t="shared" si="30"/>
        <v>1</v>
      </c>
      <c r="L239" s="156">
        <f t="shared" si="27"/>
        <v>0</v>
      </c>
      <c r="M239" s="156">
        <f t="shared" si="28"/>
        <v>0</v>
      </c>
      <c r="N239" s="156">
        <f t="shared" si="29"/>
        <v>0</v>
      </c>
      <c r="O239" s="156">
        <f t="shared" si="31"/>
        <v>0</v>
      </c>
      <c r="P239" s="156">
        <f t="shared" si="32"/>
        <v>0</v>
      </c>
      <c r="Q239" s="156">
        <f t="shared" si="33"/>
        <v>0</v>
      </c>
      <c r="R239" s="156">
        <f t="shared" si="34"/>
        <v>0</v>
      </c>
      <c r="S239" s="246"/>
    </row>
    <row r="240" spans="1:19" s="93" customFormat="1" ht="20" x14ac:dyDescent="0.2">
      <c r="A240" s="266"/>
      <c r="B240" s="266"/>
      <c r="C240" s="57" t="s">
        <v>290</v>
      </c>
      <c r="D240" s="57" t="s">
        <v>65</v>
      </c>
      <c r="E240" s="78" t="s">
        <v>330</v>
      </c>
      <c r="F240" s="79" t="s">
        <v>176</v>
      </c>
      <c r="G240" s="96"/>
      <c r="H240" s="129" t="s">
        <v>643</v>
      </c>
      <c r="I240" s="3"/>
      <c r="J240" s="156" t="s">
        <v>24</v>
      </c>
      <c r="K240" s="156">
        <f t="shared" si="30"/>
        <v>0</v>
      </c>
      <c r="L240" s="156">
        <f t="shared" si="27"/>
        <v>0</v>
      </c>
      <c r="M240" s="156">
        <f t="shared" si="28"/>
        <v>0</v>
      </c>
      <c r="N240" s="156">
        <f t="shared" si="29"/>
        <v>0</v>
      </c>
      <c r="O240" s="156">
        <f t="shared" si="31"/>
        <v>0</v>
      </c>
      <c r="P240" s="156">
        <f t="shared" si="32"/>
        <v>0</v>
      </c>
      <c r="Q240" s="156">
        <f t="shared" si="33"/>
        <v>0</v>
      </c>
      <c r="R240" s="156">
        <f t="shared" si="34"/>
        <v>0</v>
      </c>
      <c r="S240" s="6"/>
    </row>
    <row r="241" spans="1:20" s="93" customFormat="1" ht="54" x14ac:dyDescent="0.2">
      <c r="A241" s="266"/>
      <c r="B241" s="266"/>
      <c r="C241" s="57" t="s">
        <v>291</v>
      </c>
      <c r="D241" s="57" t="s">
        <v>65</v>
      </c>
      <c r="E241" s="78" t="s">
        <v>610</v>
      </c>
      <c r="F241" s="79" t="s">
        <v>600</v>
      </c>
      <c r="G241" s="96"/>
      <c r="H241" s="129" t="s">
        <v>643</v>
      </c>
      <c r="I241" s="3"/>
      <c r="J241" s="156" t="s">
        <v>24</v>
      </c>
      <c r="K241" s="156">
        <f t="shared" si="30"/>
        <v>0</v>
      </c>
      <c r="L241" s="156">
        <f t="shared" si="27"/>
        <v>0</v>
      </c>
      <c r="M241" s="156">
        <f t="shared" si="28"/>
        <v>0</v>
      </c>
      <c r="N241" s="156">
        <f t="shared" si="29"/>
        <v>0</v>
      </c>
      <c r="O241" s="156">
        <f t="shared" si="31"/>
        <v>0</v>
      </c>
      <c r="P241" s="156">
        <f t="shared" si="32"/>
        <v>0</v>
      </c>
      <c r="Q241" s="156">
        <f t="shared" si="33"/>
        <v>0</v>
      </c>
      <c r="R241" s="156">
        <f t="shared" si="34"/>
        <v>0</v>
      </c>
      <c r="S241" s="213"/>
    </row>
    <row r="242" spans="1:20" s="93" customFormat="1" ht="36" x14ac:dyDescent="0.2">
      <c r="A242" s="266"/>
      <c r="B242" s="266"/>
      <c r="C242" s="65" t="s">
        <v>287</v>
      </c>
      <c r="D242" s="65" t="s">
        <v>65</v>
      </c>
      <c r="E242" s="66" t="s">
        <v>377</v>
      </c>
      <c r="F242" s="68" t="s">
        <v>175</v>
      </c>
      <c r="G242" s="101"/>
      <c r="H242" s="104" t="str">
        <f>IF(ISBLANK(H229),"Waiting",H229)</f>
        <v>No</v>
      </c>
      <c r="I242" s="3"/>
      <c r="J242" s="156" t="s">
        <v>24</v>
      </c>
      <c r="K242" s="156">
        <f t="shared" si="30"/>
        <v>0</v>
      </c>
      <c r="L242" s="156">
        <f t="shared" si="27"/>
        <v>0</v>
      </c>
      <c r="M242" s="156">
        <f t="shared" si="28"/>
        <v>0</v>
      </c>
      <c r="N242" s="156">
        <f t="shared" si="29"/>
        <v>0</v>
      </c>
      <c r="O242" s="156">
        <f t="shared" si="31"/>
        <v>0</v>
      </c>
      <c r="P242" s="156">
        <f t="shared" si="32"/>
        <v>0</v>
      </c>
      <c r="Q242" s="156">
        <f t="shared" si="33"/>
        <v>0</v>
      </c>
      <c r="R242" s="156">
        <f t="shared" si="34"/>
        <v>0</v>
      </c>
      <c r="S242" s="6"/>
    </row>
    <row r="243" spans="1:20" s="93" customFormat="1" ht="36" x14ac:dyDescent="0.2">
      <c r="A243" s="266"/>
      <c r="B243" s="266"/>
      <c r="C243" s="57" t="s">
        <v>595</v>
      </c>
      <c r="D243" s="57" t="s">
        <v>65</v>
      </c>
      <c r="E243" s="78" t="s">
        <v>599</v>
      </c>
      <c r="F243" s="79" t="s">
        <v>596</v>
      </c>
      <c r="G243" s="101"/>
      <c r="H243" s="129" t="s">
        <v>643</v>
      </c>
      <c r="I243" s="3"/>
      <c r="J243" s="156" t="s">
        <v>24</v>
      </c>
      <c r="K243" s="156">
        <f t="shared" si="30"/>
        <v>0</v>
      </c>
      <c r="L243" s="156">
        <f t="shared" si="27"/>
        <v>0</v>
      </c>
      <c r="M243" s="156">
        <f t="shared" si="28"/>
        <v>0</v>
      </c>
      <c r="N243" s="156">
        <f t="shared" si="29"/>
        <v>0</v>
      </c>
      <c r="O243" s="156">
        <f t="shared" si="31"/>
        <v>0</v>
      </c>
      <c r="P243" s="156">
        <f t="shared" si="32"/>
        <v>0</v>
      </c>
      <c r="Q243" s="156">
        <f t="shared" si="33"/>
        <v>0</v>
      </c>
      <c r="R243" s="156">
        <f t="shared" si="34"/>
        <v>0</v>
      </c>
      <c r="S243" s="6"/>
    </row>
    <row r="244" spans="1:20" s="93" customFormat="1" ht="36" x14ac:dyDescent="0.2">
      <c r="A244" s="266"/>
      <c r="B244" s="266"/>
      <c r="C244" s="199" t="s">
        <v>570</v>
      </c>
      <c r="D244" s="200" t="s">
        <v>65</v>
      </c>
      <c r="E244" s="201" t="s">
        <v>536</v>
      </c>
      <c r="F244" s="202"/>
      <c r="G244" s="101"/>
      <c r="H244" s="129" t="s">
        <v>643</v>
      </c>
      <c r="I244" s="3"/>
      <c r="J244" s="156" t="s">
        <v>24</v>
      </c>
      <c r="K244" s="156">
        <f t="shared" si="30"/>
        <v>0</v>
      </c>
      <c r="L244" s="156">
        <f t="shared" si="27"/>
        <v>0</v>
      </c>
      <c r="M244" s="156">
        <f t="shared" si="28"/>
        <v>0</v>
      </c>
      <c r="N244" s="156">
        <f t="shared" si="29"/>
        <v>0</v>
      </c>
      <c r="O244" s="156">
        <f t="shared" si="31"/>
        <v>0</v>
      </c>
      <c r="P244" s="156">
        <f t="shared" si="32"/>
        <v>0</v>
      </c>
      <c r="Q244" s="156">
        <f t="shared" si="33"/>
        <v>0</v>
      </c>
      <c r="R244" s="156">
        <f t="shared" si="34"/>
        <v>0</v>
      </c>
      <c r="S244" s="6"/>
    </row>
    <row r="245" spans="1:20" s="93" customFormat="1" ht="36" x14ac:dyDescent="0.2">
      <c r="A245" s="266"/>
      <c r="B245" s="266"/>
      <c r="C245" s="205" t="s">
        <v>580</v>
      </c>
      <c r="D245" s="206" t="s">
        <v>66</v>
      </c>
      <c r="E245" s="207" t="s">
        <v>537</v>
      </c>
      <c r="F245" s="202"/>
      <c r="G245" s="101"/>
      <c r="H245" s="129" t="s">
        <v>643</v>
      </c>
      <c r="I245" s="3"/>
      <c r="J245" s="156" t="s">
        <v>24</v>
      </c>
      <c r="K245" s="156">
        <f t="shared" si="30"/>
        <v>0</v>
      </c>
      <c r="L245" s="156">
        <f t="shared" si="27"/>
        <v>0</v>
      </c>
      <c r="M245" s="156">
        <f t="shared" si="28"/>
        <v>0</v>
      </c>
      <c r="N245" s="156">
        <f t="shared" si="29"/>
        <v>0</v>
      </c>
      <c r="O245" s="156">
        <f t="shared" si="31"/>
        <v>0</v>
      </c>
      <c r="P245" s="156">
        <f t="shared" si="32"/>
        <v>0</v>
      </c>
      <c r="Q245" s="156">
        <f t="shared" si="33"/>
        <v>0</v>
      </c>
      <c r="R245" s="156">
        <f t="shared" si="34"/>
        <v>0</v>
      </c>
      <c r="S245" s="6"/>
    </row>
    <row r="246" spans="1:20" s="93" customFormat="1" ht="21" thickBot="1" x14ac:dyDescent="0.25">
      <c r="A246" s="267"/>
      <c r="B246" s="267"/>
      <c r="C246" s="57" t="s">
        <v>477</v>
      </c>
      <c r="D246" s="57" t="s">
        <v>390</v>
      </c>
      <c r="E246" s="78" t="s">
        <v>457</v>
      </c>
      <c r="F246" s="79"/>
      <c r="G246" s="101"/>
      <c r="H246" s="129" t="s">
        <v>643</v>
      </c>
      <c r="I246" s="134"/>
      <c r="J246" s="157" t="s">
        <v>24</v>
      </c>
      <c r="K246" s="157">
        <f t="shared" si="30"/>
        <v>0</v>
      </c>
      <c r="L246" s="157">
        <f t="shared" si="27"/>
        <v>0</v>
      </c>
      <c r="M246" s="157">
        <f t="shared" si="28"/>
        <v>0</v>
      </c>
      <c r="N246" s="157">
        <f t="shared" si="29"/>
        <v>0</v>
      </c>
      <c r="O246" s="158">
        <f t="shared" si="31"/>
        <v>0</v>
      </c>
      <c r="P246" s="158">
        <f t="shared" si="32"/>
        <v>0</v>
      </c>
      <c r="Q246" s="158">
        <f t="shared" si="33"/>
        <v>0</v>
      </c>
      <c r="R246" s="158">
        <f t="shared" si="34"/>
        <v>0</v>
      </c>
      <c r="S246" s="244"/>
      <c r="T246" s="96"/>
    </row>
    <row r="247" spans="1:20" s="93" customFormat="1" ht="37" thickTop="1" x14ac:dyDescent="0.2">
      <c r="A247" s="268" t="s">
        <v>25</v>
      </c>
      <c r="B247" s="268" t="s">
        <v>54</v>
      </c>
      <c r="C247" s="62" t="s">
        <v>282</v>
      </c>
      <c r="D247" s="62" t="s">
        <v>65</v>
      </c>
      <c r="E247" s="67" t="s">
        <v>329</v>
      </c>
      <c r="F247" s="81" t="s">
        <v>171</v>
      </c>
      <c r="G247" s="96"/>
      <c r="H247" s="128" t="s">
        <v>643</v>
      </c>
      <c r="I247" s="4"/>
      <c r="J247" s="155" t="s">
        <v>25</v>
      </c>
      <c r="K247" s="155">
        <f t="shared" si="30"/>
        <v>0</v>
      </c>
      <c r="L247" s="155">
        <f t="shared" si="27"/>
        <v>0</v>
      </c>
      <c r="M247" s="155">
        <f t="shared" si="28"/>
        <v>0</v>
      </c>
      <c r="N247" s="155">
        <f t="shared" si="29"/>
        <v>0</v>
      </c>
      <c r="O247" s="157">
        <f t="shared" si="31"/>
        <v>0</v>
      </c>
      <c r="P247" s="157">
        <f t="shared" si="32"/>
        <v>0</v>
      </c>
      <c r="Q247" s="157">
        <f t="shared" si="33"/>
        <v>0</v>
      </c>
      <c r="R247" s="157">
        <f t="shared" si="34"/>
        <v>0</v>
      </c>
      <c r="S247" s="5"/>
    </row>
    <row r="248" spans="1:20" s="93" customFormat="1" ht="54" x14ac:dyDescent="0.2">
      <c r="A248" s="264"/>
      <c r="B248" s="264"/>
      <c r="C248" s="62" t="s">
        <v>283</v>
      </c>
      <c r="D248" s="62" t="s">
        <v>65</v>
      </c>
      <c r="E248" s="67" t="s">
        <v>374</v>
      </c>
      <c r="F248" s="81" t="s">
        <v>172</v>
      </c>
      <c r="G248" s="96"/>
      <c r="H248" s="129" t="s">
        <v>643</v>
      </c>
      <c r="I248" s="3"/>
      <c r="J248" s="156" t="s">
        <v>25</v>
      </c>
      <c r="K248" s="156">
        <f t="shared" si="30"/>
        <v>0</v>
      </c>
      <c r="L248" s="156">
        <f t="shared" si="27"/>
        <v>0</v>
      </c>
      <c r="M248" s="156">
        <f t="shared" si="28"/>
        <v>0</v>
      </c>
      <c r="N248" s="156">
        <f t="shared" si="29"/>
        <v>0</v>
      </c>
      <c r="O248" s="156">
        <f t="shared" si="31"/>
        <v>0</v>
      </c>
      <c r="P248" s="156">
        <f t="shared" si="32"/>
        <v>0</v>
      </c>
      <c r="Q248" s="156">
        <f t="shared" si="33"/>
        <v>0</v>
      </c>
      <c r="R248" s="156">
        <f t="shared" si="34"/>
        <v>0</v>
      </c>
      <c r="S248" s="6"/>
    </row>
    <row r="249" spans="1:20" s="93" customFormat="1" ht="36" x14ac:dyDescent="0.2">
      <c r="A249" s="264"/>
      <c r="B249" s="264"/>
      <c r="C249" s="62" t="s">
        <v>292</v>
      </c>
      <c r="D249" s="62" t="s">
        <v>66</v>
      </c>
      <c r="E249" s="87" t="s">
        <v>379</v>
      </c>
      <c r="F249" s="88" t="s">
        <v>532</v>
      </c>
      <c r="G249" s="96"/>
      <c r="H249" s="131" t="s">
        <v>643</v>
      </c>
      <c r="I249" s="9"/>
      <c r="J249" s="156" t="s">
        <v>25</v>
      </c>
      <c r="K249" s="156">
        <f t="shared" si="30"/>
        <v>0</v>
      </c>
      <c r="L249" s="156">
        <f t="shared" si="27"/>
        <v>0</v>
      </c>
      <c r="M249" s="156">
        <f t="shared" si="28"/>
        <v>0</v>
      </c>
      <c r="N249" s="156">
        <f t="shared" si="29"/>
        <v>0</v>
      </c>
      <c r="O249" s="156">
        <f t="shared" si="31"/>
        <v>0</v>
      </c>
      <c r="P249" s="156">
        <f t="shared" si="32"/>
        <v>0</v>
      </c>
      <c r="Q249" s="156">
        <f t="shared" si="33"/>
        <v>0</v>
      </c>
      <c r="R249" s="156">
        <f t="shared" si="34"/>
        <v>0</v>
      </c>
      <c r="S249" s="10"/>
    </row>
    <row r="250" spans="1:20" s="93" customFormat="1" ht="36" x14ac:dyDescent="0.2">
      <c r="A250" s="264"/>
      <c r="B250" s="264"/>
      <c r="C250" s="193" t="s">
        <v>571</v>
      </c>
      <c r="D250" s="194" t="s">
        <v>65</v>
      </c>
      <c r="E250" s="195" t="s">
        <v>536</v>
      </c>
      <c r="F250" s="88"/>
      <c r="G250" s="96"/>
      <c r="H250" s="131" t="s">
        <v>643</v>
      </c>
      <c r="I250" s="9"/>
      <c r="J250" s="156" t="s">
        <v>25</v>
      </c>
      <c r="K250" s="156">
        <f t="shared" si="30"/>
        <v>0</v>
      </c>
      <c r="L250" s="156">
        <f t="shared" si="27"/>
        <v>0</v>
      </c>
      <c r="M250" s="156">
        <f t="shared" si="28"/>
        <v>0</v>
      </c>
      <c r="N250" s="156">
        <f t="shared" si="29"/>
        <v>0</v>
      </c>
      <c r="O250" s="156">
        <f t="shared" si="31"/>
        <v>0</v>
      </c>
      <c r="P250" s="156">
        <f t="shared" si="32"/>
        <v>0</v>
      </c>
      <c r="Q250" s="156">
        <f t="shared" si="33"/>
        <v>0</v>
      </c>
      <c r="R250" s="156">
        <f t="shared" si="34"/>
        <v>0</v>
      </c>
      <c r="S250" s="10"/>
    </row>
    <row r="251" spans="1:20" s="93" customFormat="1" ht="54" x14ac:dyDescent="0.2">
      <c r="A251" s="264"/>
      <c r="B251" s="264"/>
      <c r="C251" s="196" t="s">
        <v>572</v>
      </c>
      <c r="D251" s="197" t="s">
        <v>66</v>
      </c>
      <c r="E251" s="198" t="s">
        <v>537</v>
      </c>
      <c r="F251" s="88"/>
      <c r="G251" s="96"/>
      <c r="H251" s="131" t="s">
        <v>644</v>
      </c>
      <c r="I251" s="9" t="s">
        <v>716</v>
      </c>
      <c r="J251" s="156" t="s">
        <v>25</v>
      </c>
      <c r="K251" s="156">
        <f t="shared" si="30"/>
        <v>0</v>
      </c>
      <c r="L251" s="156">
        <f t="shared" si="27"/>
        <v>1</v>
      </c>
      <c r="M251" s="156">
        <f t="shared" si="28"/>
        <v>0</v>
      </c>
      <c r="N251" s="156">
        <f t="shared" si="29"/>
        <v>0</v>
      </c>
      <c r="O251" s="156">
        <f t="shared" si="31"/>
        <v>0</v>
      </c>
      <c r="P251" s="156">
        <f t="shared" si="32"/>
        <v>0</v>
      </c>
      <c r="Q251" s="156">
        <f t="shared" si="33"/>
        <v>0</v>
      </c>
      <c r="R251" s="156">
        <f t="shared" si="34"/>
        <v>0</v>
      </c>
      <c r="S251" s="243"/>
    </row>
    <row r="252" spans="1:20" s="93" customFormat="1" ht="21" thickBot="1" x14ac:dyDescent="0.25">
      <c r="A252" s="264"/>
      <c r="B252" s="264"/>
      <c r="C252" s="62" t="s">
        <v>478</v>
      </c>
      <c r="D252" s="62" t="s">
        <v>390</v>
      </c>
      <c r="E252" s="87" t="s">
        <v>457</v>
      </c>
      <c r="F252" s="88"/>
      <c r="G252" s="96"/>
      <c r="H252" s="130" t="s">
        <v>643</v>
      </c>
      <c r="I252" s="7"/>
      <c r="J252" s="158" t="s">
        <v>25</v>
      </c>
      <c r="K252" s="158">
        <f t="shared" si="30"/>
        <v>0</v>
      </c>
      <c r="L252" s="158">
        <f t="shared" si="27"/>
        <v>0</v>
      </c>
      <c r="M252" s="158">
        <f t="shared" si="28"/>
        <v>0</v>
      </c>
      <c r="N252" s="158">
        <f t="shared" si="29"/>
        <v>0</v>
      </c>
      <c r="O252" s="158">
        <f t="shared" si="31"/>
        <v>0</v>
      </c>
      <c r="P252" s="158">
        <f t="shared" si="32"/>
        <v>0</v>
      </c>
      <c r="Q252" s="158">
        <f t="shared" si="33"/>
        <v>0</v>
      </c>
      <c r="R252" s="158">
        <f t="shared" si="34"/>
        <v>0</v>
      </c>
      <c r="S252" s="8"/>
    </row>
    <row r="253" spans="1:20" ht="18" thickTop="1" x14ac:dyDescent="0.2"/>
  </sheetData>
  <sheetProtection algorithmName="SHA-512" hashValue="MDbjFsSz84/mldcs0HYlY2MC5w0U2mx+q85CrLaI81dIVK9hLJucU/Q/hSAc0zuBbJdCuQA14D9uE57sNccTjg==" saltValue="qNkCpGXRPmgWbgPt/gXtGw==" spinCount="100000" sheet="1" objects="1" scenarios="1"/>
  <mergeCells count="49">
    <mergeCell ref="A233:A237"/>
    <mergeCell ref="B233:B237"/>
    <mergeCell ref="A238:A246"/>
    <mergeCell ref="B238:B246"/>
    <mergeCell ref="A247:A252"/>
    <mergeCell ref="B247:B252"/>
    <mergeCell ref="A202:A211"/>
    <mergeCell ref="B202:B211"/>
    <mergeCell ref="A212:A220"/>
    <mergeCell ref="B212:B220"/>
    <mergeCell ref="A221:A232"/>
    <mergeCell ref="B221:B232"/>
    <mergeCell ref="A156:A168"/>
    <mergeCell ref="B156:B168"/>
    <mergeCell ref="A169:A184"/>
    <mergeCell ref="B169:B184"/>
    <mergeCell ref="A188:A201"/>
    <mergeCell ref="B188:B201"/>
    <mergeCell ref="A131:A135"/>
    <mergeCell ref="B131:B135"/>
    <mergeCell ref="A136:A155"/>
    <mergeCell ref="B136:B155"/>
    <mergeCell ref="B120:B130"/>
    <mergeCell ref="A120:A130"/>
    <mergeCell ref="A109:A119"/>
    <mergeCell ref="B109:B119"/>
    <mergeCell ref="F41:F43"/>
    <mergeCell ref="A53:A63"/>
    <mergeCell ref="B53:B63"/>
    <mergeCell ref="A64:A72"/>
    <mergeCell ref="B64:B72"/>
    <mergeCell ref="A73:A83"/>
    <mergeCell ref="B73:B83"/>
    <mergeCell ref="A84:A97"/>
    <mergeCell ref="B84:B97"/>
    <mergeCell ref="A98:A108"/>
    <mergeCell ref="B98:B108"/>
    <mergeCell ref="A21:A29"/>
    <mergeCell ref="B21:B29"/>
    <mergeCell ref="A30:A39"/>
    <mergeCell ref="B30:B39"/>
    <mergeCell ref="A40:A52"/>
    <mergeCell ref="B40:B52"/>
    <mergeCell ref="A3:F3"/>
    <mergeCell ref="H3:S3"/>
    <mergeCell ref="A5:A13"/>
    <mergeCell ref="B5:B13"/>
    <mergeCell ref="A14:A20"/>
    <mergeCell ref="B14:B20"/>
  </mergeCells>
  <phoneticPr fontId="4" type="noConversion"/>
  <dataValidations count="1">
    <dataValidation type="list" allowBlank="1" showInputMessage="1" showErrorMessage="1" sqref="H41:H43 H45:H52 H58 H78:H85 H87 H123 H165:H168 H221:H222 H225:H226 H240:H241 H133:H135 H228:H238 H128:H131 H152:H162 H60:H72 H243:H252 H91:H92 H89 H5:H39 H95:H119 H185:H220" xr:uid="{00000000-0002-0000-0100-000000000000}">
      <formula1>"Yes,No,Split"</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I64"/>
  <sheetViews>
    <sheetView topLeftCell="F13" zoomScale="80" zoomScaleNormal="80" workbookViewId="0">
      <selection activeCell="F25" sqref="F25"/>
    </sheetView>
  </sheetViews>
  <sheetFormatPr baseColWidth="10" defaultColWidth="10.83203125" defaultRowHeight="16" x14ac:dyDescent="0.2"/>
  <cols>
    <col min="1" max="1" width="14.83203125" style="92" customWidth="1"/>
    <col min="2" max="2" width="21.83203125" style="115" customWidth="1"/>
    <col min="3" max="3" width="38.6640625" style="115" customWidth="1"/>
    <col min="4" max="4" width="23.83203125" style="115" customWidth="1"/>
    <col min="5" max="5" width="28" style="115" customWidth="1"/>
    <col min="6" max="6" width="40" style="115" customWidth="1"/>
    <col min="7" max="7" width="18.5" style="92" customWidth="1"/>
    <col min="8" max="8" width="20.6640625" style="92" customWidth="1"/>
    <col min="9" max="9" width="90.33203125" style="115" customWidth="1"/>
    <col min="10" max="16384" width="10.83203125" style="115"/>
  </cols>
  <sheetData>
    <row r="1" spans="1:9" ht="61" customHeight="1" x14ac:dyDescent="0.2">
      <c r="A1" s="44" t="s">
        <v>384</v>
      </c>
      <c r="B1" s="45" t="str">
        <f>IF(Introduction!B1&lt;&gt;"",Introduction!B1,"")</f>
        <v>Water collection, treatment and supply infrastructure</v>
      </c>
      <c r="C1" s="117"/>
      <c r="D1" s="117"/>
      <c r="E1" s="117"/>
      <c r="F1" s="117"/>
      <c r="G1" s="118"/>
      <c r="H1" s="118"/>
      <c r="I1" s="117"/>
    </row>
    <row r="2" spans="1:9" x14ac:dyDescent="0.2">
      <c r="A2" s="118"/>
      <c r="B2" s="117"/>
      <c r="C2" s="117"/>
      <c r="D2" s="117"/>
      <c r="E2" s="117"/>
      <c r="F2" s="117"/>
      <c r="G2" s="118"/>
      <c r="H2" s="118"/>
      <c r="I2" s="117"/>
    </row>
    <row r="3" spans="1:9" ht="33" customHeight="1" x14ac:dyDescent="0.2">
      <c r="A3" s="260" t="s">
        <v>396</v>
      </c>
      <c r="B3" s="260"/>
      <c r="C3" s="260"/>
      <c r="D3" s="260"/>
      <c r="E3" s="260"/>
      <c r="F3" s="260"/>
      <c r="G3" s="260"/>
      <c r="H3" s="260"/>
      <c r="I3" s="260"/>
    </row>
    <row r="4" spans="1:9" ht="65" customHeight="1" x14ac:dyDescent="0.2">
      <c r="A4" s="119" t="s">
        <v>447</v>
      </c>
      <c r="B4" s="119" t="s">
        <v>397</v>
      </c>
      <c r="C4" s="119" t="s">
        <v>398</v>
      </c>
      <c r="D4" s="119" t="s">
        <v>454</v>
      </c>
      <c r="E4" s="119" t="s">
        <v>448</v>
      </c>
      <c r="F4" s="119" t="s">
        <v>399</v>
      </c>
      <c r="G4" s="119" t="s">
        <v>400</v>
      </c>
      <c r="H4" s="119" t="s">
        <v>514</v>
      </c>
      <c r="I4" s="119" t="s">
        <v>515</v>
      </c>
    </row>
    <row r="5" spans="1:9" s="116" customFormat="1" ht="34" x14ac:dyDescent="0.2">
      <c r="A5" s="31" t="s">
        <v>401</v>
      </c>
      <c r="B5" s="120" t="s">
        <v>646</v>
      </c>
      <c r="C5" s="120" t="s">
        <v>647</v>
      </c>
      <c r="D5" s="120" t="s">
        <v>648</v>
      </c>
      <c r="E5" s="120" t="s">
        <v>649</v>
      </c>
      <c r="F5" s="120" t="s">
        <v>650</v>
      </c>
      <c r="G5" s="121">
        <v>2016</v>
      </c>
      <c r="H5" s="123">
        <v>44200</v>
      </c>
      <c r="I5" s="120" t="s">
        <v>645</v>
      </c>
    </row>
    <row r="6" spans="1:9" s="116" customFormat="1" ht="17" x14ac:dyDescent="0.2">
      <c r="A6" s="33" t="s">
        <v>402</v>
      </c>
      <c r="B6" s="120" t="s">
        <v>652</v>
      </c>
      <c r="C6" s="120" t="s">
        <v>653</v>
      </c>
      <c r="D6" s="120" t="s">
        <v>654</v>
      </c>
      <c r="E6" s="120"/>
      <c r="F6" s="120" t="s">
        <v>655</v>
      </c>
      <c r="G6" s="121"/>
      <c r="H6" s="123">
        <v>44200</v>
      </c>
      <c r="I6" s="122" t="s">
        <v>651</v>
      </c>
    </row>
    <row r="7" spans="1:9" s="116" customFormat="1" ht="51" x14ac:dyDescent="0.2">
      <c r="A7" s="31" t="s">
        <v>403</v>
      </c>
      <c r="B7" s="120" t="s">
        <v>646</v>
      </c>
      <c r="C7" s="120" t="s">
        <v>657</v>
      </c>
      <c r="D7" s="120" t="s">
        <v>659</v>
      </c>
      <c r="E7" s="120" t="s">
        <v>660</v>
      </c>
      <c r="F7" s="120" t="s">
        <v>658</v>
      </c>
      <c r="G7" s="121">
        <v>2016</v>
      </c>
      <c r="H7" s="123">
        <v>44200</v>
      </c>
      <c r="I7" s="122" t="s">
        <v>656</v>
      </c>
    </row>
    <row r="8" spans="1:9" s="116" customFormat="1" ht="34" x14ac:dyDescent="0.2">
      <c r="A8" s="33" t="s">
        <v>404</v>
      </c>
      <c r="B8" s="120" t="s">
        <v>665</v>
      </c>
      <c r="C8" s="120" t="s">
        <v>668</v>
      </c>
      <c r="D8" s="120" t="s">
        <v>667</v>
      </c>
      <c r="E8" s="120"/>
      <c r="F8" s="120" t="s">
        <v>670</v>
      </c>
      <c r="G8" s="121">
        <v>2005</v>
      </c>
      <c r="H8" s="123">
        <v>44201</v>
      </c>
      <c r="I8" s="122" t="s">
        <v>666</v>
      </c>
    </row>
    <row r="9" spans="1:9" s="116" customFormat="1" ht="17" x14ac:dyDescent="0.2">
      <c r="A9" s="31" t="s">
        <v>405</v>
      </c>
      <c r="B9" s="120" t="s">
        <v>652</v>
      </c>
      <c r="C9" s="120" t="s">
        <v>662</v>
      </c>
      <c r="D9" s="120" t="s">
        <v>663</v>
      </c>
      <c r="E9" s="120"/>
      <c r="F9" s="120" t="s">
        <v>664</v>
      </c>
      <c r="G9" s="121"/>
      <c r="H9" s="123">
        <v>44201</v>
      </c>
      <c r="I9" s="122" t="s">
        <v>661</v>
      </c>
    </row>
    <row r="10" spans="1:9" s="116" customFormat="1" ht="17" x14ac:dyDescent="0.2">
      <c r="A10" s="33" t="s">
        <v>406</v>
      </c>
      <c r="B10" s="120" t="s">
        <v>652</v>
      </c>
      <c r="C10" s="120" t="s">
        <v>659</v>
      </c>
      <c r="D10" s="120" t="s">
        <v>667</v>
      </c>
      <c r="E10" s="120"/>
      <c r="F10" s="120" t="s">
        <v>669</v>
      </c>
      <c r="G10" s="121"/>
      <c r="H10" s="123">
        <v>44201</v>
      </c>
      <c r="I10" s="122" t="s">
        <v>671</v>
      </c>
    </row>
    <row r="11" spans="1:9" s="116" customFormat="1" ht="34" x14ac:dyDescent="0.2">
      <c r="A11" s="31" t="s">
        <v>407</v>
      </c>
      <c r="B11" s="120" t="s">
        <v>665</v>
      </c>
      <c r="C11" s="120" t="s">
        <v>672</v>
      </c>
      <c r="D11" s="120" t="s">
        <v>673</v>
      </c>
      <c r="E11" s="120"/>
      <c r="F11" s="120" t="s">
        <v>674</v>
      </c>
      <c r="G11" s="121">
        <v>2011</v>
      </c>
      <c r="H11" s="123">
        <v>44201</v>
      </c>
      <c r="I11" s="122" t="s">
        <v>675</v>
      </c>
    </row>
    <row r="12" spans="1:9" s="116" customFormat="1" ht="51" x14ac:dyDescent="0.2">
      <c r="A12" s="33" t="s">
        <v>408</v>
      </c>
      <c r="B12" s="120" t="s">
        <v>665</v>
      </c>
      <c r="C12" s="120" t="s">
        <v>677</v>
      </c>
      <c r="D12" s="120" t="s">
        <v>678</v>
      </c>
      <c r="E12" s="120"/>
      <c r="F12" s="120" t="s">
        <v>679</v>
      </c>
      <c r="G12" s="121"/>
      <c r="H12" s="123">
        <v>44201</v>
      </c>
      <c r="I12" s="122" t="s">
        <v>676</v>
      </c>
    </row>
    <row r="13" spans="1:9" s="116" customFormat="1" ht="51" x14ac:dyDescent="0.2">
      <c r="A13" s="31" t="s">
        <v>409</v>
      </c>
      <c r="B13" s="120" t="s">
        <v>683</v>
      </c>
      <c r="C13" s="120" t="s">
        <v>682</v>
      </c>
      <c r="D13" s="120" t="s">
        <v>684</v>
      </c>
      <c r="E13" s="120"/>
      <c r="F13" s="120" t="s">
        <v>685</v>
      </c>
      <c r="G13" s="121">
        <v>2017</v>
      </c>
      <c r="H13" s="123">
        <v>44202</v>
      </c>
      <c r="I13" s="122" t="s">
        <v>681</v>
      </c>
    </row>
    <row r="14" spans="1:9" s="116" customFormat="1" ht="34" x14ac:dyDescent="0.2">
      <c r="A14" s="33" t="s">
        <v>410</v>
      </c>
      <c r="B14" s="120" t="s">
        <v>646</v>
      </c>
      <c r="C14" s="120" t="s">
        <v>687</v>
      </c>
      <c r="D14" s="120" t="s">
        <v>689</v>
      </c>
      <c r="E14" s="120" t="s">
        <v>691</v>
      </c>
      <c r="F14" s="120" t="s">
        <v>690</v>
      </c>
      <c r="G14" s="121">
        <v>2011</v>
      </c>
      <c r="H14" s="123">
        <v>44202</v>
      </c>
      <c r="I14" s="120" t="s">
        <v>688</v>
      </c>
    </row>
    <row r="15" spans="1:9" s="116" customFormat="1" ht="34" x14ac:dyDescent="0.2">
      <c r="A15" s="31" t="s">
        <v>411</v>
      </c>
      <c r="B15" s="120" t="s">
        <v>646</v>
      </c>
      <c r="C15" s="120" t="s">
        <v>699</v>
      </c>
      <c r="D15" s="120" t="s">
        <v>700</v>
      </c>
      <c r="E15" s="120" t="s">
        <v>701</v>
      </c>
      <c r="F15" s="120" t="s">
        <v>698</v>
      </c>
      <c r="G15" s="121">
        <v>2020</v>
      </c>
      <c r="H15" s="123" t="s">
        <v>703</v>
      </c>
      <c r="I15" s="122" t="s">
        <v>697</v>
      </c>
    </row>
    <row r="16" spans="1:9" s="116" customFormat="1" ht="17" x14ac:dyDescent="0.2">
      <c r="A16" s="33" t="s">
        <v>412</v>
      </c>
      <c r="B16" s="120" t="s">
        <v>665</v>
      </c>
      <c r="C16" s="120" t="s">
        <v>695</v>
      </c>
      <c r="D16" s="120"/>
      <c r="E16" s="120"/>
      <c r="F16" s="120" t="s">
        <v>694</v>
      </c>
      <c r="G16" s="121">
        <v>2010</v>
      </c>
      <c r="H16" s="123">
        <v>44203</v>
      </c>
      <c r="I16" s="122" t="s">
        <v>693</v>
      </c>
    </row>
    <row r="17" spans="1:9" s="116" customFormat="1" ht="34" x14ac:dyDescent="0.2">
      <c r="A17" s="31" t="s">
        <v>413</v>
      </c>
      <c r="B17" s="120" t="s">
        <v>665</v>
      </c>
      <c r="C17" s="120" t="s">
        <v>704</v>
      </c>
      <c r="D17" s="120" t="s">
        <v>706</v>
      </c>
      <c r="E17" s="120"/>
      <c r="F17" s="120" t="s">
        <v>705</v>
      </c>
      <c r="G17" s="121">
        <v>2016</v>
      </c>
      <c r="H17" s="123">
        <v>44203</v>
      </c>
      <c r="I17" s="122" t="s">
        <v>702</v>
      </c>
    </row>
    <row r="18" spans="1:9" s="116" customFormat="1" ht="34" x14ac:dyDescent="0.2">
      <c r="A18" s="33" t="s">
        <v>414</v>
      </c>
      <c r="B18" s="120" t="s">
        <v>652</v>
      </c>
      <c r="C18" s="120" t="s">
        <v>709</v>
      </c>
      <c r="D18" s="120" t="s">
        <v>710</v>
      </c>
      <c r="E18" s="120"/>
      <c r="F18" s="120" t="s">
        <v>708</v>
      </c>
      <c r="G18" s="121">
        <v>2018</v>
      </c>
      <c r="H18" s="123">
        <v>44203</v>
      </c>
      <c r="I18" s="122" t="s">
        <v>707</v>
      </c>
    </row>
    <row r="19" spans="1:9" s="116" customFormat="1" ht="34" x14ac:dyDescent="0.2">
      <c r="A19" s="31" t="s">
        <v>415</v>
      </c>
      <c r="B19" s="120" t="s">
        <v>652</v>
      </c>
      <c r="C19" s="120" t="s">
        <v>711</v>
      </c>
      <c r="D19" s="120" t="s">
        <v>712</v>
      </c>
      <c r="E19" s="120"/>
      <c r="F19" s="120" t="s">
        <v>713</v>
      </c>
      <c r="G19" s="121">
        <v>2016</v>
      </c>
      <c r="H19" s="123">
        <v>44203</v>
      </c>
      <c r="I19" s="122" t="s">
        <v>714</v>
      </c>
    </row>
    <row r="20" spans="1:9" s="116" customFormat="1" ht="34" x14ac:dyDescent="0.2">
      <c r="A20" s="33" t="s">
        <v>416</v>
      </c>
      <c r="B20" s="120" t="s">
        <v>652</v>
      </c>
      <c r="C20" s="120" t="s">
        <v>719</v>
      </c>
      <c r="D20" s="120" t="s">
        <v>720</v>
      </c>
      <c r="E20" s="120"/>
      <c r="F20" s="120" t="s">
        <v>721</v>
      </c>
      <c r="G20" s="121"/>
      <c r="H20" s="123">
        <v>44211</v>
      </c>
      <c r="I20" s="122" t="s">
        <v>722</v>
      </c>
    </row>
    <row r="21" spans="1:9" s="116" customFormat="1" ht="34" x14ac:dyDescent="0.2">
      <c r="A21" s="31" t="s">
        <v>417</v>
      </c>
      <c r="B21" s="120" t="s">
        <v>652</v>
      </c>
      <c r="C21" s="120" t="s">
        <v>725</v>
      </c>
      <c r="D21" s="120" t="s">
        <v>724</v>
      </c>
      <c r="E21" s="120"/>
      <c r="F21" s="120" t="s">
        <v>730</v>
      </c>
      <c r="G21" s="121">
        <v>2019</v>
      </c>
      <c r="H21" s="123">
        <v>44214</v>
      </c>
      <c r="I21" s="122" t="s">
        <v>723</v>
      </c>
    </row>
    <row r="22" spans="1:9" s="116" customFormat="1" ht="51" x14ac:dyDescent="0.2">
      <c r="A22" s="33" t="s">
        <v>418</v>
      </c>
      <c r="B22" s="120" t="s">
        <v>665</v>
      </c>
      <c r="C22" s="120" t="s">
        <v>727</v>
      </c>
      <c r="D22" s="120" t="s">
        <v>728</v>
      </c>
      <c r="E22" s="120"/>
      <c r="F22" s="120" t="s">
        <v>729</v>
      </c>
      <c r="G22" s="121">
        <v>2019</v>
      </c>
      <c r="H22" s="123">
        <v>44214</v>
      </c>
      <c r="I22" s="122" t="s">
        <v>726</v>
      </c>
    </row>
    <row r="23" spans="1:9" s="116" customFormat="1" ht="34" x14ac:dyDescent="0.2">
      <c r="A23" s="31" t="s">
        <v>419</v>
      </c>
      <c r="B23" s="120" t="s">
        <v>652</v>
      </c>
      <c r="C23" s="120" t="s">
        <v>737</v>
      </c>
      <c r="D23" s="120" t="s">
        <v>738</v>
      </c>
      <c r="E23" s="120"/>
      <c r="F23" s="120" t="s">
        <v>736</v>
      </c>
      <c r="G23" s="121">
        <v>2019</v>
      </c>
      <c r="H23" s="123">
        <v>44214</v>
      </c>
      <c r="I23" s="122" t="s">
        <v>735</v>
      </c>
    </row>
    <row r="24" spans="1:9" s="116" customFormat="1" ht="17" x14ac:dyDescent="0.2">
      <c r="A24" s="33" t="s">
        <v>420</v>
      </c>
      <c r="B24" s="120" t="s">
        <v>652</v>
      </c>
      <c r="C24" s="120" t="s">
        <v>741</v>
      </c>
      <c r="D24" s="120" t="s">
        <v>742</v>
      </c>
      <c r="E24" s="120"/>
      <c r="F24" s="120" t="s">
        <v>740</v>
      </c>
      <c r="G24" s="121">
        <v>2017</v>
      </c>
      <c r="H24" s="123">
        <v>44214</v>
      </c>
      <c r="I24" s="122" t="s">
        <v>739</v>
      </c>
    </row>
    <row r="25" spans="1:9" s="116" customFormat="1" ht="34" x14ac:dyDescent="0.2">
      <c r="A25" s="31" t="s">
        <v>421</v>
      </c>
      <c r="B25" s="120" t="s">
        <v>646</v>
      </c>
      <c r="C25" s="120" t="s">
        <v>766</v>
      </c>
      <c r="D25" s="120" t="s">
        <v>767</v>
      </c>
      <c r="E25" s="120" t="s">
        <v>770</v>
      </c>
      <c r="F25" s="120" t="s">
        <v>769</v>
      </c>
      <c r="G25" s="121">
        <v>2009</v>
      </c>
      <c r="H25" s="123">
        <v>44218</v>
      </c>
      <c r="I25" s="122" t="s">
        <v>768</v>
      </c>
    </row>
    <row r="26" spans="1:9" s="116" customFormat="1" ht="17" x14ac:dyDescent="0.2">
      <c r="A26" s="33" t="s">
        <v>422</v>
      </c>
      <c r="B26" s="120"/>
      <c r="C26" s="120"/>
      <c r="D26" s="120"/>
      <c r="E26" s="120"/>
      <c r="F26" s="120"/>
      <c r="G26" s="121"/>
      <c r="H26" s="121"/>
      <c r="I26" s="122"/>
    </row>
    <row r="27" spans="1:9" s="116" customFormat="1" ht="17" x14ac:dyDescent="0.2">
      <c r="A27" s="31" t="s">
        <v>423</v>
      </c>
      <c r="B27" s="120"/>
      <c r="C27" s="120"/>
      <c r="D27" s="120"/>
      <c r="E27" s="120"/>
      <c r="F27" s="120"/>
      <c r="G27" s="121"/>
      <c r="H27" s="121"/>
      <c r="I27" s="122"/>
    </row>
    <row r="28" spans="1:9" s="116" customFormat="1" ht="17" x14ac:dyDescent="0.2">
      <c r="A28" s="33" t="s">
        <v>424</v>
      </c>
      <c r="B28" s="120"/>
      <c r="C28" s="120"/>
      <c r="D28" s="120"/>
      <c r="E28" s="120"/>
      <c r="F28" s="120"/>
      <c r="G28" s="121"/>
      <c r="H28" s="121"/>
      <c r="I28" s="122"/>
    </row>
    <row r="29" spans="1:9" s="116" customFormat="1" ht="17" x14ac:dyDescent="0.2">
      <c r="A29" s="31" t="s">
        <v>425</v>
      </c>
      <c r="B29" s="120"/>
      <c r="C29" s="120"/>
      <c r="D29" s="120"/>
      <c r="E29" s="120"/>
      <c r="F29" s="120"/>
      <c r="G29" s="121"/>
      <c r="H29" s="121"/>
      <c r="I29" s="122"/>
    </row>
    <row r="30" spans="1:9" s="116" customFormat="1" ht="17" x14ac:dyDescent="0.2">
      <c r="A30" s="33" t="s">
        <v>426</v>
      </c>
      <c r="B30" s="120"/>
      <c r="C30" s="120"/>
      <c r="D30" s="120"/>
      <c r="E30" s="120"/>
      <c r="F30" s="120"/>
      <c r="G30" s="121"/>
      <c r="H30" s="121"/>
      <c r="I30" s="122"/>
    </row>
    <row r="31" spans="1:9" s="116" customFormat="1" ht="17" x14ac:dyDescent="0.2">
      <c r="A31" s="31" t="s">
        <v>427</v>
      </c>
      <c r="B31" s="120"/>
      <c r="C31" s="120"/>
      <c r="D31" s="120"/>
      <c r="E31" s="120"/>
      <c r="F31" s="120"/>
      <c r="G31" s="121"/>
      <c r="H31" s="121"/>
      <c r="I31" s="122"/>
    </row>
    <row r="32" spans="1:9" s="116" customFormat="1" ht="17" x14ac:dyDescent="0.2">
      <c r="A32" s="33" t="s">
        <v>428</v>
      </c>
      <c r="B32" s="120"/>
      <c r="C32" s="120"/>
      <c r="D32" s="120"/>
      <c r="E32" s="120"/>
      <c r="F32" s="120"/>
      <c r="G32" s="121"/>
      <c r="H32" s="121"/>
      <c r="I32" s="122"/>
    </row>
    <row r="33" spans="1:9" s="116" customFormat="1" ht="17" x14ac:dyDescent="0.2">
      <c r="A33" s="31" t="s">
        <v>429</v>
      </c>
      <c r="B33" s="120"/>
      <c r="C33" s="120"/>
      <c r="D33" s="120"/>
      <c r="E33" s="120"/>
      <c r="F33" s="120"/>
      <c r="G33" s="121"/>
      <c r="H33" s="121"/>
      <c r="I33" s="122"/>
    </row>
    <row r="34" spans="1:9" s="116" customFormat="1" ht="17" x14ac:dyDescent="0.2">
      <c r="A34" s="33" t="s">
        <v>430</v>
      </c>
      <c r="B34" s="120"/>
      <c r="C34" s="120"/>
      <c r="D34" s="120"/>
      <c r="E34" s="120"/>
      <c r="F34" s="120"/>
      <c r="G34" s="121"/>
      <c r="H34" s="121"/>
      <c r="I34" s="122"/>
    </row>
    <row r="35" spans="1:9" x14ac:dyDescent="0.2">
      <c r="A35" s="17" t="s">
        <v>431</v>
      </c>
      <c r="B35" s="120"/>
      <c r="C35" s="122"/>
      <c r="D35" s="122"/>
      <c r="E35" s="122"/>
      <c r="F35" s="122"/>
      <c r="G35" s="124"/>
      <c r="H35" s="124"/>
      <c r="I35" s="122"/>
    </row>
    <row r="36" spans="1:9" x14ac:dyDescent="0.2">
      <c r="A36" s="20" t="s">
        <v>432</v>
      </c>
      <c r="B36" s="120"/>
      <c r="C36" s="122"/>
      <c r="D36" s="122"/>
      <c r="E36" s="122"/>
      <c r="F36" s="122"/>
      <c r="G36" s="124"/>
      <c r="H36" s="124"/>
      <c r="I36" s="122"/>
    </row>
    <row r="37" spans="1:9" x14ac:dyDescent="0.2">
      <c r="A37" s="17" t="s">
        <v>433</v>
      </c>
      <c r="B37" s="120"/>
      <c r="C37" s="122"/>
      <c r="D37" s="122"/>
      <c r="E37" s="122"/>
      <c r="F37" s="122"/>
      <c r="G37" s="124"/>
      <c r="H37" s="124"/>
      <c r="I37" s="122"/>
    </row>
    <row r="38" spans="1:9" x14ac:dyDescent="0.2">
      <c r="A38" s="20" t="s">
        <v>434</v>
      </c>
      <c r="B38" s="120"/>
      <c r="C38" s="122"/>
      <c r="D38" s="122"/>
      <c r="E38" s="122"/>
      <c r="F38" s="122"/>
      <c r="G38" s="124"/>
      <c r="H38" s="124"/>
      <c r="I38" s="122"/>
    </row>
    <row r="39" spans="1:9" x14ac:dyDescent="0.2">
      <c r="A39" s="17" t="s">
        <v>435</v>
      </c>
      <c r="B39" s="120"/>
      <c r="C39" s="122"/>
      <c r="D39" s="122"/>
      <c r="E39" s="122"/>
      <c r="F39" s="122"/>
      <c r="G39" s="124"/>
      <c r="H39" s="124"/>
      <c r="I39" s="122"/>
    </row>
    <row r="40" spans="1:9" x14ac:dyDescent="0.2">
      <c r="A40" s="20" t="s">
        <v>436</v>
      </c>
      <c r="B40" s="120"/>
      <c r="C40" s="122"/>
      <c r="D40" s="122"/>
      <c r="E40" s="122"/>
      <c r="F40" s="122"/>
      <c r="G40" s="124"/>
      <c r="H40" s="124"/>
      <c r="I40" s="122"/>
    </row>
    <row r="41" spans="1:9" x14ac:dyDescent="0.2">
      <c r="A41" s="17" t="s">
        <v>437</v>
      </c>
      <c r="B41" s="120"/>
      <c r="C41" s="122"/>
      <c r="D41" s="122"/>
      <c r="E41" s="122"/>
      <c r="F41" s="122"/>
      <c r="G41" s="124"/>
      <c r="H41" s="124"/>
      <c r="I41" s="122"/>
    </row>
    <row r="42" spans="1:9" x14ac:dyDescent="0.2">
      <c r="A42" s="20" t="s">
        <v>438</v>
      </c>
      <c r="B42" s="120"/>
      <c r="C42" s="122"/>
      <c r="D42" s="122"/>
      <c r="E42" s="122"/>
      <c r="F42" s="122"/>
      <c r="G42" s="124"/>
      <c r="H42" s="124"/>
      <c r="I42" s="122"/>
    </row>
    <row r="43" spans="1:9" x14ac:dyDescent="0.2">
      <c r="A43" s="17" t="s">
        <v>439</v>
      </c>
      <c r="B43" s="120"/>
      <c r="C43" s="122"/>
      <c r="D43" s="122"/>
      <c r="E43" s="122"/>
      <c r="F43" s="122"/>
      <c r="G43" s="124"/>
      <c r="H43" s="124"/>
      <c r="I43" s="122"/>
    </row>
    <row r="44" spans="1:9" x14ac:dyDescent="0.2">
      <c r="A44" s="20" t="s">
        <v>440</v>
      </c>
      <c r="B44" s="120"/>
      <c r="C44" s="122"/>
      <c r="D44" s="122"/>
      <c r="E44" s="122"/>
      <c r="F44" s="122"/>
      <c r="G44" s="122"/>
      <c r="H44" s="122"/>
      <c r="I44" s="122"/>
    </row>
    <row r="45" spans="1:9" x14ac:dyDescent="0.2">
      <c r="A45" s="180" t="s">
        <v>494</v>
      </c>
      <c r="B45" s="120"/>
      <c r="C45" s="122"/>
      <c r="D45" s="122"/>
      <c r="E45" s="122"/>
      <c r="F45" s="122"/>
      <c r="G45" s="122"/>
      <c r="H45" s="122"/>
      <c r="I45" s="122"/>
    </row>
    <row r="46" spans="1:9" x14ac:dyDescent="0.2">
      <c r="A46" s="179" t="s">
        <v>495</v>
      </c>
      <c r="B46" s="120"/>
      <c r="C46" s="122"/>
      <c r="D46" s="122"/>
      <c r="E46" s="122"/>
      <c r="F46" s="122"/>
      <c r="G46" s="122"/>
      <c r="H46" s="122"/>
      <c r="I46" s="122"/>
    </row>
    <row r="47" spans="1:9" x14ac:dyDescent="0.2">
      <c r="A47" s="180" t="s">
        <v>496</v>
      </c>
      <c r="B47" s="120"/>
      <c r="C47" s="122"/>
      <c r="D47" s="122"/>
      <c r="E47" s="122"/>
      <c r="F47" s="122"/>
      <c r="G47" s="122"/>
      <c r="H47" s="122"/>
      <c r="I47" s="122"/>
    </row>
    <row r="48" spans="1:9" x14ac:dyDescent="0.2">
      <c r="A48" s="179" t="s">
        <v>497</v>
      </c>
      <c r="B48" s="120"/>
      <c r="C48" s="122"/>
      <c r="D48" s="122"/>
      <c r="E48" s="122"/>
      <c r="F48" s="122"/>
      <c r="G48" s="122"/>
      <c r="H48" s="122"/>
      <c r="I48" s="122"/>
    </row>
    <row r="49" spans="1:9" x14ac:dyDescent="0.2">
      <c r="A49" s="180" t="s">
        <v>498</v>
      </c>
      <c r="B49" s="120"/>
      <c r="C49" s="122"/>
      <c r="D49" s="122"/>
      <c r="E49" s="122"/>
      <c r="F49" s="122"/>
      <c r="G49" s="122"/>
      <c r="H49" s="122"/>
      <c r="I49" s="122"/>
    </row>
    <row r="50" spans="1:9" x14ac:dyDescent="0.2">
      <c r="A50" s="179" t="s">
        <v>499</v>
      </c>
      <c r="B50" s="120"/>
      <c r="C50" s="122"/>
      <c r="D50" s="122"/>
      <c r="E50" s="122"/>
      <c r="F50" s="122"/>
      <c r="G50" s="122"/>
      <c r="H50" s="122"/>
      <c r="I50" s="122"/>
    </row>
    <row r="51" spans="1:9" x14ac:dyDescent="0.2">
      <c r="A51" s="180" t="s">
        <v>500</v>
      </c>
      <c r="B51" s="120"/>
      <c r="C51" s="122"/>
      <c r="D51" s="122"/>
      <c r="E51" s="122"/>
      <c r="F51" s="122"/>
      <c r="G51" s="122"/>
      <c r="H51" s="122"/>
      <c r="I51" s="122"/>
    </row>
    <row r="52" spans="1:9" x14ac:dyDescent="0.2">
      <c r="A52" s="179" t="s">
        <v>501</v>
      </c>
      <c r="B52" s="120"/>
      <c r="C52" s="122"/>
      <c r="D52" s="122"/>
      <c r="E52" s="122"/>
      <c r="F52" s="122"/>
      <c r="G52" s="122"/>
      <c r="H52" s="122"/>
      <c r="I52" s="122"/>
    </row>
    <row r="53" spans="1:9" x14ac:dyDescent="0.2">
      <c r="A53" s="180" t="s">
        <v>502</v>
      </c>
      <c r="B53" s="120"/>
      <c r="C53" s="122"/>
      <c r="D53" s="122"/>
      <c r="E53" s="122"/>
      <c r="F53" s="122"/>
      <c r="G53" s="122"/>
      <c r="H53" s="122"/>
      <c r="I53" s="122"/>
    </row>
    <row r="54" spans="1:9" x14ac:dyDescent="0.2">
      <c r="A54" s="179" t="s">
        <v>503</v>
      </c>
      <c r="B54" s="120"/>
      <c r="C54" s="122"/>
      <c r="D54" s="122"/>
      <c r="E54" s="122"/>
      <c r="F54" s="122"/>
      <c r="G54" s="122"/>
      <c r="H54" s="122"/>
      <c r="I54" s="122"/>
    </row>
    <row r="55" spans="1:9" x14ac:dyDescent="0.2">
      <c r="A55" s="180" t="s">
        <v>504</v>
      </c>
      <c r="B55" s="120"/>
      <c r="C55" s="122"/>
      <c r="D55" s="122"/>
      <c r="E55" s="122"/>
      <c r="F55" s="122"/>
      <c r="G55" s="122"/>
      <c r="H55" s="122"/>
      <c r="I55" s="122"/>
    </row>
    <row r="56" spans="1:9" x14ac:dyDescent="0.2">
      <c r="A56" s="179" t="s">
        <v>505</v>
      </c>
      <c r="B56" s="120"/>
      <c r="C56" s="122"/>
      <c r="D56" s="122"/>
      <c r="E56" s="122"/>
      <c r="F56" s="122"/>
      <c r="G56" s="122"/>
      <c r="H56" s="122"/>
      <c r="I56" s="122"/>
    </row>
    <row r="57" spans="1:9" x14ac:dyDescent="0.2">
      <c r="A57" s="180" t="s">
        <v>506</v>
      </c>
      <c r="B57" s="120"/>
      <c r="C57" s="122"/>
      <c r="D57" s="122"/>
      <c r="E57" s="122"/>
      <c r="F57" s="122"/>
      <c r="G57" s="122"/>
      <c r="H57" s="122"/>
      <c r="I57" s="122"/>
    </row>
    <row r="58" spans="1:9" x14ac:dyDescent="0.2">
      <c r="A58" s="179" t="s">
        <v>507</v>
      </c>
      <c r="B58" s="120"/>
      <c r="C58" s="122"/>
      <c r="D58" s="122"/>
      <c r="E58" s="122"/>
      <c r="F58" s="122"/>
      <c r="G58" s="122"/>
      <c r="H58" s="122"/>
      <c r="I58" s="122"/>
    </row>
    <row r="59" spans="1:9" x14ac:dyDescent="0.2">
      <c r="A59" s="180" t="s">
        <v>508</v>
      </c>
      <c r="B59" s="120"/>
      <c r="C59" s="122"/>
      <c r="D59" s="122"/>
      <c r="E59" s="122"/>
      <c r="F59" s="122"/>
      <c r="G59" s="122"/>
      <c r="H59" s="122"/>
      <c r="I59" s="122"/>
    </row>
    <row r="60" spans="1:9" x14ac:dyDescent="0.2">
      <c r="A60" s="179" t="s">
        <v>509</v>
      </c>
      <c r="B60" s="120"/>
      <c r="C60" s="122"/>
      <c r="D60" s="122"/>
      <c r="E60" s="122"/>
      <c r="F60" s="122"/>
      <c r="G60" s="122"/>
      <c r="H60" s="122"/>
      <c r="I60" s="122"/>
    </row>
    <row r="61" spans="1:9" x14ac:dyDescent="0.2">
      <c r="A61" s="180" t="s">
        <v>510</v>
      </c>
      <c r="B61" s="120"/>
      <c r="C61" s="122"/>
      <c r="D61" s="122"/>
      <c r="E61" s="122"/>
      <c r="F61" s="122"/>
      <c r="G61" s="122"/>
      <c r="H61" s="122"/>
      <c r="I61" s="122"/>
    </row>
    <row r="62" spans="1:9" x14ac:dyDescent="0.2">
      <c r="A62" s="179" t="s">
        <v>511</v>
      </c>
      <c r="B62" s="120"/>
      <c r="C62" s="122"/>
      <c r="D62" s="122"/>
      <c r="E62" s="122"/>
      <c r="F62" s="122"/>
      <c r="G62" s="122"/>
      <c r="H62" s="122"/>
      <c r="I62" s="122"/>
    </row>
    <row r="63" spans="1:9" x14ac:dyDescent="0.2">
      <c r="A63" s="180" t="s">
        <v>512</v>
      </c>
      <c r="B63" s="120"/>
      <c r="C63" s="122"/>
      <c r="D63" s="122"/>
      <c r="E63" s="122"/>
      <c r="F63" s="122"/>
      <c r="G63" s="122"/>
      <c r="H63" s="122"/>
      <c r="I63" s="122"/>
    </row>
    <row r="64" spans="1:9" x14ac:dyDescent="0.2">
      <c r="A64" s="179" t="s">
        <v>513</v>
      </c>
      <c r="B64" s="120"/>
      <c r="C64" s="122"/>
      <c r="D64" s="122"/>
      <c r="E64" s="122"/>
      <c r="F64" s="122"/>
      <c r="G64" s="122"/>
      <c r="H64" s="122"/>
      <c r="I64" s="122"/>
    </row>
  </sheetData>
  <sheetProtection algorithmName="SHA-512" hashValue="zexeGI6Ey+LDfN2o4qWzvb+ulahDkbBRVn0RHwV4/DqwpMFiqfPDl9PJdTYGBRi0tc5whzh+aUsH3HKC1KwpIw==" saltValue="9JMCzCIBeFdkd3LB71sI0A==" spinCount="100000" sheet="1" objects="1" scenarios="1"/>
  <mergeCells count="1">
    <mergeCell ref="A3:I3"/>
  </mergeCells>
  <dataValidations count="1">
    <dataValidation type="list" allowBlank="1" showInputMessage="1" showErrorMessage="1" sqref="B5:B44" xr:uid="{00000000-0002-0000-0200-000000000000}">
      <formula1>"Book,Journal article,Website,Document from website,Other"</formula1>
    </dataValidation>
  </dataValidation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J253"/>
  <sheetViews>
    <sheetView zoomScaleNormal="100" workbookViewId="0">
      <pane xSplit="1" ySplit="4" topLeftCell="B5" activePane="bottomRight" state="frozenSplit"/>
      <selection activeCell="I2" sqref="I1:O1048576"/>
      <selection pane="topRight" activeCell="I2" sqref="I1:O1048576"/>
      <selection pane="bottomLeft" activeCell="I2" sqref="I1:O1048576"/>
      <selection pane="bottomRight" activeCell="J21" sqref="J21"/>
    </sheetView>
  </sheetViews>
  <sheetFormatPr baseColWidth="10" defaultColWidth="10.83203125" defaultRowHeight="16" x14ac:dyDescent="0.2"/>
  <cols>
    <col min="1" max="1" width="10.83203125" style="145"/>
    <col min="2" max="2" width="25.5" style="144" customWidth="1"/>
    <col min="3" max="9" width="8.5" style="144" hidden="1" customWidth="1"/>
    <col min="10" max="10" width="14.6640625" style="144" customWidth="1"/>
    <col min="11" max="11" width="11" style="145" customWidth="1"/>
    <col min="12" max="16384" width="10.83203125" style="145"/>
  </cols>
  <sheetData>
    <row r="1" spans="1:10" ht="60" x14ac:dyDescent="0.2">
      <c r="A1" s="44" t="s">
        <v>384</v>
      </c>
      <c r="B1" s="45" t="str">
        <f>IF(Introduction!B1&lt;&gt;"",Introduction!B1,"")</f>
        <v>Water collection, treatment and supply infrastructure</v>
      </c>
    </row>
    <row r="3" spans="1:10" s="146" customFormat="1" ht="31" customHeight="1" x14ac:dyDescent="0.2">
      <c r="A3" s="279" t="s">
        <v>87</v>
      </c>
      <c r="B3" s="280"/>
      <c r="C3" s="280"/>
      <c r="D3" s="280"/>
      <c r="E3" s="280"/>
      <c r="F3" s="280"/>
      <c r="G3" s="280"/>
      <c r="H3" s="280"/>
      <c r="I3" s="280"/>
      <c r="J3" s="280"/>
    </row>
    <row r="4" spans="1:10" s="150" customFormat="1" ht="44" customHeight="1" x14ac:dyDescent="0.2">
      <c r="A4" s="147" t="s">
        <v>88</v>
      </c>
      <c r="B4" s="147" t="s">
        <v>85</v>
      </c>
      <c r="C4" s="148" t="s">
        <v>69</v>
      </c>
      <c r="D4" s="148" t="s">
        <v>70</v>
      </c>
      <c r="E4" s="148" t="s">
        <v>71</v>
      </c>
      <c r="F4" s="148" t="s">
        <v>626</v>
      </c>
      <c r="G4" s="148" t="s">
        <v>627</v>
      </c>
      <c r="H4" s="148" t="s">
        <v>628</v>
      </c>
      <c r="I4" s="148" t="s">
        <v>629</v>
      </c>
      <c r="J4" s="149" t="s">
        <v>72</v>
      </c>
    </row>
    <row r="5" spans="1:10" ht="22" customHeight="1" x14ac:dyDescent="0.2">
      <c r="A5" s="62" t="s">
        <v>0</v>
      </c>
      <c r="B5" s="151" t="s">
        <v>40</v>
      </c>
      <c r="C5" s="152">
        <f>SUMIF('Goal Risk Assessment'!$J$5:$J$252,$A5,'Goal Risk Assessment'!K$5:K$252)</f>
        <v>1</v>
      </c>
      <c r="D5" s="152">
        <f>SUMIF('Goal Risk Assessment'!$J$5:$J$252,$A5,'Goal Risk Assessment'!L$5:L$252)</f>
        <v>0</v>
      </c>
      <c r="E5" s="152">
        <f>SUMIF('Goal Risk Assessment'!$J$5:$J$252,$A5,'Goal Risk Assessment'!M$5:M$252)</f>
        <v>0</v>
      </c>
      <c r="F5" s="152">
        <f>SUMIF('Goal Risk Assessment'!$J$5:$J$252,$A5,'Goal Risk Assessment'!O$5:O$252)</f>
        <v>0</v>
      </c>
      <c r="G5" s="152">
        <f>SUMIF('Goal Risk Assessment'!$J$5:$J$252,$A5,'Goal Risk Assessment'!P$5:P$252)</f>
        <v>0</v>
      </c>
      <c r="H5" s="152">
        <f>SUMIF('Goal Risk Assessment'!$J$5:$J$252,$A5,'Goal Risk Assessment'!Q$5:Q$252)</f>
        <v>0</v>
      </c>
      <c r="I5" s="152">
        <f>SUMIF('Goal Risk Assessment'!$J$5:$J$252,$A5,'Goal Risk Assessment'!R$5:R$252)</f>
        <v>0</v>
      </c>
      <c r="J5" s="62" t="str">
        <f>IF(C5&gt;0,"High",IF(E5&gt;0,"Unlikely",IF(D5&gt;0,"Low",IF(AND(F5&gt;0,G5&gt;0), "Split - H/L", IF(AND(F5&gt;0, H5&gt;0), "Split - H/U", IF(AND(F5&gt;0, I5&gt;0), "Split - H/M", IF(AND(G5&gt;0, H5&gt;0), "Split - L/U", IF(AND(G5&gt;0, I5&gt;0), "Split - L/M", IF(AND(H5&gt;0, I5&gt;0), "Split - U/M", "Moderate")))))))))</f>
        <v>High</v>
      </c>
    </row>
    <row r="6" spans="1:10" ht="22" customHeight="1" x14ac:dyDescent="0.2">
      <c r="A6" s="57" t="s">
        <v>1</v>
      </c>
      <c r="B6" s="153" t="s">
        <v>60</v>
      </c>
      <c r="C6" s="231">
        <f>SUMIF('Goal Risk Assessment'!$J$5:$J$252,$A6,'Goal Risk Assessment'!K$5:K$252)</f>
        <v>2</v>
      </c>
      <c r="D6" s="231">
        <f>SUMIF('Goal Risk Assessment'!$J$5:$J$252,$A6,'Goal Risk Assessment'!L$5:L$252)</f>
        <v>0</v>
      </c>
      <c r="E6" s="231">
        <f>SUMIF('Goal Risk Assessment'!$J$5:$J$252,$A6,'Goal Risk Assessment'!M$5:M$252)</f>
        <v>0</v>
      </c>
      <c r="F6" s="231">
        <f>SUMIF('Goal Risk Assessment'!$J$5:$J$252,$A6,'Goal Risk Assessment'!O$5:O$252)</f>
        <v>0</v>
      </c>
      <c r="G6" s="231">
        <f>SUMIF('Goal Risk Assessment'!$J$5:$J$252,$A6,'Goal Risk Assessment'!P$5:P$252)</f>
        <v>0</v>
      </c>
      <c r="H6" s="231">
        <f>SUMIF('Goal Risk Assessment'!$J$5:$J$252,$A6,'Goal Risk Assessment'!Q$5:Q$252)</f>
        <v>0</v>
      </c>
      <c r="I6" s="231">
        <f>SUMIF('Goal Risk Assessment'!$J$5:$J$252,$A6,'Goal Risk Assessment'!R$5:R$252)</f>
        <v>0</v>
      </c>
      <c r="J6" s="62" t="str">
        <f t="shared" ref="J6:J27" si="0">IF(C6&gt;0,"High",IF(E6&gt;0,"Unlikely",IF(D6&gt;0,"Low",IF(AND(F6&gt;0,G6&gt;0), "Split - H/L", IF(AND(F6&gt;0, H6&gt;0), "Split - H/U", IF(AND(F6&gt;0, I6&gt;0), "Split - H/M", IF(AND(G6&gt;0, H6&gt;0), "Split - L/U", IF(AND(G6&gt;0, I6&gt;0), "Split - L/M", IF(AND(H6&gt;0, I6&gt;0), "Split - U/M", "Moderate")))))))))</f>
        <v>High</v>
      </c>
    </row>
    <row r="7" spans="1:10" ht="22" customHeight="1" x14ac:dyDescent="0.2">
      <c r="A7" s="62" t="s">
        <v>2</v>
      </c>
      <c r="B7" s="151" t="s">
        <v>39</v>
      </c>
      <c r="C7" s="152">
        <f>SUMIF('Goal Risk Assessment'!$J$5:$J$252,$A7,'Goal Risk Assessment'!K$5:K$252)</f>
        <v>1</v>
      </c>
      <c r="D7" s="152">
        <f>SUMIF('Goal Risk Assessment'!$J$5:$J$252,$A7,'Goal Risk Assessment'!L$5:L$252)</f>
        <v>0</v>
      </c>
      <c r="E7" s="152">
        <f>SUMIF('Goal Risk Assessment'!$J$5:$J$252,$A7,'Goal Risk Assessment'!M$5:M$252)</f>
        <v>0</v>
      </c>
      <c r="F7" s="152">
        <f>SUMIF('Goal Risk Assessment'!$J$5:$J$252,$A7,'Goal Risk Assessment'!O$5:O$252)</f>
        <v>0</v>
      </c>
      <c r="G7" s="152">
        <f>SUMIF('Goal Risk Assessment'!$J$5:$J$252,$A7,'Goal Risk Assessment'!P$5:P$252)</f>
        <v>0</v>
      </c>
      <c r="H7" s="152">
        <f>SUMIF('Goal Risk Assessment'!$J$5:$J$252,$A7,'Goal Risk Assessment'!Q$5:Q$252)</f>
        <v>0</v>
      </c>
      <c r="I7" s="152">
        <f>SUMIF('Goal Risk Assessment'!$J$5:$J$252,$A7,'Goal Risk Assessment'!R$5:R$252)</f>
        <v>0</v>
      </c>
      <c r="J7" s="62" t="str">
        <f t="shared" si="0"/>
        <v>High</v>
      </c>
    </row>
    <row r="8" spans="1:10" ht="22" customHeight="1" x14ac:dyDescent="0.2">
      <c r="A8" s="57" t="s">
        <v>3</v>
      </c>
      <c r="B8" s="153" t="s">
        <v>4</v>
      </c>
      <c r="C8" s="232">
        <f>SUMIF('Goal Risk Assessment'!$J$5:$J$252,$A8,'Goal Risk Assessment'!K$5:K$252)</f>
        <v>0</v>
      </c>
      <c r="D8" s="232">
        <f>SUMIF('Goal Risk Assessment'!$J$5:$J$252,$A8,'Goal Risk Assessment'!L$5:L$252)</f>
        <v>0</v>
      </c>
      <c r="E8" s="232">
        <f>SUMIF('Goal Risk Assessment'!$J$5:$J$252,$A8,'Goal Risk Assessment'!M$5:M$252)</f>
        <v>0</v>
      </c>
      <c r="F8" s="232">
        <f>SUMIF('Goal Risk Assessment'!$J$5:$J$252,$A8,'Goal Risk Assessment'!O$5:O$252)</f>
        <v>0</v>
      </c>
      <c r="G8" s="232">
        <f>SUMIF('Goal Risk Assessment'!$J$5:$J$252,$A8,'Goal Risk Assessment'!P$5:P$252)</f>
        <v>0</v>
      </c>
      <c r="H8" s="232">
        <f>SUMIF('Goal Risk Assessment'!$J$5:$J$252,$A8,'Goal Risk Assessment'!Q$5:Q$252)</f>
        <v>0</v>
      </c>
      <c r="I8" s="232">
        <f>SUMIF('Goal Risk Assessment'!$J$5:$J$252,$A8,'Goal Risk Assessment'!R$5:R$252)</f>
        <v>0</v>
      </c>
      <c r="J8" s="62" t="str">
        <f t="shared" si="0"/>
        <v>Moderate</v>
      </c>
    </row>
    <row r="9" spans="1:10" ht="22" customHeight="1" x14ac:dyDescent="0.2">
      <c r="A9" s="62" t="s">
        <v>5</v>
      </c>
      <c r="B9" s="151" t="s">
        <v>76</v>
      </c>
      <c r="C9" s="152">
        <f>SUMIF('Goal Risk Assessment'!$J$5:$J$252,$A9,'Goal Risk Assessment'!K$5:K$252)</f>
        <v>1</v>
      </c>
      <c r="D9" s="152">
        <f>SUMIF('Goal Risk Assessment'!$J$5:$J$252,$A9,'Goal Risk Assessment'!L$5:L$252)</f>
        <v>0</v>
      </c>
      <c r="E9" s="152">
        <f>SUMIF('Goal Risk Assessment'!$J$5:$J$252,$A9,'Goal Risk Assessment'!M$5:M$252)</f>
        <v>0</v>
      </c>
      <c r="F9" s="152">
        <f>SUMIF('Goal Risk Assessment'!$J$5:$J$252,$A9,'Goal Risk Assessment'!O$5:O$252)</f>
        <v>0</v>
      </c>
      <c r="G9" s="152">
        <f>SUMIF('Goal Risk Assessment'!$J$5:$J$252,$A9,'Goal Risk Assessment'!P$5:P$252)</f>
        <v>0</v>
      </c>
      <c r="H9" s="152">
        <f>SUMIF('Goal Risk Assessment'!$J$5:$J$252,$A9,'Goal Risk Assessment'!Q$5:Q$252)</f>
        <v>0</v>
      </c>
      <c r="I9" s="152">
        <f>SUMIF('Goal Risk Assessment'!$J$5:$J$252,$A9,'Goal Risk Assessment'!R$5:R$252)</f>
        <v>0</v>
      </c>
      <c r="J9" s="62" t="str">
        <f t="shared" si="0"/>
        <v>High</v>
      </c>
    </row>
    <row r="10" spans="1:10" ht="22" customHeight="1" x14ac:dyDescent="0.2">
      <c r="A10" s="57" t="s">
        <v>6</v>
      </c>
      <c r="B10" s="153" t="s">
        <v>7</v>
      </c>
      <c r="C10" s="232">
        <f>SUMIF('Goal Risk Assessment'!$J$5:$J$252,$A10,'Goal Risk Assessment'!K$5:K$252)</f>
        <v>1</v>
      </c>
      <c r="D10" s="232">
        <f>SUMIF('Goal Risk Assessment'!$J$5:$J$252,$A10,'Goal Risk Assessment'!L$5:L$252)</f>
        <v>0</v>
      </c>
      <c r="E10" s="232">
        <f>SUMIF('Goal Risk Assessment'!$J$5:$J$252,$A10,'Goal Risk Assessment'!M$5:M$252)</f>
        <v>0</v>
      </c>
      <c r="F10" s="232">
        <f>SUMIF('Goal Risk Assessment'!$J$5:$J$252,$A10,'Goal Risk Assessment'!O$5:O$252)</f>
        <v>0</v>
      </c>
      <c r="G10" s="232">
        <f>SUMIF('Goal Risk Assessment'!$J$5:$J$252,$A10,'Goal Risk Assessment'!P$5:P$252)</f>
        <v>0</v>
      </c>
      <c r="H10" s="232">
        <f>SUMIF('Goal Risk Assessment'!$J$5:$J$252,$A10,'Goal Risk Assessment'!Q$5:Q$252)</f>
        <v>0</v>
      </c>
      <c r="I10" s="232">
        <f>SUMIF('Goal Risk Assessment'!$J$5:$J$252,$A10,'Goal Risk Assessment'!R$5:R$252)</f>
        <v>0</v>
      </c>
      <c r="J10" s="62" t="str">
        <f t="shared" si="0"/>
        <v>High</v>
      </c>
    </row>
    <row r="11" spans="1:10" ht="22" customHeight="1" x14ac:dyDescent="0.2">
      <c r="A11" s="62" t="s">
        <v>8</v>
      </c>
      <c r="B11" s="151" t="s">
        <v>77</v>
      </c>
      <c r="C11" s="152">
        <f>SUMIF('Goal Risk Assessment'!$J$5:$J$252,$A11,'Goal Risk Assessment'!K$5:K$252)</f>
        <v>0</v>
      </c>
      <c r="D11" s="152">
        <f>SUMIF('Goal Risk Assessment'!$J$5:$J$252,$A11,'Goal Risk Assessment'!L$5:L$252)</f>
        <v>0</v>
      </c>
      <c r="E11" s="152">
        <f>SUMIF('Goal Risk Assessment'!$J$5:$J$252,$A11,'Goal Risk Assessment'!M$5:M$252)</f>
        <v>0</v>
      </c>
      <c r="F11" s="152">
        <f>SUMIF('Goal Risk Assessment'!$J$5:$J$252,$A11,'Goal Risk Assessment'!O$5:O$252)</f>
        <v>0</v>
      </c>
      <c r="G11" s="152">
        <f>SUMIF('Goal Risk Assessment'!$J$5:$J$252,$A11,'Goal Risk Assessment'!P$5:P$252)</f>
        <v>0</v>
      </c>
      <c r="H11" s="152">
        <f>SUMIF('Goal Risk Assessment'!$J$5:$J$252,$A11,'Goal Risk Assessment'!Q$5:Q$252)</f>
        <v>0</v>
      </c>
      <c r="I11" s="152">
        <f>SUMIF('Goal Risk Assessment'!$J$5:$J$252,$A11,'Goal Risk Assessment'!R$5:R$252)</f>
        <v>0</v>
      </c>
      <c r="J11" s="62" t="str">
        <f t="shared" si="0"/>
        <v>Moderate</v>
      </c>
    </row>
    <row r="12" spans="1:10" ht="22" customHeight="1" x14ac:dyDescent="0.2">
      <c r="A12" s="57" t="s">
        <v>9</v>
      </c>
      <c r="B12" s="153" t="s">
        <v>78</v>
      </c>
      <c r="C12" s="232">
        <f>SUMIF('Goal Risk Assessment'!$J$5:$J$252,$A12,'Goal Risk Assessment'!K$5:K$252)</f>
        <v>3</v>
      </c>
      <c r="D12" s="232">
        <f>SUMIF('Goal Risk Assessment'!$J$5:$J$252,$A12,'Goal Risk Assessment'!L$5:L$252)</f>
        <v>0</v>
      </c>
      <c r="E12" s="232">
        <f>SUMIF('Goal Risk Assessment'!$J$5:$J$252,$A12,'Goal Risk Assessment'!M$5:M$252)</f>
        <v>0</v>
      </c>
      <c r="F12" s="232">
        <f>SUMIF('Goal Risk Assessment'!$J$5:$J$252,$A12,'Goal Risk Assessment'!O$5:O$252)</f>
        <v>0</v>
      </c>
      <c r="G12" s="232">
        <f>SUMIF('Goal Risk Assessment'!$J$5:$J$252,$A12,'Goal Risk Assessment'!P$5:P$252)</f>
        <v>0</v>
      </c>
      <c r="H12" s="232">
        <f>SUMIF('Goal Risk Assessment'!$J$5:$J$252,$A12,'Goal Risk Assessment'!Q$5:Q$252)</f>
        <v>0</v>
      </c>
      <c r="I12" s="232">
        <f>SUMIF('Goal Risk Assessment'!$J$5:$J$252,$A12,'Goal Risk Assessment'!R$5:R$252)</f>
        <v>0</v>
      </c>
      <c r="J12" s="62" t="str">
        <f t="shared" si="0"/>
        <v>High</v>
      </c>
    </row>
    <row r="13" spans="1:10" ht="22" customHeight="1" x14ac:dyDescent="0.2">
      <c r="A13" s="62" t="s">
        <v>10</v>
      </c>
      <c r="B13" s="151" t="s">
        <v>75</v>
      </c>
      <c r="C13" s="152">
        <f>SUMIF('Goal Risk Assessment'!$J$5:$J$252,$A13,'Goal Risk Assessment'!K$5:K$252)</f>
        <v>3</v>
      </c>
      <c r="D13" s="152">
        <f>SUMIF('Goal Risk Assessment'!$J$5:$J$252,$A13,'Goal Risk Assessment'!L$5:L$252)</f>
        <v>0</v>
      </c>
      <c r="E13" s="152">
        <f>SUMIF('Goal Risk Assessment'!$J$5:$J$252,$A13,'Goal Risk Assessment'!M$5:M$252)</f>
        <v>0</v>
      </c>
      <c r="F13" s="152">
        <f>SUMIF('Goal Risk Assessment'!$J$5:$J$252,$A13,'Goal Risk Assessment'!O$5:O$252)</f>
        <v>0</v>
      </c>
      <c r="G13" s="152">
        <f>SUMIF('Goal Risk Assessment'!$J$5:$J$252,$A13,'Goal Risk Assessment'!P$5:P$252)</f>
        <v>0</v>
      </c>
      <c r="H13" s="152">
        <f>SUMIF('Goal Risk Assessment'!$J$5:$J$252,$A13,'Goal Risk Assessment'!Q$5:Q$252)</f>
        <v>0</v>
      </c>
      <c r="I13" s="152">
        <f>SUMIF('Goal Risk Assessment'!$J$5:$J$252,$A13,'Goal Risk Assessment'!R$5:R$252)</f>
        <v>0</v>
      </c>
      <c r="J13" s="62" t="str">
        <f t="shared" si="0"/>
        <v>High</v>
      </c>
    </row>
    <row r="14" spans="1:10" ht="22" customHeight="1" x14ac:dyDescent="0.2">
      <c r="A14" s="57" t="s">
        <v>11</v>
      </c>
      <c r="B14" s="153" t="s">
        <v>74</v>
      </c>
      <c r="C14" s="232">
        <f>SUMIF('Goal Risk Assessment'!$J$5:$J$252,$A14,'Goal Risk Assessment'!K$5:K$252)</f>
        <v>2</v>
      </c>
      <c r="D14" s="232">
        <f>SUMIF('Goal Risk Assessment'!$J$5:$J$252,$A14,'Goal Risk Assessment'!L$5:L$252)</f>
        <v>0</v>
      </c>
      <c r="E14" s="232">
        <f>SUMIF('Goal Risk Assessment'!$J$5:$J$252,$A14,'Goal Risk Assessment'!M$5:M$252)</f>
        <v>0</v>
      </c>
      <c r="F14" s="232">
        <f>SUMIF('Goal Risk Assessment'!$J$5:$J$252,$A14,'Goal Risk Assessment'!O$5:O$252)</f>
        <v>0</v>
      </c>
      <c r="G14" s="232">
        <f>SUMIF('Goal Risk Assessment'!$J$5:$J$252,$A14,'Goal Risk Assessment'!P$5:P$252)</f>
        <v>0</v>
      </c>
      <c r="H14" s="232">
        <f>SUMIF('Goal Risk Assessment'!$J$5:$J$252,$A14,'Goal Risk Assessment'!Q$5:Q$252)</f>
        <v>0</v>
      </c>
      <c r="I14" s="232">
        <f>SUMIF('Goal Risk Assessment'!$J$5:$J$252,$A14,'Goal Risk Assessment'!R$5:R$252)</f>
        <v>0</v>
      </c>
      <c r="J14" s="62" t="str">
        <f t="shared" si="0"/>
        <v>High</v>
      </c>
    </row>
    <row r="15" spans="1:10" ht="22" customHeight="1" x14ac:dyDescent="0.2">
      <c r="A15" s="62" t="s">
        <v>12</v>
      </c>
      <c r="B15" s="151" t="s">
        <v>43</v>
      </c>
      <c r="C15" s="152">
        <f>SUMIF('Goal Risk Assessment'!$J$5:$J$252,$A15,'Goal Risk Assessment'!K$5:K$252)</f>
        <v>2</v>
      </c>
      <c r="D15" s="152">
        <f>SUMIF('Goal Risk Assessment'!$J$5:$J$252,$A15,'Goal Risk Assessment'!L$5:L$252)</f>
        <v>0</v>
      </c>
      <c r="E15" s="152">
        <f>SUMIF('Goal Risk Assessment'!$J$5:$J$252,$A15,'Goal Risk Assessment'!M$5:M$252)</f>
        <v>0</v>
      </c>
      <c r="F15" s="152">
        <f>SUMIF('Goal Risk Assessment'!$J$5:$J$252,$A15,'Goal Risk Assessment'!O$5:O$252)</f>
        <v>0</v>
      </c>
      <c r="G15" s="152">
        <f>SUMIF('Goal Risk Assessment'!$J$5:$J$252,$A15,'Goal Risk Assessment'!P$5:P$252)</f>
        <v>0</v>
      </c>
      <c r="H15" s="152">
        <f>SUMIF('Goal Risk Assessment'!$J$5:$J$252,$A15,'Goal Risk Assessment'!Q$5:Q$252)</f>
        <v>0</v>
      </c>
      <c r="I15" s="152">
        <f>SUMIF('Goal Risk Assessment'!$J$5:$J$252,$A15,'Goal Risk Assessment'!R$5:R$252)</f>
        <v>0</v>
      </c>
      <c r="J15" s="62" t="str">
        <f t="shared" si="0"/>
        <v>High</v>
      </c>
    </row>
    <row r="16" spans="1:10" ht="22" customHeight="1" x14ac:dyDescent="0.2">
      <c r="A16" s="57" t="s">
        <v>13</v>
      </c>
      <c r="B16" s="153" t="s">
        <v>73</v>
      </c>
      <c r="C16" s="232">
        <f>SUMIF('Goal Risk Assessment'!$J$5:$J$252,$A16,'Goal Risk Assessment'!K$5:K$252)</f>
        <v>1</v>
      </c>
      <c r="D16" s="232">
        <f>SUMIF('Goal Risk Assessment'!$J$5:$J$252,$A16,'Goal Risk Assessment'!L$5:L$252)</f>
        <v>0</v>
      </c>
      <c r="E16" s="232">
        <f>SUMIF('Goal Risk Assessment'!$J$5:$J$252,$A16,'Goal Risk Assessment'!M$5:M$252)</f>
        <v>0</v>
      </c>
      <c r="F16" s="232">
        <f>SUMIF('Goal Risk Assessment'!$J$5:$J$252,$A16,'Goal Risk Assessment'!O$5:O$252)</f>
        <v>0</v>
      </c>
      <c r="G16" s="232">
        <f>SUMIF('Goal Risk Assessment'!$J$5:$J$252,$A16,'Goal Risk Assessment'!P$5:P$252)</f>
        <v>0</v>
      </c>
      <c r="H16" s="232">
        <f>SUMIF('Goal Risk Assessment'!$J$5:$J$252,$A16,'Goal Risk Assessment'!Q$5:Q$252)</f>
        <v>0</v>
      </c>
      <c r="I16" s="232">
        <f>SUMIF('Goal Risk Assessment'!$J$5:$J$252,$A16,'Goal Risk Assessment'!R$5:R$252)</f>
        <v>0</v>
      </c>
      <c r="J16" s="62" t="str">
        <f t="shared" si="0"/>
        <v>High</v>
      </c>
    </row>
    <row r="17" spans="1:10" ht="22" customHeight="1" x14ac:dyDescent="0.2">
      <c r="A17" s="62" t="s">
        <v>14</v>
      </c>
      <c r="B17" s="151" t="s">
        <v>79</v>
      </c>
      <c r="C17" s="152">
        <f>SUMIF('Goal Risk Assessment'!$J$5:$J$252,$A17,'Goal Risk Assessment'!K$5:K$252)</f>
        <v>0</v>
      </c>
      <c r="D17" s="152">
        <f>SUMIF('Goal Risk Assessment'!$J$5:$J$252,$A17,'Goal Risk Assessment'!L$5:L$252)</f>
        <v>0</v>
      </c>
      <c r="E17" s="152">
        <f>SUMIF('Goal Risk Assessment'!$J$5:$J$252,$A17,'Goal Risk Assessment'!M$5:M$252)</f>
        <v>0</v>
      </c>
      <c r="F17" s="152">
        <f>SUMIF('Goal Risk Assessment'!$J$5:$J$252,$A17,'Goal Risk Assessment'!O$5:O$252)</f>
        <v>0</v>
      </c>
      <c r="G17" s="152">
        <f>SUMIF('Goal Risk Assessment'!$J$5:$J$252,$A17,'Goal Risk Assessment'!P$5:P$252)</f>
        <v>0</v>
      </c>
      <c r="H17" s="152">
        <f>SUMIF('Goal Risk Assessment'!$J$5:$J$252,$A17,'Goal Risk Assessment'!Q$5:Q$252)</f>
        <v>0</v>
      </c>
      <c r="I17" s="152">
        <f>SUMIF('Goal Risk Assessment'!$J$5:$J$252,$A17,'Goal Risk Assessment'!R$5:R$252)</f>
        <v>0</v>
      </c>
      <c r="J17" s="62" t="str">
        <f t="shared" si="0"/>
        <v>Moderate</v>
      </c>
    </row>
    <row r="18" spans="1:10" ht="22" customHeight="1" x14ac:dyDescent="0.2">
      <c r="A18" s="57" t="s">
        <v>15</v>
      </c>
      <c r="B18" s="153" t="s">
        <v>80</v>
      </c>
      <c r="C18" s="232">
        <f>SUMIF('Goal Risk Assessment'!$J$5:$J$252,$A18,'Goal Risk Assessment'!K$5:K$252)</f>
        <v>4</v>
      </c>
      <c r="D18" s="232">
        <f>SUMIF('Goal Risk Assessment'!$J$5:$J$252,$A18,'Goal Risk Assessment'!L$5:L$252)</f>
        <v>0</v>
      </c>
      <c r="E18" s="232">
        <f>SUMIF('Goal Risk Assessment'!$J$5:$J$252,$A18,'Goal Risk Assessment'!M$5:M$252)</f>
        <v>0</v>
      </c>
      <c r="F18" s="232">
        <f>SUMIF('Goal Risk Assessment'!$J$5:$J$252,$A18,'Goal Risk Assessment'!O$5:O$252)</f>
        <v>0</v>
      </c>
      <c r="G18" s="232">
        <f>SUMIF('Goal Risk Assessment'!$J$5:$J$252,$A18,'Goal Risk Assessment'!P$5:P$252)</f>
        <v>0</v>
      </c>
      <c r="H18" s="232">
        <f>SUMIF('Goal Risk Assessment'!$J$5:$J$252,$A18,'Goal Risk Assessment'!Q$5:Q$252)</f>
        <v>0</v>
      </c>
      <c r="I18" s="232">
        <f>SUMIF('Goal Risk Assessment'!$J$5:$J$252,$A18,'Goal Risk Assessment'!R$5:R$252)</f>
        <v>0</v>
      </c>
      <c r="J18" s="62" t="str">
        <f t="shared" si="0"/>
        <v>High</v>
      </c>
    </row>
    <row r="19" spans="1:10" ht="22" customHeight="1" x14ac:dyDescent="0.2">
      <c r="A19" s="62" t="s">
        <v>16</v>
      </c>
      <c r="B19" s="151" t="s">
        <v>47</v>
      </c>
      <c r="C19" s="152">
        <f>SUMIF('Goal Risk Assessment'!$J$5:$J$252,$A19,'Goal Risk Assessment'!K$5:K$252)</f>
        <v>0</v>
      </c>
      <c r="D19" s="152">
        <f>SUMIF('Goal Risk Assessment'!$J$5:$J$252,$A19,'Goal Risk Assessment'!L$5:L$252)</f>
        <v>0</v>
      </c>
      <c r="E19" s="152">
        <f>SUMIF('Goal Risk Assessment'!$J$5:$J$252,$A19,'Goal Risk Assessment'!M$5:M$252)</f>
        <v>0</v>
      </c>
      <c r="F19" s="152">
        <f>SUMIF('Goal Risk Assessment'!$J$5:$J$252,$A19,'Goal Risk Assessment'!O$5:O$252)</f>
        <v>0</v>
      </c>
      <c r="G19" s="152">
        <f>SUMIF('Goal Risk Assessment'!$J$5:$J$252,$A19,'Goal Risk Assessment'!P$5:P$252)</f>
        <v>0</v>
      </c>
      <c r="H19" s="152">
        <f>SUMIF('Goal Risk Assessment'!$J$5:$J$252,$A19,'Goal Risk Assessment'!Q$5:Q$252)</f>
        <v>0</v>
      </c>
      <c r="I19" s="152">
        <f>SUMIF('Goal Risk Assessment'!$J$5:$J$252,$A19,'Goal Risk Assessment'!R$5:R$252)</f>
        <v>0</v>
      </c>
      <c r="J19" s="62" t="str">
        <f t="shared" si="0"/>
        <v>Moderate</v>
      </c>
    </row>
    <row r="20" spans="1:10" ht="22" customHeight="1" x14ac:dyDescent="0.2">
      <c r="A20" s="57" t="s">
        <v>17</v>
      </c>
      <c r="B20" s="153" t="s">
        <v>81</v>
      </c>
      <c r="C20" s="232">
        <f>SUMIF('Goal Risk Assessment'!$J$5:$J$252,$A20,'Goal Risk Assessment'!K$5:K$252)</f>
        <v>0</v>
      </c>
      <c r="D20" s="232">
        <f>SUMIF('Goal Risk Assessment'!$J$5:$J$252,$A20,'Goal Risk Assessment'!L$5:L$252)</f>
        <v>0</v>
      </c>
      <c r="E20" s="232">
        <f>SUMIF('Goal Risk Assessment'!$J$5:$J$252,$A20,'Goal Risk Assessment'!M$5:M$252)</f>
        <v>0</v>
      </c>
      <c r="F20" s="232">
        <f>SUMIF('Goal Risk Assessment'!$J$5:$J$252,$A20,'Goal Risk Assessment'!O$5:O$252)</f>
        <v>0</v>
      </c>
      <c r="G20" s="232">
        <f>SUMIF('Goal Risk Assessment'!$J$5:$J$252,$A20,'Goal Risk Assessment'!P$5:P$252)</f>
        <v>0</v>
      </c>
      <c r="H20" s="232">
        <f>SUMIF('Goal Risk Assessment'!$J$5:$J$252,$A20,'Goal Risk Assessment'!Q$5:Q$252)</f>
        <v>0</v>
      </c>
      <c r="I20" s="232">
        <f>SUMIF('Goal Risk Assessment'!$J$5:$J$252,$A20,'Goal Risk Assessment'!R$5:R$252)</f>
        <v>0</v>
      </c>
      <c r="J20" s="62" t="str">
        <f t="shared" si="0"/>
        <v>Moderate</v>
      </c>
    </row>
    <row r="21" spans="1:10" ht="22" customHeight="1" x14ac:dyDescent="0.2">
      <c r="A21" s="62" t="s">
        <v>18</v>
      </c>
      <c r="B21" s="151" t="s">
        <v>82</v>
      </c>
      <c r="C21" s="152">
        <f>SUMIF('Goal Risk Assessment'!$J$5:$J$252,$A21,'Goal Risk Assessment'!K$5:K$252)</f>
        <v>0</v>
      </c>
      <c r="D21" s="152">
        <f>SUMIF('Goal Risk Assessment'!$J$5:$J$252,$A21,'Goal Risk Assessment'!L$5:L$252)</f>
        <v>1</v>
      </c>
      <c r="E21" s="152">
        <f>SUMIF('Goal Risk Assessment'!$J$5:$J$252,$A21,'Goal Risk Assessment'!M$5:M$252)</f>
        <v>0</v>
      </c>
      <c r="F21" s="152">
        <f>SUMIF('Goal Risk Assessment'!$J$5:$J$252,$A21,'Goal Risk Assessment'!O$5:O$252)</f>
        <v>0</v>
      </c>
      <c r="G21" s="152">
        <f>SUMIF('Goal Risk Assessment'!$J$5:$J$252,$A21,'Goal Risk Assessment'!P$5:P$252)</f>
        <v>0</v>
      </c>
      <c r="H21" s="152">
        <f>SUMIF('Goal Risk Assessment'!$J$5:$J$252,$A21,'Goal Risk Assessment'!Q$5:Q$252)</f>
        <v>0</v>
      </c>
      <c r="I21" s="152">
        <f>SUMIF('Goal Risk Assessment'!$J$5:$J$252,$A21,'Goal Risk Assessment'!R$5:R$252)</f>
        <v>0</v>
      </c>
      <c r="J21" s="62" t="str">
        <f t="shared" si="0"/>
        <v>Low</v>
      </c>
    </row>
    <row r="22" spans="1:10" ht="22" customHeight="1" x14ac:dyDescent="0.2">
      <c r="A22" s="57" t="s">
        <v>19</v>
      </c>
      <c r="B22" s="153" t="s">
        <v>83</v>
      </c>
      <c r="C22" s="232">
        <f>SUMIF('Goal Risk Assessment'!$J$5:$J$252,$A22,'Goal Risk Assessment'!K$5:K$252)</f>
        <v>0</v>
      </c>
      <c r="D22" s="232">
        <f>SUMIF('Goal Risk Assessment'!$J$5:$J$252,$A22,'Goal Risk Assessment'!L$5:L$252)</f>
        <v>0</v>
      </c>
      <c r="E22" s="232">
        <f>SUMIF('Goal Risk Assessment'!$J$5:$J$252,$A22,'Goal Risk Assessment'!M$5:M$252)</f>
        <v>1</v>
      </c>
      <c r="F22" s="232">
        <f>SUMIF('Goal Risk Assessment'!$J$5:$J$252,$A22,'Goal Risk Assessment'!O$5:O$252)</f>
        <v>0</v>
      </c>
      <c r="G22" s="232">
        <f>SUMIF('Goal Risk Assessment'!$J$5:$J$252,$A22,'Goal Risk Assessment'!P$5:P$252)</f>
        <v>0</v>
      </c>
      <c r="H22" s="232">
        <f>SUMIF('Goal Risk Assessment'!$J$5:$J$252,$A22,'Goal Risk Assessment'!Q$5:Q$252)</f>
        <v>0</v>
      </c>
      <c r="I22" s="232">
        <f>SUMIF('Goal Risk Assessment'!$J$5:$J$252,$A22,'Goal Risk Assessment'!R$5:R$252)</f>
        <v>0</v>
      </c>
      <c r="J22" s="62" t="str">
        <f t="shared" si="0"/>
        <v>Unlikely</v>
      </c>
    </row>
    <row r="23" spans="1:10" ht="22" customHeight="1" x14ac:dyDescent="0.2">
      <c r="A23" s="62" t="s">
        <v>20</v>
      </c>
      <c r="B23" s="151" t="s">
        <v>51</v>
      </c>
      <c r="C23" s="152">
        <f>SUMIF('Goal Risk Assessment'!$J$5:$J$252,$A23,'Goal Risk Assessment'!K$5:K$252)</f>
        <v>0</v>
      </c>
      <c r="D23" s="152">
        <f>SUMIF('Goal Risk Assessment'!$J$5:$J$252,$A23,'Goal Risk Assessment'!L$5:L$252)</f>
        <v>1</v>
      </c>
      <c r="E23" s="152">
        <f>SUMIF('Goal Risk Assessment'!$J$5:$J$252,$A23,'Goal Risk Assessment'!M$5:M$252)</f>
        <v>0</v>
      </c>
      <c r="F23" s="152">
        <f>SUMIF('Goal Risk Assessment'!$J$5:$J$252,$A23,'Goal Risk Assessment'!O$5:O$252)</f>
        <v>0</v>
      </c>
      <c r="G23" s="152">
        <f>SUMIF('Goal Risk Assessment'!$J$5:$J$252,$A23,'Goal Risk Assessment'!P$5:P$252)</f>
        <v>0</v>
      </c>
      <c r="H23" s="152">
        <f>SUMIF('Goal Risk Assessment'!$J$5:$J$252,$A23,'Goal Risk Assessment'!Q$5:Q$252)</f>
        <v>0</v>
      </c>
      <c r="I23" s="152">
        <f>SUMIF('Goal Risk Assessment'!$J$5:$J$252,$A23,'Goal Risk Assessment'!R$5:R$252)</f>
        <v>0</v>
      </c>
      <c r="J23" s="62" t="str">
        <f t="shared" si="0"/>
        <v>Low</v>
      </c>
    </row>
    <row r="24" spans="1:10" ht="22" customHeight="1" x14ac:dyDescent="0.2">
      <c r="A24" s="57" t="s">
        <v>21</v>
      </c>
      <c r="B24" s="153" t="s">
        <v>52</v>
      </c>
      <c r="C24" s="232">
        <f>SUMIF('Goal Risk Assessment'!$J$5:$J$252,$A24,'Goal Risk Assessment'!K$5:K$252)</f>
        <v>2</v>
      </c>
      <c r="D24" s="232">
        <f>SUMIF('Goal Risk Assessment'!$J$5:$J$252,$A24,'Goal Risk Assessment'!L$5:L$252)</f>
        <v>0</v>
      </c>
      <c r="E24" s="232">
        <f>SUMIF('Goal Risk Assessment'!$J$5:$J$252,$A24,'Goal Risk Assessment'!M$5:M$252)</f>
        <v>0</v>
      </c>
      <c r="F24" s="232">
        <f>SUMIF('Goal Risk Assessment'!$J$5:$J$252,$A24,'Goal Risk Assessment'!O$5:O$252)</f>
        <v>0</v>
      </c>
      <c r="G24" s="232">
        <f>SUMIF('Goal Risk Assessment'!$J$5:$J$252,$A24,'Goal Risk Assessment'!P$5:P$252)</f>
        <v>0</v>
      </c>
      <c r="H24" s="232">
        <f>SUMIF('Goal Risk Assessment'!$J$5:$J$252,$A24,'Goal Risk Assessment'!Q$5:Q$252)</f>
        <v>0</v>
      </c>
      <c r="I24" s="232">
        <f>SUMIF('Goal Risk Assessment'!$J$5:$J$252,$A24,'Goal Risk Assessment'!R$5:R$252)</f>
        <v>0</v>
      </c>
      <c r="J24" s="62" t="str">
        <f t="shared" si="0"/>
        <v>High</v>
      </c>
    </row>
    <row r="25" spans="1:10" ht="22" customHeight="1" x14ac:dyDescent="0.2">
      <c r="A25" s="62" t="s">
        <v>22</v>
      </c>
      <c r="B25" s="151" t="s">
        <v>23</v>
      </c>
      <c r="C25" s="152">
        <f>SUMIF('Goal Risk Assessment'!$J$5:$J$252,$A25,'Goal Risk Assessment'!K$5:K$252)</f>
        <v>0</v>
      </c>
      <c r="D25" s="152">
        <f>SUMIF('Goal Risk Assessment'!$J$5:$J$252,$A25,'Goal Risk Assessment'!L$5:L$252)</f>
        <v>0</v>
      </c>
      <c r="E25" s="152">
        <f>SUMIF('Goal Risk Assessment'!$J$5:$J$252,$A25,'Goal Risk Assessment'!M$5:M$252)</f>
        <v>0</v>
      </c>
      <c r="F25" s="152">
        <f>SUMIF('Goal Risk Assessment'!$J$5:$J$252,$A25,'Goal Risk Assessment'!O$5:O$252)</f>
        <v>0</v>
      </c>
      <c r="G25" s="152">
        <f>SUMIF('Goal Risk Assessment'!$J$5:$J$252,$A25,'Goal Risk Assessment'!P$5:P$252)</f>
        <v>0</v>
      </c>
      <c r="H25" s="152">
        <f>SUMIF('Goal Risk Assessment'!$J$5:$J$252,$A25,'Goal Risk Assessment'!Q$5:Q$252)</f>
        <v>0</v>
      </c>
      <c r="I25" s="152">
        <f>SUMIF('Goal Risk Assessment'!$J$5:$J$252,$A25,'Goal Risk Assessment'!R$5:R$252)</f>
        <v>0</v>
      </c>
      <c r="J25" s="62" t="str">
        <f t="shared" si="0"/>
        <v>Moderate</v>
      </c>
    </row>
    <row r="26" spans="1:10" ht="22" customHeight="1" x14ac:dyDescent="0.2">
      <c r="A26" s="57" t="s">
        <v>24</v>
      </c>
      <c r="B26" s="153" t="s">
        <v>53</v>
      </c>
      <c r="C26" s="232">
        <f>SUMIF('Goal Risk Assessment'!$J$5:$J$252,$A26,'Goal Risk Assessment'!K$5:K$252)</f>
        <v>1</v>
      </c>
      <c r="D26" s="232">
        <f>SUMIF('Goal Risk Assessment'!$J$5:$J$252,$A26,'Goal Risk Assessment'!L$5:L$252)</f>
        <v>0</v>
      </c>
      <c r="E26" s="232">
        <f>SUMIF('Goal Risk Assessment'!$J$5:$J$252,$A26,'Goal Risk Assessment'!M$5:M$252)</f>
        <v>0</v>
      </c>
      <c r="F26" s="232">
        <f>SUMIF('Goal Risk Assessment'!$J$5:$J$252,$A26,'Goal Risk Assessment'!O$5:O$252)</f>
        <v>0</v>
      </c>
      <c r="G26" s="232">
        <f>SUMIF('Goal Risk Assessment'!$J$5:$J$252,$A26,'Goal Risk Assessment'!P$5:P$252)</f>
        <v>0</v>
      </c>
      <c r="H26" s="232">
        <f>SUMIF('Goal Risk Assessment'!$J$5:$J$252,$A26,'Goal Risk Assessment'!Q$5:Q$252)</f>
        <v>0</v>
      </c>
      <c r="I26" s="232">
        <f>SUMIF('Goal Risk Assessment'!$J$5:$J$252,$A26,'Goal Risk Assessment'!R$5:R$252)</f>
        <v>0</v>
      </c>
      <c r="J26" s="62" t="str">
        <f t="shared" si="0"/>
        <v>High</v>
      </c>
    </row>
    <row r="27" spans="1:10" ht="22" customHeight="1" x14ac:dyDescent="0.2">
      <c r="A27" s="62" t="s">
        <v>25</v>
      </c>
      <c r="B27" s="151" t="s">
        <v>54</v>
      </c>
      <c r="C27" s="152">
        <f>SUMIF('Goal Risk Assessment'!$J$5:$J$252,$A27,'Goal Risk Assessment'!K$5:K$252)</f>
        <v>0</v>
      </c>
      <c r="D27" s="152">
        <f>SUMIF('Goal Risk Assessment'!$J$5:$J$252,$A27,'Goal Risk Assessment'!L$5:L$252)</f>
        <v>1</v>
      </c>
      <c r="E27" s="152">
        <f>SUMIF('Goal Risk Assessment'!$J$5:$J$252,$A27,'Goal Risk Assessment'!M$5:M$252)</f>
        <v>0</v>
      </c>
      <c r="F27" s="152">
        <f>SUMIF('Goal Risk Assessment'!$J$5:$J$252,$A27,'Goal Risk Assessment'!O$5:O$252)</f>
        <v>0</v>
      </c>
      <c r="G27" s="152">
        <f>SUMIF('Goal Risk Assessment'!$J$5:$J$252,$A27,'Goal Risk Assessment'!P$5:P$252)</f>
        <v>0</v>
      </c>
      <c r="H27" s="152">
        <f>SUMIF('Goal Risk Assessment'!$J$5:$J$252,$A27,'Goal Risk Assessment'!Q$5:Q$252)</f>
        <v>0</v>
      </c>
      <c r="I27" s="152">
        <f>SUMIF('Goal Risk Assessment'!$J$5:$J$252,$A27,'Goal Risk Assessment'!R$5:R$252)</f>
        <v>0</v>
      </c>
      <c r="J27" s="62" t="str">
        <f t="shared" si="0"/>
        <v>Low</v>
      </c>
    </row>
    <row r="28" spans="1:10" ht="16" customHeight="1" x14ac:dyDescent="0.2"/>
    <row r="29" spans="1:10" ht="16" customHeight="1" x14ac:dyDescent="0.2"/>
    <row r="30" spans="1:10" ht="16" customHeight="1" x14ac:dyDescent="0.2"/>
    <row r="31" spans="1:10" ht="16" customHeight="1" x14ac:dyDescent="0.2"/>
    <row r="32" spans="1:10" ht="16" customHeight="1" x14ac:dyDescent="0.2"/>
    <row r="33" ht="16" customHeight="1" x14ac:dyDescent="0.2"/>
    <row r="34" ht="16" customHeight="1" x14ac:dyDescent="0.2"/>
    <row r="35" ht="16" customHeight="1" x14ac:dyDescent="0.2"/>
    <row r="36" ht="16" customHeight="1" x14ac:dyDescent="0.2"/>
    <row r="37" ht="16" customHeight="1" x14ac:dyDescent="0.2"/>
    <row r="38" ht="16" customHeight="1" x14ac:dyDescent="0.2"/>
    <row r="39" ht="16" customHeight="1" x14ac:dyDescent="0.2"/>
    <row r="40" ht="16" customHeight="1" x14ac:dyDescent="0.2"/>
    <row r="41" ht="16" customHeight="1" x14ac:dyDescent="0.2"/>
    <row r="42" ht="16" customHeight="1" x14ac:dyDescent="0.2"/>
    <row r="43" ht="16" customHeight="1" x14ac:dyDescent="0.2"/>
    <row r="44" ht="16" customHeight="1" x14ac:dyDescent="0.2"/>
    <row r="45" ht="16" customHeight="1" x14ac:dyDescent="0.2"/>
    <row r="46" ht="16" customHeight="1" x14ac:dyDescent="0.2"/>
    <row r="47" ht="16" customHeight="1" x14ac:dyDescent="0.2"/>
    <row r="48" ht="16" customHeight="1" x14ac:dyDescent="0.2"/>
    <row r="49" ht="16" customHeight="1" x14ac:dyDescent="0.2"/>
    <row r="50" ht="16" customHeight="1" x14ac:dyDescent="0.2"/>
    <row r="51" ht="16" customHeight="1" x14ac:dyDescent="0.2"/>
    <row r="52" ht="16" customHeight="1" x14ac:dyDescent="0.2"/>
    <row r="53" ht="16" customHeight="1" x14ac:dyDescent="0.2"/>
    <row r="54" ht="16" customHeight="1" x14ac:dyDescent="0.2"/>
    <row r="55" ht="16" customHeight="1" x14ac:dyDescent="0.2"/>
    <row r="56" ht="16" customHeight="1" x14ac:dyDescent="0.2"/>
    <row r="57" ht="16" customHeight="1" x14ac:dyDescent="0.2"/>
    <row r="58" ht="16" customHeight="1" x14ac:dyDescent="0.2"/>
    <row r="59" ht="16" customHeight="1" x14ac:dyDescent="0.2"/>
    <row r="60" ht="16" customHeight="1" x14ac:dyDescent="0.2"/>
    <row r="61" ht="16" customHeight="1" x14ac:dyDescent="0.2"/>
    <row r="62" ht="16" customHeight="1" x14ac:dyDescent="0.2"/>
    <row r="63" ht="16" customHeight="1" x14ac:dyDescent="0.2"/>
    <row r="64" ht="16" customHeight="1" x14ac:dyDescent="0.2"/>
    <row r="65" ht="16" customHeight="1" x14ac:dyDescent="0.2"/>
    <row r="66" ht="16" customHeight="1" x14ac:dyDescent="0.2"/>
    <row r="67" ht="16" customHeight="1" x14ac:dyDescent="0.2"/>
    <row r="68" ht="16" customHeight="1" x14ac:dyDescent="0.2"/>
    <row r="69" ht="16" customHeight="1" x14ac:dyDescent="0.2"/>
    <row r="70" ht="16" customHeight="1" x14ac:dyDescent="0.2"/>
    <row r="71" ht="16" customHeight="1" x14ac:dyDescent="0.2"/>
    <row r="72" ht="16" customHeight="1" x14ac:dyDescent="0.2"/>
    <row r="73" ht="16" customHeight="1" x14ac:dyDescent="0.2"/>
    <row r="74" ht="16" customHeight="1" x14ac:dyDescent="0.2"/>
    <row r="75" ht="16" customHeight="1" x14ac:dyDescent="0.2"/>
    <row r="76" ht="16" customHeight="1" x14ac:dyDescent="0.2"/>
    <row r="77" ht="16" customHeight="1" x14ac:dyDescent="0.2"/>
    <row r="78" ht="16" customHeight="1" x14ac:dyDescent="0.2"/>
    <row r="79" ht="16" customHeight="1" x14ac:dyDescent="0.2"/>
    <row r="80" ht="16" customHeight="1" x14ac:dyDescent="0.2"/>
    <row r="81" ht="16" customHeight="1" x14ac:dyDescent="0.2"/>
    <row r="82" ht="16" customHeight="1" x14ac:dyDescent="0.2"/>
    <row r="83" ht="16" customHeight="1" x14ac:dyDescent="0.2"/>
    <row r="84" ht="16" customHeight="1" x14ac:dyDescent="0.2"/>
    <row r="85" ht="16" customHeight="1" x14ac:dyDescent="0.2"/>
    <row r="86" ht="16" customHeight="1" x14ac:dyDescent="0.2"/>
    <row r="87" ht="16" customHeight="1" x14ac:dyDescent="0.2"/>
    <row r="88" ht="16" customHeight="1" x14ac:dyDescent="0.2"/>
    <row r="89" ht="16" customHeight="1" x14ac:dyDescent="0.2"/>
    <row r="90" ht="16" customHeight="1" x14ac:dyDescent="0.2"/>
    <row r="91" ht="16" customHeight="1" x14ac:dyDescent="0.2"/>
    <row r="92" ht="16" customHeight="1" x14ac:dyDescent="0.2"/>
    <row r="93" ht="16" customHeight="1" x14ac:dyDescent="0.2"/>
    <row r="94" ht="16" customHeight="1" x14ac:dyDescent="0.2"/>
    <row r="95" ht="16" customHeight="1" x14ac:dyDescent="0.2"/>
    <row r="96" ht="16" customHeight="1" x14ac:dyDescent="0.2"/>
    <row r="97" ht="16" customHeight="1" x14ac:dyDescent="0.2"/>
    <row r="98" ht="16" customHeight="1" x14ac:dyDescent="0.2"/>
    <row r="99" ht="16" customHeight="1" x14ac:dyDescent="0.2"/>
    <row r="100" ht="16" customHeight="1" x14ac:dyDescent="0.2"/>
    <row r="101" ht="16" customHeight="1" x14ac:dyDescent="0.2"/>
    <row r="102" ht="16" customHeight="1" x14ac:dyDescent="0.2"/>
    <row r="103" ht="16" customHeight="1" x14ac:dyDescent="0.2"/>
    <row r="104" ht="16" customHeight="1" x14ac:dyDescent="0.2"/>
    <row r="105" ht="16" customHeight="1" x14ac:dyDescent="0.2"/>
    <row r="106" ht="16" customHeight="1" x14ac:dyDescent="0.2"/>
    <row r="107" ht="16" customHeight="1" x14ac:dyDescent="0.2"/>
    <row r="108" ht="16" customHeight="1" x14ac:dyDescent="0.2"/>
    <row r="109" ht="16" customHeight="1" x14ac:dyDescent="0.2"/>
    <row r="110" ht="16" customHeight="1" x14ac:dyDescent="0.2"/>
    <row r="111" ht="16" customHeight="1" x14ac:dyDescent="0.2"/>
    <row r="112" ht="16" customHeight="1" x14ac:dyDescent="0.2"/>
    <row r="113" ht="16" customHeight="1" x14ac:dyDescent="0.2"/>
    <row r="114" ht="16" customHeight="1" x14ac:dyDescent="0.2"/>
    <row r="115" ht="16" customHeight="1" x14ac:dyDescent="0.2"/>
    <row r="116" ht="16" customHeight="1" x14ac:dyDescent="0.2"/>
    <row r="117" ht="16" customHeight="1" x14ac:dyDescent="0.2"/>
    <row r="118" ht="16" customHeight="1" x14ac:dyDescent="0.2"/>
    <row r="119" ht="16" customHeight="1" x14ac:dyDescent="0.2"/>
    <row r="120" ht="16" customHeight="1" x14ac:dyDescent="0.2"/>
    <row r="121" ht="16" customHeight="1" x14ac:dyDescent="0.2"/>
    <row r="122" ht="16" customHeight="1" x14ac:dyDescent="0.2"/>
    <row r="123" ht="16" customHeight="1" x14ac:dyDescent="0.2"/>
    <row r="124" ht="16" customHeight="1" x14ac:dyDescent="0.2"/>
    <row r="125" ht="16" customHeight="1" x14ac:dyDescent="0.2"/>
    <row r="126" ht="16" customHeight="1" x14ac:dyDescent="0.2"/>
    <row r="127" ht="16" customHeight="1" x14ac:dyDescent="0.2"/>
    <row r="128" ht="16" customHeight="1" x14ac:dyDescent="0.2"/>
    <row r="129" ht="16" customHeight="1" x14ac:dyDescent="0.2"/>
    <row r="130" ht="16" customHeight="1" x14ac:dyDescent="0.2"/>
    <row r="131" ht="16" customHeight="1" x14ac:dyDescent="0.2"/>
    <row r="132" ht="16" customHeight="1" x14ac:dyDescent="0.2"/>
    <row r="133" ht="16" customHeight="1" x14ac:dyDescent="0.2"/>
    <row r="134" ht="16" customHeight="1" x14ac:dyDescent="0.2"/>
    <row r="135" ht="16" customHeight="1" x14ac:dyDescent="0.2"/>
    <row r="136" ht="16" customHeight="1" x14ac:dyDescent="0.2"/>
    <row r="137" ht="16" customHeight="1" x14ac:dyDescent="0.2"/>
    <row r="138" ht="16" customHeight="1" x14ac:dyDescent="0.2"/>
    <row r="139" ht="16" customHeight="1" x14ac:dyDescent="0.2"/>
    <row r="140" ht="16" customHeight="1" x14ac:dyDescent="0.2"/>
    <row r="141" ht="16" customHeight="1" x14ac:dyDescent="0.2"/>
    <row r="142" ht="16" customHeight="1" x14ac:dyDescent="0.2"/>
    <row r="143" ht="16" customHeight="1" x14ac:dyDescent="0.2"/>
    <row r="144" ht="16" customHeight="1" x14ac:dyDescent="0.2"/>
    <row r="145" ht="16" customHeight="1" x14ac:dyDescent="0.2"/>
    <row r="146" ht="16" customHeight="1" x14ac:dyDescent="0.2"/>
    <row r="147" ht="16" customHeight="1" x14ac:dyDescent="0.2"/>
    <row r="148" ht="16" customHeight="1" x14ac:dyDescent="0.2"/>
    <row r="149" ht="16" customHeight="1" x14ac:dyDescent="0.2"/>
    <row r="150" ht="16" customHeight="1" x14ac:dyDescent="0.2"/>
    <row r="151" ht="16" customHeight="1" x14ac:dyDescent="0.2"/>
    <row r="152" ht="16" customHeight="1" x14ac:dyDescent="0.2"/>
    <row r="153" ht="16" customHeight="1" x14ac:dyDescent="0.2"/>
    <row r="154" ht="16" customHeight="1" x14ac:dyDescent="0.2"/>
    <row r="155" ht="16" customHeight="1" x14ac:dyDescent="0.2"/>
    <row r="156" ht="16" customHeight="1" x14ac:dyDescent="0.2"/>
    <row r="157" ht="16" customHeight="1" x14ac:dyDescent="0.2"/>
    <row r="158" ht="16" customHeight="1" x14ac:dyDescent="0.2"/>
    <row r="159" ht="16" customHeight="1" x14ac:dyDescent="0.2"/>
    <row r="160" ht="16" customHeight="1" x14ac:dyDescent="0.2"/>
    <row r="161" ht="16" customHeight="1" x14ac:dyDescent="0.2"/>
    <row r="162" ht="16" customHeight="1" x14ac:dyDescent="0.2"/>
    <row r="163" ht="16" customHeight="1" x14ac:dyDescent="0.2"/>
    <row r="164" ht="16" customHeight="1" x14ac:dyDescent="0.2"/>
    <row r="165" ht="16" customHeight="1" x14ac:dyDescent="0.2"/>
    <row r="166" ht="16" customHeight="1" x14ac:dyDescent="0.2"/>
    <row r="167" ht="16" customHeight="1" x14ac:dyDescent="0.2"/>
    <row r="168" ht="16" customHeight="1" x14ac:dyDescent="0.2"/>
    <row r="169" ht="16" customHeight="1" x14ac:dyDescent="0.2"/>
    <row r="170" ht="16" customHeight="1" x14ac:dyDescent="0.2"/>
    <row r="171" ht="16" customHeight="1" x14ac:dyDescent="0.2"/>
    <row r="172" ht="16" customHeight="1" x14ac:dyDescent="0.2"/>
    <row r="173" ht="16" customHeight="1" x14ac:dyDescent="0.2"/>
    <row r="174" ht="16" customHeight="1" x14ac:dyDescent="0.2"/>
    <row r="175" ht="16" customHeight="1" x14ac:dyDescent="0.2"/>
    <row r="176" ht="16" customHeight="1" x14ac:dyDescent="0.2"/>
    <row r="177" ht="16" customHeight="1" x14ac:dyDescent="0.2"/>
    <row r="178" ht="16" customHeight="1" x14ac:dyDescent="0.2"/>
    <row r="179" ht="16" customHeight="1" x14ac:dyDescent="0.2"/>
    <row r="180" ht="16" customHeight="1" x14ac:dyDescent="0.2"/>
    <row r="181" ht="16" customHeight="1" x14ac:dyDescent="0.2"/>
    <row r="182" ht="16" customHeight="1" x14ac:dyDescent="0.2"/>
    <row r="183" ht="16" customHeight="1" x14ac:dyDescent="0.2"/>
    <row r="184" ht="16" customHeight="1" x14ac:dyDescent="0.2"/>
    <row r="185" ht="16" customHeight="1" x14ac:dyDescent="0.2"/>
    <row r="186" ht="16" customHeight="1" x14ac:dyDescent="0.2"/>
    <row r="187" ht="16" customHeight="1" x14ac:dyDescent="0.2"/>
    <row r="188" ht="16" customHeight="1" x14ac:dyDescent="0.2"/>
    <row r="189" ht="16" customHeight="1" x14ac:dyDescent="0.2"/>
    <row r="190" ht="16" customHeight="1" x14ac:dyDescent="0.2"/>
    <row r="191" ht="16" customHeight="1" x14ac:dyDescent="0.2"/>
    <row r="192" ht="16" customHeight="1" x14ac:dyDescent="0.2"/>
    <row r="193" ht="16" customHeight="1" x14ac:dyDescent="0.2"/>
    <row r="194" ht="16" customHeight="1" x14ac:dyDescent="0.2"/>
    <row r="195" ht="16" customHeight="1" x14ac:dyDescent="0.2"/>
    <row r="196" ht="16" customHeight="1" x14ac:dyDescent="0.2"/>
    <row r="197" ht="16" customHeight="1" x14ac:dyDescent="0.2"/>
    <row r="198" ht="16" customHeight="1" x14ac:dyDescent="0.2"/>
    <row r="199" ht="16" customHeight="1" x14ac:dyDescent="0.2"/>
    <row r="200" ht="16" customHeight="1" x14ac:dyDescent="0.2"/>
    <row r="201" ht="16" customHeight="1" x14ac:dyDescent="0.2"/>
    <row r="202" ht="16" customHeight="1" x14ac:dyDescent="0.2"/>
    <row r="203" ht="16" customHeight="1" x14ac:dyDescent="0.2"/>
    <row r="204" ht="16" customHeight="1" x14ac:dyDescent="0.2"/>
    <row r="205" ht="16" customHeight="1" x14ac:dyDescent="0.2"/>
    <row r="206" ht="16" customHeight="1" x14ac:dyDescent="0.2"/>
    <row r="207" ht="16" customHeight="1" x14ac:dyDescent="0.2"/>
    <row r="208" ht="16" customHeight="1" x14ac:dyDescent="0.2"/>
    <row r="209" ht="16" customHeight="1" x14ac:dyDescent="0.2"/>
    <row r="210" ht="16" customHeight="1" x14ac:dyDescent="0.2"/>
    <row r="211" ht="16" customHeight="1" x14ac:dyDescent="0.2"/>
    <row r="212" ht="16" customHeight="1" x14ac:dyDescent="0.2"/>
    <row r="213" ht="16" customHeight="1" x14ac:dyDescent="0.2"/>
    <row r="214" ht="16" customHeight="1" x14ac:dyDescent="0.2"/>
    <row r="215" ht="16" customHeight="1" x14ac:dyDescent="0.2"/>
    <row r="216" ht="16" customHeight="1" x14ac:dyDescent="0.2"/>
    <row r="217" ht="16" customHeight="1" x14ac:dyDescent="0.2"/>
    <row r="218" ht="16" customHeight="1" x14ac:dyDescent="0.2"/>
    <row r="219" ht="16" customHeight="1" x14ac:dyDescent="0.2"/>
    <row r="220" ht="16" customHeight="1" x14ac:dyDescent="0.2"/>
    <row r="221" ht="16" customHeight="1" x14ac:dyDescent="0.2"/>
    <row r="222" ht="16" customHeight="1" x14ac:dyDescent="0.2"/>
    <row r="223" ht="16" customHeight="1" x14ac:dyDescent="0.2"/>
    <row r="224" ht="16" customHeight="1" x14ac:dyDescent="0.2"/>
    <row r="225" ht="16" customHeight="1" x14ac:dyDescent="0.2"/>
    <row r="226" ht="16" customHeight="1" x14ac:dyDescent="0.2"/>
    <row r="227" ht="16" customHeight="1" x14ac:dyDescent="0.2"/>
    <row r="228" ht="16" customHeight="1" x14ac:dyDescent="0.2"/>
    <row r="229" ht="16" customHeight="1" x14ac:dyDescent="0.2"/>
    <row r="230" ht="16" customHeight="1" x14ac:dyDescent="0.2"/>
    <row r="231" ht="16" customHeight="1" x14ac:dyDescent="0.2"/>
    <row r="232" ht="16" customHeight="1" x14ac:dyDescent="0.2"/>
    <row r="233" ht="16" customHeight="1" x14ac:dyDescent="0.2"/>
    <row r="234" ht="16" customHeight="1" x14ac:dyDescent="0.2"/>
    <row r="235" ht="16" customHeight="1" x14ac:dyDescent="0.2"/>
    <row r="236" ht="16" customHeight="1" x14ac:dyDescent="0.2"/>
    <row r="237" ht="16" customHeight="1" x14ac:dyDescent="0.2"/>
    <row r="238" ht="16" customHeight="1" x14ac:dyDescent="0.2"/>
    <row r="239" ht="16" customHeight="1" x14ac:dyDescent="0.2"/>
    <row r="240" ht="16" customHeight="1" x14ac:dyDescent="0.2"/>
    <row r="241" ht="16" customHeight="1" x14ac:dyDescent="0.2"/>
    <row r="242" ht="16" customHeight="1" x14ac:dyDescent="0.2"/>
    <row r="243" ht="16" customHeight="1" x14ac:dyDescent="0.2"/>
    <row r="244" ht="16" customHeight="1" x14ac:dyDescent="0.2"/>
    <row r="245" ht="16" customHeight="1" x14ac:dyDescent="0.2"/>
    <row r="246" ht="16" customHeight="1" x14ac:dyDescent="0.2"/>
    <row r="247" ht="16" customHeight="1" x14ac:dyDescent="0.2"/>
    <row r="248" ht="16" customHeight="1" x14ac:dyDescent="0.2"/>
    <row r="249" ht="16" customHeight="1" x14ac:dyDescent="0.2"/>
    <row r="250" ht="16" customHeight="1" x14ac:dyDescent="0.2"/>
    <row r="251" ht="16" customHeight="1" x14ac:dyDescent="0.2"/>
    <row r="252" ht="16" customHeight="1" x14ac:dyDescent="0.2"/>
    <row r="253" ht="16" customHeight="1" x14ac:dyDescent="0.2"/>
  </sheetData>
  <sheetProtection algorithmName="SHA-512" hashValue="q77xG53z8Q1TVovPds+VCFeocGJVIwNzSzeTkTHgOsqzsjgmvJsx5YVT2KE+gObPtPiGSzhGUgp+yfcx5x+40A==" saltValue="NRhH44TsPW0C8mVz8jXJBw==" spinCount="100000" sheet="1" objects="1" scenarios="1"/>
  <mergeCells count="1">
    <mergeCell ref="A3:J3"/>
  </mergeCells>
  <conditionalFormatting sqref="J5:J27">
    <cfRule type="containsText" dxfId="4" priority="1" operator="containsText" text="Split">
      <formula>NOT(ISERROR(SEARCH("Split",J5)))</formula>
    </cfRule>
    <cfRule type="containsText" dxfId="3" priority="3" operator="containsText" text="Unlikely">
      <formula>NOT(ISERROR(SEARCH("Unlikely",J5)))</formula>
    </cfRule>
    <cfRule type="containsText" dxfId="2" priority="4" operator="containsText" text="Low">
      <formula>NOT(ISERROR(SEARCH("Low",J5)))</formula>
    </cfRule>
    <cfRule type="containsText" dxfId="1" priority="5" operator="containsText" text="Moderate">
      <formula>NOT(ISERROR(SEARCH("Moderate",J5)))</formula>
    </cfRule>
    <cfRule type="containsText" dxfId="0" priority="6" operator="containsText" text="High">
      <formula>NOT(ISERROR(SEARCH("High",J5)))</formula>
    </cfRule>
  </conditionalFormatting>
  <pageMargins left="0.7" right="0.7" top="0.75" bottom="0.75" header="0.3" footer="0.3"/>
  <pageSetup paperSize="9"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2:B14"/>
  <sheetViews>
    <sheetView workbookViewId="0">
      <selection activeCell="J11" sqref="J11"/>
    </sheetView>
  </sheetViews>
  <sheetFormatPr baseColWidth="10" defaultColWidth="11" defaultRowHeight="16" x14ac:dyDescent="0.2"/>
  <cols>
    <col min="1" max="1" width="4" customWidth="1"/>
  </cols>
  <sheetData>
    <row r="2" spans="1:2" x14ac:dyDescent="0.2">
      <c r="A2" s="1" t="s">
        <v>59</v>
      </c>
    </row>
    <row r="3" spans="1:2" x14ac:dyDescent="0.2">
      <c r="B3" t="s">
        <v>33</v>
      </c>
    </row>
    <row r="4" spans="1:2" x14ac:dyDescent="0.2">
      <c r="B4" t="s">
        <v>34</v>
      </c>
    </row>
    <row r="5" spans="1:2" x14ac:dyDescent="0.2">
      <c r="B5" t="s">
        <v>55</v>
      </c>
    </row>
    <row r="6" spans="1:2" x14ac:dyDescent="0.2">
      <c r="B6" t="s">
        <v>58</v>
      </c>
    </row>
    <row r="7" spans="1:2" x14ac:dyDescent="0.2">
      <c r="B7" t="s">
        <v>56</v>
      </c>
    </row>
    <row r="8" spans="1:2" x14ac:dyDescent="0.2">
      <c r="B8" t="s">
        <v>57</v>
      </c>
    </row>
    <row r="9" spans="1:2" x14ac:dyDescent="0.2">
      <c r="B9" t="s">
        <v>27</v>
      </c>
    </row>
    <row r="11" spans="1:2" x14ac:dyDescent="0.2">
      <c r="A11" s="1" t="s">
        <v>31</v>
      </c>
    </row>
    <row r="12" spans="1:2" x14ac:dyDescent="0.2">
      <c r="B12" s="2" t="s">
        <v>28</v>
      </c>
    </row>
    <row r="13" spans="1:2" x14ac:dyDescent="0.2">
      <c r="B13" s="2" t="s">
        <v>29</v>
      </c>
    </row>
    <row r="14" spans="1:2" x14ac:dyDescent="0.2">
      <c r="B14" s="2" t="s">
        <v>30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Introduction</vt:lpstr>
      <vt:lpstr>Goal Risk Assessment</vt:lpstr>
      <vt:lpstr>References</vt:lpstr>
      <vt:lpstr>Risk Level Summary</vt:lpstr>
      <vt:lpstr>Code Key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2020-09-28T10:02:51Z</dcterms:created>
  <dcterms:modified xsi:type="dcterms:W3CDTF">2021-02-26T18:06:56Z</dcterms:modified>
</cp:coreProperties>
</file>