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Agriculture/"/>
    </mc:Choice>
  </mc:AlternateContent>
  <xr:revisionPtr revIDLastSave="0" documentId="13_ncr:1_{6D449173-F324-5145-813C-3F2663446AD4}" xr6:coauthVersionLast="46" xr6:coauthVersionMax="46" xr10:uidLastSave="{00000000-0000-0000-0000-000000000000}"/>
  <bookViews>
    <workbookView xWindow="0" yWindow="460" windowWidth="28220" windowHeight="1558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3" i="7" l="1"/>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F27" i="6" s="1"/>
  <c r="P252" i="9"/>
  <c r="G27" i="6" s="1"/>
  <c r="Q252" i="9"/>
  <c r="H27" i="6" s="1"/>
  <c r="R252" i="9"/>
  <c r="I27" i="6" s="1"/>
  <c r="R14" i="9"/>
  <c r="Q14" i="9"/>
  <c r="P14" i="9"/>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G5" i="6" l="1"/>
  <c r="G25" i="6"/>
  <c r="H25" i="6"/>
  <c r="F25" i="6"/>
  <c r="I25" i="6"/>
  <c r="G23" i="6"/>
  <c r="F23" i="6"/>
  <c r="I23" i="6"/>
  <c r="H23" i="6"/>
  <c r="I22" i="6"/>
  <c r="G22" i="6"/>
  <c r="F22" i="6"/>
  <c r="H22" i="6"/>
  <c r="H21" i="6"/>
  <c r="I21" i="6"/>
  <c r="G21" i="6"/>
  <c r="F21" i="6"/>
  <c r="Q175" i="9"/>
  <c r="R175" i="9"/>
  <c r="P175" i="9"/>
  <c r="O175" i="9"/>
  <c r="I15" i="6"/>
  <c r="H15" i="6"/>
  <c r="G15" i="6"/>
  <c r="F15" i="6"/>
  <c r="G14" i="6"/>
  <c r="F14" i="6"/>
  <c r="I14" i="6"/>
  <c r="H14" i="6"/>
  <c r="G11" i="6"/>
  <c r="H11" i="6"/>
  <c r="F11" i="6"/>
  <c r="I11" i="6"/>
  <c r="F8" i="6"/>
  <c r="I8" i="6"/>
  <c r="H8" i="6"/>
  <c r="G8" i="6"/>
  <c r="G6" i="6"/>
  <c r="I6" i="6"/>
  <c r="H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K163" i="9"/>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L151" i="9" s="1"/>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D14" i="6" s="1"/>
  <c r="K98" i="9"/>
  <c r="C14" i="6" s="1"/>
  <c r="J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C6" i="6" l="1"/>
  <c r="M184" i="9"/>
  <c r="O184" i="9"/>
  <c r="P184" i="9"/>
  <c r="Q184" i="9"/>
  <c r="R184" i="9"/>
  <c r="O164" i="9"/>
  <c r="P164" i="9"/>
  <c r="Q164" i="9"/>
  <c r="R164" i="9"/>
  <c r="O181" i="9"/>
  <c r="P181" i="9"/>
  <c r="Q181" i="9"/>
  <c r="R181" i="9"/>
  <c r="N227" i="9"/>
  <c r="O227" i="9"/>
  <c r="P227" i="9"/>
  <c r="R227" i="9"/>
  <c r="Q227" i="9"/>
  <c r="N163" i="9"/>
  <c r="O163" i="9"/>
  <c r="P163" i="9"/>
  <c r="R163" i="9"/>
  <c r="Q163" i="9"/>
  <c r="O183" i="9"/>
  <c r="R183" i="9"/>
  <c r="P183" i="9"/>
  <c r="Q183" i="9"/>
  <c r="M182" i="9"/>
  <c r="O182" i="9"/>
  <c r="P182" i="9"/>
  <c r="Q182" i="9"/>
  <c r="R182" i="9"/>
  <c r="N151" i="9"/>
  <c r="O151" i="9"/>
  <c r="P151" i="9"/>
  <c r="R151" i="9"/>
  <c r="Q151" i="9"/>
  <c r="M141" i="9"/>
  <c r="O141" i="9"/>
  <c r="P141" i="9"/>
  <c r="Q141" i="9"/>
  <c r="R141" i="9"/>
  <c r="O127" i="9"/>
  <c r="P127" i="9"/>
  <c r="Q127" i="9"/>
  <c r="R127" i="9"/>
  <c r="N223" i="9"/>
  <c r="O223" i="9"/>
  <c r="P223" i="9"/>
  <c r="Q223" i="9"/>
  <c r="R223" i="9"/>
  <c r="N224" i="9"/>
  <c r="O224" i="9"/>
  <c r="R224" i="9"/>
  <c r="P224" i="9"/>
  <c r="Q224" i="9"/>
  <c r="D27" i="6"/>
  <c r="E27" i="6"/>
  <c r="C27" i="6"/>
  <c r="J25" i="6"/>
  <c r="L242" i="9"/>
  <c r="Q242" i="9"/>
  <c r="R242" i="9"/>
  <c r="P242" i="9"/>
  <c r="O242" i="9"/>
  <c r="C23" i="6"/>
  <c r="J23" i="6" s="1"/>
  <c r="J22" i="6"/>
  <c r="M180" i="9"/>
  <c r="O180" i="9"/>
  <c r="P180" i="9"/>
  <c r="Q180" i="9"/>
  <c r="R180" i="9"/>
  <c r="O179" i="9"/>
  <c r="P179" i="9"/>
  <c r="Q179" i="9"/>
  <c r="R179" i="9"/>
  <c r="M178" i="9"/>
  <c r="P178" i="9"/>
  <c r="Q178" i="9"/>
  <c r="R178" i="9"/>
  <c r="O178" i="9"/>
  <c r="O177" i="9"/>
  <c r="P177" i="9"/>
  <c r="Q177" i="9"/>
  <c r="R177" i="9"/>
  <c r="M176" i="9"/>
  <c r="R176" i="9"/>
  <c r="O176" i="9"/>
  <c r="P176" i="9"/>
  <c r="Q176" i="9"/>
  <c r="J21" i="6"/>
  <c r="O174" i="9"/>
  <c r="P174" i="9"/>
  <c r="R174" i="9"/>
  <c r="Q174" i="9"/>
  <c r="M173" i="9"/>
  <c r="R173" i="9"/>
  <c r="O173" i="9"/>
  <c r="Q173" i="9"/>
  <c r="P173" i="9"/>
  <c r="R172" i="9"/>
  <c r="O172" i="9"/>
  <c r="P172" i="9"/>
  <c r="Q172" i="9"/>
  <c r="N171" i="9"/>
  <c r="R171" i="9"/>
  <c r="O171" i="9"/>
  <c r="Q171" i="9"/>
  <c r="P171" i="9"/>
  <c r="R170" i="9"/>
  <c r="O170" i="9"/>
  <c r="Q170" i="9"/>
  <c r="P170" i="9"/>
  <c r="N169" i="9"/>
  <c r="Q169" i="9"/>
  <c r="O169" i="9"/>
  <c r="P169" i="9"/>
  <c r="R169" i="9"/>
  <c r="N147" i="9"/>
  <c r="Q147" i="9"/>
  <c r="R147" i="9"/>
  <c r="O147" i="9"/>
  <c r="P147" i="9"/>
  <c r="P125" i="9"/>
  <c r="Q125" i="9"/>
  <c r="R125" i="9"/>
  <c r="O125" i="9"/>
  <c r="N126" i="9"/>
  <c r="P126" i="9"/>
  <c r="O126" i="9"/>
  <c r="Q126" i="9"/>
  <c r="R126" i="9"/>
  <c r="N124" i="9"/>
  <c r="P124" i="9"/>
  <c r="Q124" i="9"/>
  <c r="R124" i="9"/>
  <c r="O124" i="9"/>
  <c r="M143" i="9"/>
  <c r="P143" i="9"/>
  <c r="R143" i="9"/>
  <c r="Q143" i="9"/>
  <c r="O143" i="9"/>
  <c r="C15" i="6"/>
  <c r="J15" i="6" s="1"/>
  <c r="D15" i="6"/>
  <c r="E15" i="6"/>
  <c r="N122" i="9"/>
  <c r="Q122" i="9"/>
  <c r="O122" i="9"/>
  <c r="P122" i="9"/>
  <c r="R122" i="9"/>
  <c r="M146" i="9"/>
  <c r="Q146" i="9"/>
  <c r="O146" i="9"/>
  <c r="P146" i="9"/>
  <c r="R146" i="9"/>
  <c r="N132" i="9"/>
  <c r="O132" i="9"/>
  <c r="F17" i="6" s="1"/>
  <c r="P132" i="9"/>
  <c r="G17" i="6" s="1"/>
  <c r="R132" i="9"/>
  <c r="I17" i="6" s="1"/>
  <c r="Q132" i="9"/>
  <c r="H17" i="6" s="1"/>
  <c r="N121" i="9"/>
  <c r="O121" i="9"/>
  <c r="P121" i="9"/>
  <c r="R121" i="9"/>
  <c r="Q121" i="9"/>
  <c r="N145" i="9"/>
  <c r="O145" i="9"/>
  <c r="P145" i="9"/>
  <c r="R145" i="9"/>
  <c r="Q145" i="9"/>
  <c r="N120" i="9"/>
  <c r="Q120" i="9"/>
  <c r="R120" i="9"/>
  <c r="P120" i="9"/>
  <c r="O120" i="9"/>
  <c r="M144" i="9"/>
  <c r="Q144" i="9"/>
  <c r="R144" i="9"/>
  <c r="P144" i="9"/>
  <c r="O144" i="9"/>
  <c r="E14" i="6"/>
  <c r="N142" i="9"/>
  <c r="R142" i="9"/>
  <c r="O142" i="9"/>
  <c r="P142" i="9"/>
  <c r="Q142" i="9"/>
  <c r="N140" i="9"/>
  <c r="Q140" i="9"/>
  <c r="R140" i="9"/>
  <c r="O140" i="9"/>
  <c r="P140" i="9"/>
  <c r="M139" i="9"/>
  <c r="Q139" i="9"/>
  <c r="R139" i="9"/>
  <c r="O139" i="9"/>
  <c r="P139" i="9"/>
  <c r="N138" i="9"/>
  <c r="R138" i="9"/>
  <c r="O138" i="9"/>
  <c r="P138" i="9"/>
  <c r="Q138" i="9"/>
  <c r="M137" i="9"/>
  <c r="Q137" i="9"/>
  <c r="R137" i="9"/>
  <c r="O137" i="9"/>
  <c r="P137" i="9"/>
  <c r="N136" i="9"/>
  <c r="O136" i="9"/>
  <c r="Q136" i="9"/>
  <c r="P136" i="9"/>
  <c r="R136" i="9"/>
  <c r="L239" i="9"/>
  <c r="R239" i="9"/>
  <c r="O239" i="9"/>
  <c r="P239" i="9"/>
  <c r="G26" i="6" s="1"/>
  <c r="Q239" i="9"/>
  <c r="N88" i="9"/>
  <c r="R88" i="9"/>
  <c r="O88" i="9"/>
  <c r="P88" i="9"/>
  <c r="Q88" i="9"/>
  <c r="C11" i="6"/>
  <c r="J11" i="6" s="1"/>
  <c r="D11" i="6"/>
  <c r="E11" i="6"/>
  <c r="N93" i="9"/>
  <c r="R93" i="9"/>
  <c r="O93" i="9"/>
  <c r="Q93" i="9"/>
  <c r="P93" i="9"/>
  <c r="Q94" i="9"/>
  <c r="R94" i="9"/>
  <c r="O94" i="9"/>
  <c r="P94" i="9"/>
  <c r="Q90" i="9"/>
  <c r="N90" i="9"/>
  <c r="O90" i="9"/>
  <c r="K90" i="9"/>
  <c r="P90" i="9"/>
  <c r="L90" i="9"/>
  <c r="M90" i="9"/>
  <c r="R90" i="9"/>
  <c r="N86" i="9"/>
  <c r="P86" i="9"/>
  <c r="Q86" i="9"/>
  <c r="R86" i="9"/>
  <c r="O86" i="9"/>
  <c r="N77" i="9"/>
  <c r="P77" i="9"/>
  <c r="Q77" i="9"/>
  <c r="R77" i="9"/>
  <c r="O77" i="9"/>
  <c r="H24" i="6"/>
  <c r="C8" i="6"/>
  <c r="J8" i="6" s="1"/>
  <c r="D8" i="6"/>
  <c r="E8" i="6"/>
  <c r="D6" i="6"/>
  <c r="N76" i="9"/>
  <c r="O76" i="9"/>
  <c r="P76" i="9"/>
  <c r="Q76" i="9"/>
  <c r="R76" i="9"/>
  <c r="N75" i="9"/>
  <c r="O75" i="9"/>
  <c r="R75" i="9"/>
  <c r="P75" i="9"/>
  <c r="Q75" i="9"/>
  <c r="N74" i="9"/>
  <c r="O74" i="9"/>
  <c r="P74" i="9"/>
  <c r="Q74" i="9"/>
  <c r="R74" i="9"/>
  <c r="N73" i="9"/>
  <c r="R73" i="9"/>
  <c r="O73" i="9"/>
  <c r="P73" i="9"/>
  <c r="Q73" i="9"/>
  <c r="D7" i="6"/>
  <c r="C7" i="6"/>
  <c r="E7" i="6"/>
  <c r="M40" i="9"/>
  <c r="R40" i="9"/>
  <c r="O40" i="9"/>
  <c r="P40" i="9"/>
  <c r="Q40" i="9"/>
  <c r="N55" i="9"/>
  <c r="O55" i="9"/>
  <c r="R55" i="9"/>
  <c r="P55" i="9"/>
  <c r="Q55" i="9"/>
  <c r="N57" i="9"/>
  <c r="R57" i="9"/>
  <c r="O57" i="9"/>
  <c r="P57" i="9"/>
  <c r="Q57" i="9"/>
  <c r="L57" i="9"/>
  <c r="N56" i="9"/>
  <c r="R56" i="9"/>
  <c r="O56" i="9"/>
  <c r="P56" i="9"/>
  <c r="Q56" i="9"/>
  <c r="E5" i="6"/>
  <c r="D5" i="6"/>
  <c r="N53" i="9"/>
  <c r="R53" i="9"/>
  <c r="O53" i="9"/>
  <c r="P53" i="9"/>
  <c r="Q53" i="9"/>
  <c r="L54" i="9"/>
  <c r="R54" i="9"/>
  <c r="O54" i="9"/>
  <c r="P54" i="9"/>
  <c r="Q54" i="9"/>
  <c r="C5" i="6"/>
  <c r="L44" i="9"/>
  <c r="P44" i="9"/>
  <c r="O44" i="9"/>
  <c r="Q44" i="9"/>
  <c r="H9" i="6" s="1"/>
  <c r="R44" i="9"/>
  <c r="I9" i="6" s="1"/>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N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J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50" i="9"/>
  <c r="K164" i="9"/>
  <c r="C19" i="6" s="1"/>
  <c r="K170" i="9"/>
  <c r="K172" i="9"/>
  <c r="K174" i="9"/>
  <c r="K177" i="9"/>
  <c r="K179" i="9"/>
  <c r="K181" i="9"/>
  <c r="K183" i="9"/>
  <c r="C13" i="6" l="1"/>
  <c r="F12" i="6"/>
  <c r="F13" i="6"/>
  <c r="I12" i="6"/>
  <c r="J6" i="6"/>
  <c r="I26" i="6"/>
  <c r="F26" i="6"/>
  <c r="F19" i="6"/>
  <c r="G19" i="6"/>
  <c r="F24" i="6"/>
  <c r="E9" i="6"/>
  <c r="F9" i="6"/>
  <c r="C9" i="6"/>
  <c r="J9" i="6" s="1"/>
  <c r="D10" i="6"/>
  <c r="H19" i="6"/>
  <c r="D19" i="6"/>
  <c r="I19" i="6"/>
  <c r="E19" i="6"/>
  <c r="N148" i="9"/>
  <c r="C24" i="6"/>
  <c r="E24" i="6"/>
  <c r="G24" i="6"/>
  <c r="I24" i="6"/>
  <c r="J27" i="6"/>
  <c r="D24" i="6"/>
  <c r="D26" i="6"/>
  <c r="C26" i="6"/>
  <c r="E26" i="6"/>
  <c r="H26" i="6"/>
  <c r="I20" i="6"/>
  <c r="G20" i="6"/>
  <c r="E20" i="6"/>
  <c r="F20" i="6"/>
  <c r="D20" i="6"/>
  <c r="H20" i="6"/>
  <c r="C20" i="6"/>
  <c r="P149" i="9"/>
  <c r="Q149" i="9"/>
  <c r="R149" i="9"/>
  <c r="O149" i="9"/>
  <c r="L150" i="9"/>
  <c r="H16" i="6"/>
  <c r="P150" i="9"/>
  <c r="O150" i="9"/>
  <c r="Q150" i="9"/>
  <c r="R150" i="9"/>
  <c r="M148" i="9"/>
  <c r="P148" i="9"/>
  <c r="Q148" i="9"/>
  <c r="R148" i="9"/>
  <c r="O148" i="9"/>
  <c r="I16" i="6"/>
  <c r="F16" i="6"/>
  <c r="E16" i="6"/>
  <c r="G16" i="6"/>
  <c r="C16" i="6"/>
  <c r="J16" i="6" s="1"/>
  <c r="D16" i="6"/>
  <c r="I13" i="6"/>
  <c r="E13" i="6"/>
  <c r="D13" i="6"/>
  <c r="G13" i="6"/>
  <c r="H13" i="6"/>
  <c r="D12" i="6"/>
  <c r="C12" i="6"/>
  <c r="E12" i="6"/>
  <c r="H12" i="6"/>
  <c r="J7" i="6"/>
  <c r="G12" i="6"/>
  <c r="G9" i="6"/>
  <c r="D9" i="6"/>
  <c r="H10" i="6"/>
  <c r="J5" i="6"/>
  <c r="F10" i="6"/>
  <c r="G10" i="6"/>
  <c r="C10" i="6"/>
  <c r="E10" i="6"/>
  <c r="I10" i="6"/>
  <c r="L148" i="9"/>
  <c r="M150" i="9"/>
  <c r="M149" i="9"/>
  <c r="N149" i="9"/>
  <c r="K149" i="9"/>
  <c r="C18" i="6" s="1"/>
  <c r="J18" i="6" s="1"/>
  <c r="L149" i="9"/>
  <c r="G18" i="6" l="1"/>
  <c r="I18" i="6"/>
  <c r="J19" i="6"/>
  <c r="F18" i="6"/>
  <c r="J24" i="6"/>
  <c r="J26" i="6"/>
  <c r="J20" i="6"/>
  <c r="E18" i="6"/>
  <c r="H18" i="6"/>
  <c r="D18" i="6"/>
  <c r="J13" i="6"/>
  <c r="J12" i="6"/>
  <c r="J10" i="6"/>
  <c r="B1" i="6" l="1"/>
  <c r="B1" i="8"/>
  <c r="R6" i="7"/>
</calcChain>
</file>

<file path=xl/sharedStrings.xml><?xml version="1.0" encoding="utf-8"?>
<sst xmlns="http://schemas.openxmlformats.org/spreadsheetml/2006/main" count="2049" uniqueCount="978">
  <si>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</si>
  <si>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</si>
  <si>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</si>
  <si>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</si>
  <si>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</si>
  <si>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</si>
  <si>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</si>
  <si>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</si>
  <si>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</si>
  <si>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</si>
  <si>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</si>
  <si>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</si>
  <si>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</si>
  <si>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</si>
  <si>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</si>
  <si>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</si>
  <si>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</si>
  <si>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</si>
  <si>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</si>
  <si>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</si>
  <si>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</si>
  <si>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</si>
  <si>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</si>
  <si>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</si>
  <si>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</si>
  <si>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</si>
  <si>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</si>
  <si>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</si>
  <si>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</si>
  <si>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</si>
  <si>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</si>
  <si>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</si>
  <si>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</si>
  <si>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</si>
  <si>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</si>
  <si>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</si>
  <si>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</si>
  <si>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</si>
  <si>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</si>
  <si>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</si>
  <si>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</si>
  <si>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</si>
  <si>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</si>
  <si>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</si>
  <si>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</si>
  <si>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</si>
  <si>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</si>
  <si>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</si>
  <si>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</si>
  <si>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</si>
  <si>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</si>
  <si>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</si>
  <si>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</si>
  <si>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</si>
  <si>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</si>
  <si>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</si>
  <si>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</si>
  <si>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</si>
  <si>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</si>
  <si>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</si>
  <si>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</si>
  <si>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</si>
  <si>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</si>
  <si>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</si>
  <si>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</si>
  <si>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</si>
  <si>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</si>
  <si>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</si>
  <si>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</si>
  <si>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</si>
  <si>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</si>
  <si>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</si>
  <si>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</si>
  <si>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</si>
  <si>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</si>
  <si>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</si>
  <si>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</si>
  <si>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</si>
  <si>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</si>
  <si>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</si>
  <si>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</si>
  <si>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</si>
  <si>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</si>
  <si>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</si>
  <si>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</si>
  <si>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</si>
  <si>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</si>
  <si>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</si>
  <si>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</si>
  <si>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</si>
  <si>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</si>
  <si>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</si>
  <si>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</si>
  <si>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</si>
  <si>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</si>
  <si>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</si>
  <si>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</si>
  <si>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</si>
  <si>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</si>
  <si>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</si>
  <si>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</si>
  <si>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</si>
  <si>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</si>
  <si>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</si>
  <si>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</si>
  <si>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</si>
  <si>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</si>
  <si>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</si>
  <si>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</si>
  <si>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</si>
  <si>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</si>
  <si>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</si>
  <si>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</si>
  <si>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</si>
  <si>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</si>
  <si>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</si>
  <si>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</si>
  <si>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</si>
  <si>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</si>
  <si>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</si>
  <si>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</si>
  <si>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</si>
  <si>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</si>
  <si>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</si>
  <si>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</si>
  <si>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</si>
  <si>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</si>
  <si>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</si>
  <si>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</si>
  <si>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</si>
  <si>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</si>
  <si>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</si>
  <si>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</si>
  <si>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</si>
  <si>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</si>
  <si>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</si>
  <si>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</si>
  <si>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</si>
  <si>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</si>
  <si>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</si>
  <si>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</si>
  <si>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</si>
  <si>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</si>
  <si>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</si>
  <si>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</si>
  <si>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</si>
  <si>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</si>
  <si>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</si>
  <si>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</si>
  <si>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</si>
  <si>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</si>
  <si>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</si>
  <si>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</si>
  <si>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</si>
  <si>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</si>
  <si>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</si>
  <si>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</si>
  <si>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</si>
  <si>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</si>
  <si>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</si>
  <si>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</si>
  <si>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</si>
  <si>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</si>
  <si>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</si>
  <si>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</si>
  <si>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</si>
  <si>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</si>
  <si>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</si>
  <si>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</si>
  <si>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</si>
  <si>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</si>
  <si>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</si>
  <si>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</si>
  <si>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</si>
  <si>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</si>
  <si>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</si>
  <si>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</si>
  <si>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</si>
  <si>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</si>
  <si>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</si>
  <si>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</si>
  <si>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</si>
  <si>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</si>
  <si>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</si>
  <si>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</si>
  <si>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</si>
  <si>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</si>
  <si>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</si>
  <si>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</si>
  <si>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</si>
  <si>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</si>
  <si>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</si>
  <si>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</si>
  <si>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</si>
  <si>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</si>
  <si>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</si>
  <si>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</si>
  <si>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</si>
  <si>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</si>
  <si>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</si>
  <si>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</si>
  <si>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</si>
  <si>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</si>
  <si>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</si>
  <si>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</si>
  <si>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</si>
  <si>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</si>
  <si>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</si>
  <si>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</si>
  <si>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</si>
  <si>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</si>
  <si>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</si>
  <si>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</si>
  <si>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</si>
  <si>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</si>
  <si>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</si>
  <si>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</si>
  <si>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</si>
  <si>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</si>
  <si>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</si>
  <si>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</si>
  <si>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</si>
  <si>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</si>
  <si>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</si>
  <si>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</si>
  <si>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</si>
  <si>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</si>
  <si>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</si>
  <si>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</si>
  <si>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</si>
  <si>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</si>
  <si>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</si>
  <si>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</si>
  <si>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</si>
  <si>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</si>
  <si>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</si>
  <si>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</si>
  <si>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</si>
  <si>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</si>
  <si>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</si>
  <si>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</si>
  <si>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</si>
  <si>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</si>
  <si>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</si>
  <si>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</si>
  <si>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</si>
  <si>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</si>
  <si>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</si>
  <si>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</si>
  <si>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</si>
  <si>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</si>
  <si>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</si>
  <si>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</si>
  <si>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</si>
  <si>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</si>
  <si>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</si>
  <si>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</si>
  <si>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</si>
  <si>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</si>
  <si>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</si>
  <si>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</si>
  <si>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</si>
  <si>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</si>
  <si>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</si>
  <si>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</si>
  <si>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</si>
  <si>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</si>
  <si>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</si>
  <si>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</si>
  <si>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</si>
  <si>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</si>
  <si>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</si>
  <si>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</si>
  <si>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</si>
  <si>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</si>
  <si>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</si>
  <si>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</si>
  <si>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</si>
  <si>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</si>
  <si>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</si>
  <si>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</si>
  <si>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</si>
  <si>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</si>
  <si>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</si>
  <si>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</si>
  <si>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</si>
  <si>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</si>
  <si>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</si>
  <si>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</si>
  <si>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</si>
  <si>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</si>
  <si>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</si>
  <si>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</si>
  <si>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</si>
  <si>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</si>
  <si>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</si>
  <si>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</si>
  <si>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</si>
  <si>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</si>
  <si>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</si>
  <si>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</si>
  <si>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</si>
  <si>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</si>
  <si>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</si>
  <si>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</si>
  <si>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</si>
  <si>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</si>
  <si>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</si>
  <si>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</si>
  <si>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</si>
  <si>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</si>
  <si>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</si>
  <si>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</si>
  <si>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</si>
  <si>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</si>
  <si>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</si>
  <si>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</si>
  <si>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</si>
  <si>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</si>
  <si>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</si>
  <si>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</si>
  <si>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</si>
  <si>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</si>
  <si>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</si>
  <si>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</si>
  <si>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</si>
  <si>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</si>
  <si>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</si>
  <si>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</si>
  <si>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</si>
  <si>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</si>
  <si>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</si>
  <si>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</si>
  <si>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</si>
  <si>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</si>
  <si>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</si>
  <si>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</si>
  <si>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</si>
  <si>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</si>
  <si>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</si>
  <si>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</si>
  <si>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</si>
  <si>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</si>
  <si>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</si>
  <si>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</si>
  <si>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</si>
  <si>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</si>
  <si>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</si>
  <si>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</si>
  <si>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</si>
  <si>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</si>
  <si>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</si>
  <si>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</si>
  <si>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</si>
  <si>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</si>
  <si>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</si>
  <si>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</si>
  <si>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</si>
  <si>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</si>
  <si>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</si>
  <si>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</si>
  <si>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</si>
  <si>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</si>
  <si>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</si>
  <si>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</si>
  <si>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</si>
  <si>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</si>
  <si>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</si>
  <si>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</si>
  <si>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</si>
  <si>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</si>
  <si>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</si>
  <si>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</si>
  <si>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</si>
  <si>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</si>
  <si>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</si>
  <si>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</si>
  <si>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</si>
  <si>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</si>
  <si>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</si>
  <si>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</si>
  <si>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</si>
  <si>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</si>
  <si>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</si>
  <si>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</si>
  <si>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</si>
  <si>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</si>
  <si>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</si>
  <si>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</si>
  <si>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</si>
  <si>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</si>
  <si>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</si>
  <si>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</si>
  <si>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</si>
  <si>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</si>
  <si>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</si>
  <si>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</si>
  <si>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</si>
  <si>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</si>
  <si>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</si>
  <si>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</si>
  <si>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</si>
  <si>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</si>
  <si>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</si>
  <si>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</si>
  <si>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</si>
  <si>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</si>
  <si>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</si>
  <si>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</si>
  <si>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</si>
  <si>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</si>
  <si>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</si>
  <si>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</si>
  <si>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</si>
  <si>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</si>
  <si>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</si>
  <si>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</si>
  <si>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</si>
  <si>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</si>
  <si>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</si>
  <si>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</si>
  <si>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</si>
  <si>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</si>
  <si>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</si>
  <si>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</si>
  <si>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</si>
  <si>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</si>
  <si>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</si>
  <si>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</si>
  <si>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</si>
  <si>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</si>
  <si>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</si>
  <si>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</si>
  <si>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</si>
  <si>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</si>
  <si>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</si>
  <si>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</si>
  <si>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</si>
  <si>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</si>
  <si>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</si>
  <si>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</si>
  <si>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</si>
  <si>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</si>
  <si>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</si>
  <si>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</si>
  <si>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</si>
  <si>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</si>
  <si>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</si>
  <si>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</si>
  <si>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</si>
  <si>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</si>
  <si>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</si>
  <si>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</si>
  <si>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</si>
  <si>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</si>
  <si>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</si>
  <si>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</si>
  <si>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</si>
  <si>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</si>
  <si>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</si>
  <si>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</si>
  <si>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</si>
  <si>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</si>
  <si>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</si>
  <si>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</si>
  <si>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</si>
  <si>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</si>
  <si>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</si>
  <si>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</si>
  <si>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</si>
  <si>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</si>
  <si>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</si>
  <si>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</si>
  <si>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</si>
  <si>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</si>
  <si>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</si>
  <si>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</si>
  <si>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</si>
  <si>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</si>
  <si>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</si>
  <si>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</si>
  <si>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</si>
  <si>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</si>
  <si>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</si>
  <si>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</si>
  <si>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</si>
  <si>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</si>
  <si>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</si>
  <si>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</si>
  <si>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</si>
  <si>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</si>
  <si>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</si>
  <si>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</si>
  <si>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</si>
  <si>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</si>
  <si>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</si>
  <si>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</si>
  <si>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</si>
  <si>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</si>
  <si>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</si>
  <si>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</si>
  <si>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</si>
  <si>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</si>
  <si>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</si>
  <si>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</si>
  <si>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</si>
  <si>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</si>
  <si>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</si>
  <si>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</si>
  <si>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</si>
  <si>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</si>
  <si>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</si>
  <si>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</si>
  <si>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</si>
  <si>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</si>
  <si>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</si>
  <si>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</si>
  <si>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</si>
  <si>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</si>
  <si>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</si>
  <si>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</si>
  <si>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</si>
  <si>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</si>
  <si>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</si>
  <si>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</si>
  <si>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</si>
  <si>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</si>
  <si>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</si>
  <si>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</si>
  <si>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</si>
  <si>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</si>
  <si>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</si>
  <si>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</si>
  <si>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</si>
  <si>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</si>
  <si>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</si>
  <si>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</si>
  <si>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</si>
  <si>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</si>
  <si>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</si>
  <si>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</si>
  <si>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</si>
  <si>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</si>
  <si>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</si>
  <si>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</si>
  <si>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</si>
  <si>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</si>
  <si>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</si>
  <si>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</si>
  <si>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</si>
  <si>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</si>
  <si>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</si>
  <si>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</si>
  <si>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</si>
  <si>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</si>
  <si>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</si>
  <si>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</si>
  <si>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</si>
  <si>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</si>
  <si>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</si>
  <si>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</si>
  <si>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</si>
  <si>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</si>
  <si>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</si>
  <si>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</si>
  <si>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</si>
  <si>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</si>
  <si>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</si>
  <si>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</si>
  <si>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</si>
  <si>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</si>
  <si>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</si>
  <si>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</si>
  <si>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</si>
  <si>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</si>
  <si>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</si>
  <si>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</si>
  <si>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</si>
  <si>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</si>
  <si>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</si>
  <si>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</si>
  <si>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</si>
  <si>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</si>
  <si>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</si>
  <si>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</si>
  <si>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</si>
  <si>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</si>
  <si>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</si>
  <si>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</si>
  <si>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</si>
  <si>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</si>
  <si>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</si>
  <si>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</si>
  <si>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</si>
  <si>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</si>
  <si>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</si>
  <si>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</si>
  <si>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</si>
  <si>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</si>
  <si>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</si>
  <si>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</si>
  <si>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</si>
  <si>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</si>
  <si>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</si>
  <si>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</si>
  <si>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</si>
  <si>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</si>
  <si>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</si>
  <si>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</si>
  <si>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</si>
  <si>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</si>
  <si>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</si>
  <si>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</si>
  <si>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</si>
  <si>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</si>
  <si>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</si>
  <si>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</si>
  <si>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</si>
  <si>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</si>
  <si>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</si>
  <si>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</si>
  <si>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</si>
  <si>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</si>
  <si>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</si>
  <si>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</si>
  <si>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</si>
  <si>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</si>
  <si>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</si>
  <si>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</si>
  <si>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</si>
  <si>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</si>
  <si>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Post-harvest crop activities</t>
  </si>
  <si>
    <t>Crop production</t>
  </si>
  <si>
    <t>Animal rearing</t>
  </si>
  <si>
    <t>Forestry and logging</t>
  </si>
  <si>
    <t>Processing of food</t>
  </si>
  <si>
    <t>Manufacture of food and beverage</t>
  </si>
  <si>
    <t>0163</t>
  </si>
  <si>
    <t>All</t>
  </si>
  <si>
    <t>N/A</t>
  </si>
  <si>
    <t>0164</t>
  </si>
  <si>
    <t>Seed processing for propagation</t>
  </si>
  <si>
    <t>Website</t>
  </si>
  <si>
    <t xml:space="preserve">Post Harvest Crop Activities (except cotton ginning) </t>
  </si>
  <si>
    <t xml:space="preserve">Haz Map </t>
  </si>
  <si>
    <t>https://haz-map.com/Industries/8</t>
  </si>
  <si>
    <t>No</t>
  </si>
  <si>
    <t>Yes</t>
  </si>
  <si>
    <t>http://www.fao.org/3/CA1491EN/ca1491en.pdf</t>
  </si>
  <si>
    <t>The Food and Agriculture Organization
of the United Nations
and AfricaSeeds</t>
  </si>
  <si>
    <t>FAO</t>
  </si>
  <si>
    <t xml:space="preserve">Seeds Toolkit </t>
  </si>
  <si>
    <t>Document from website</t>
  </si>
  <si>
    <t>https://www.researchgate.net/publication/259101164_Cotton_Gin_Electrical_Energy_Use_Trends_and_2009_Audit_Results</t>
  </si>
  <si>
    <t>https://timesofindia.indiatimes.com/city/ahmedabad/atiras-cotton-gin-upgrades-to-cut-power-use-by-40/articleshow/63955851.cms</t>
  </si>
  <si>
    <t>Niyati Parita</t>
  </si>
  <si>
    <t>P A Funk and Robert Hardin</t>
  </si>
  <si>
    <t>Applied Engineering in Agriculture</t>
  </si>
  <si>
    <t>28(4): 503-510</t>
  </si>
  <si>
    <t xml:space="preserve">Cotton gin electrical energy use trends and 2009 audit results </t>
  </si>
  <si>
    <t>Journal article</t>
  </si>
  <si>
    <t>Times of India</t>
  </si>
  <si>
    <t>http://www.fao.org/3/x5015e/x5015E01.htm</t>
  </si>
  <si>
    <t xml:space="preserve">Grain Marketing systems </t>
  </si>
  <si>
    <t>https://www.cfs.gov.hk/english/multimedia/multimedia_pub/multimedia_pub_fsf_120_02.html</t>
  </si>
  <si>
    <t xml:space="preserve">The coats on fruit-wax? </t>
  </si>
  <si>
    <t xml:space="preserve">Centre for food safety </t>
  </si>
  <si>
    <t xml:space="preserve">Michelle Chan </t>
  </si>
  <si>
    <t>https://fruitgrowers.com/why-getting-fruit-wax-is-important-when-selling-your-fruit/</t>
  </si>
  <si>
    <t xml:space="preserve">Why fruit wax is so important when selling your fruit </t>
  </si>
  <si>
    <t xml:space="preserve">Fruit growers supply </t>
  </si>
  <si>
    <t>https://vivani.de/en/the-cocoa-bean-and-its-processing/</t>
  </si>
  <si>
    <t xml:space="preserve">The cocoa bean and its processing </t>
  </si>
  <si>
    <t xml:space="preserve">Vivani </t>
  </si>
  <si>
    <t>Katherina Kuhlmann</t>
  </si>
  <si>
    <t>https://perfectdailygrind.com/2018/02/step-step-explanation-cacao-harvesting-processing/</t>
  </si>
  <si>
    <t>Perfect daily grind</t>
  </si>
  <si>
    <t>Cacao harvesting and processing: a step by step explanation</t>
  </si>
  <si>
    <t>Julio Guevara</t>
  </si>
  <si>
    <t>https://www.britannica.com/plant/common-tobacco/Harvest</t>
  </si>
  <si>
    <t>Tobacco-harvest</t>
  </si>
  <si>
    <t>Britannica</t>
  </si>
  <si>
    <t>James Edward McMurtrey</t>
  </si>
  <si>
    <t>Book</t>
  </si>
  <si>
    <t>Post harvest technology of horticultural crops</t>
  </si>
  <si>
    <t>Adel A. Kader</t>
  </si>
  <si>
    <t>https://books.google.co.uk/books/about/Postharvest_Technology_of_Horticultural.html?id=O1zhx2OWftQC&amp;redir_esc=y</t>
  </si>
  <si>
    <t>https://escholarship.org/content/qt6p64157q/qt6p64157q.pdf</t>
  </si>
  <si>
    <t xml:space="preserve">Postharvest handling for organic crops </t>
  </si>
  <si>
    <t>UC Agriculture &amp; natural resources</t>
  </si>
  <si>
    <t>Publication 7254</t>
  </si>
  <si>
    <t>Trevor Suslow</t>
  </si>
  <si>
    <t>https://www.pma.com/content/articles/2014/05/wax-labeling</t>
  </si>
  <si>
    <t>Kathy Means</t>
  </si>
  <si>
    <t xml:space="preserve">Wax labelling </t>
  </si>
  <si>
    <t>Produce Marketing Association</t>
  </si>
  <si>
    <t>Processing of oats and the impact of processing operations on nutrition and health benefits</t>
  </si>
  <si>
    <t>Nutrition and health sciences faculty publications</t>
  </si>
  <si>
    <t>Eric A. Decker, Devin J. Rose, Derek A. Stewart</t>
  </si>
  <si>
    <t>https://digitalcommons.unl.edu/cgi/viewcontent.cgi?referer=&amp;httpsredir=1&amp;article=1028&amp;context=nutritionfacpub</t>
  </si>
  <si>
    <t>https://www.pmi.com/glossary-section/glossary/tobacco-curing</t>
  </si>
  <si>
    <t>Philip Morris International</t>
  </si>
  <si>
    <t xml:space="preserve">Glossary-tobacco curing </t>
  </si>
  <si>
    <t>The production of chocolate</t>
  </si>
  <si>
    <t>The world atlas of chocolate</t>
  </si>
  <si>
    <t>https://www.sfu.ca/geog351fall03/groups-webpages/gp8/prod/prod.html#:~:text=The%20outer%20shell%20of%20the,a%20process%20called%20%22winnowing%22.</t>
  </si>
  <si>
    <t xml:space="preserve">The delicate art of large-scale rose farming </t>
  </si>
  <si>
    <t>Farmer's weekly</t>
  </si>
  <si>
    <t>https://www.farmersweekly.co.za/crops/field-crops/the-delicate-art-of-large-scale-rose-farming/</t>
  </si>
  <si>
    <t>Jay Ferreira</t>
  </si>
  <si>
    <t xml:space="preserve">Canola/rapeseed processing </t>
  </si>
  <si>
    <t>Crowniron</t>
  </si>
  <si>
    <t>https://www.crowniron.com/oilseed-processing/canola-rapeseed-processing/</t>
  </si>
  <si>
    <t>https://pubmed.ncbi.nlm.nih.gov/29698240/</t>
  </si>
  <si>
    <t xml:space="preserve">Predicting fruit and vegetable processing wash water quality </t>
  </si>
  <si>
    <t>Water sci technol</t>
  </si>
  <si>
    <t>GS Mundi, RG Zytner, K Warriner, B Gharabaghi</t>
  </si>
  <si>
    <t>Summary of the process of transforming cooca beans into chocolate</t>
  </si>
  <si>
    <t>International cocoa organisation</t>
  </si>
  <si>
    <t>https://www.icco.org/processing-cocoa/</t>
  </si>
  <si>
    <t xml:space="preserve">Seed treatment </t>
  </si>
  <si>
    <t xml:space="preserve">TNAU Agritech portal </t>
  </si>
  <si>
    <t>https://agritech.tnau.ac.in/seed_certification/seed%20treatments%20-%20Chemical.html</t>
  </si>
  <si>
    <t>Seeds of poison: new research suggests that the world's most widely used insecticide is linked to declining bird populations</t>
  </si>
  <si>
    <t xml:space="preserve">Science in the news (Harvard blog) </t>
  </si>
  <si>
    <t>Carolyn Brotherton</t>
  </si>
  <si>
    <t>http://sitn.hms.harvard.edu/flash/2014/seeds-of-poison-new-research-suggests-that-the-worlds-most-widely-used-insecticide-is-linked-to-declining-bird-populations/</t>
  </si>
  <si>
    <t>Drying and chemical treatment of grains to prevent mycotoxin contamination during storage</t>
  </si>
  <si>
    <t>Athapol Noomhorm and Tomas D Cardona</t>
  </si>
  <si>
    <t>http://www.fao.org/3/x5036e/x5036E0w.htm</t>
  </si>
  <si>
    <t>Post harvest losses along value and supply chains in the pacific island countries</t>
  </si>
  <si>
    <t>http://www.fao.org/fileadmin/user_upload/sap/docs/Post-harvest%20losses%20along%20value%20and%20supply%20chains%20in%20the%20Pacific%20Island%20Countries.pdf</t>
  </si>
  <si>
    <t>Shukrullah Sherzad and Tim Martyn</t>
  </si>
  <si>
    <t xml:space="preserve">Chocolate industry drives rainforest disaster in Ivory Coast </t>
  </si>
  <si>
    <t>Guardian</t>
  </si>
  <si>
    <t>Ruth Maclean</t>
  </si>
  <si>
    <t>https://www.theguardian.com/environment/2017/sep/13/chocolate-industry-drives-rainforest-disaster-in-ivory-coast</t>
  </si>
  <si>
    <t>Environmental health impacts of tobacco farming: a review of the literature</t>
  </si>
  <si>
    <t>Tobacco control</t>
  </si>
  <si>
    <t>Natacha Lecours, Guilherme E G Almeida, Jumanne M Abdallah, Thomas E Novotny</t>
  </si>
  <si>
    <t>https://tobaccocontrol.bmj.com/content/21/2/191</t>
  </si>
  <si>
    <t>Make chocolate fair</t>
  </si>
  <si>
    <t>Cocoa production in a nutshell</t>
  </si>
  <si>
    <t>https://makechocolatefair.org/issues/cocoa-production-nutshell</t>
  </si>
  <si>
    <t xml:space="preserve">An empirical analysis of the determinants of cocoa production in Cote d'Ivoire </t>
  </si>
  <si>
    <t xml:space="preserve">Journal of Economic structures </t>
  </si>
  <si>
    <t>Vol 8, 5</t>
  </si>
  <si>
    <t>Salifou K Coulibaly and Cao Erbao</t>
  </si>
  <si>
    <t>https://link.springer.com/article/10.1186/s40008-019-0135-5</t>
  </si>
  <si>
    <t>https://tobaccocontrol.bmj.com/content/9/1/78</t>
  </si>
  <si>
    <t>The economics of tobacco: myths and realities</t>
  </si>
  <si>
    <t>Kenneth E Warner</t>
  </si>
  <si>
    <t>Vol 9, 1</t>
  </si>
  <si>
    <t>http://www.laboursolutions.com.au/Harvest-Seasons.html</t>
  </si>
  <si>
    <t>Labour solutions Australia</t>
  </si>
  <si>
    <t>Harvest seasons</t>
  </si>
  <si>
    <t>http://documents1.worldbank.org/curated/en/735521553488355096/pdf/Towards-Sustainable-Agrologistics-in-Developing-Countries-Cocoa-Supply-Chain-in-Cote-D-ivoire.pdf</t>
  </si>
  <si>
    <t>World Bank document</t>
  </si>
  <si>
    <t xml:space="preserve">Towards a sustainable agro-logistics in developing countries </t>
  </si>
  <si>
    <t>The business model for post harvesting crop activities does not rely on the ownership or management of financial assets except to support day-to-day operations.</t>
  </si>
  <si>
    <t xml:space="preserve">Grain dust </t>
  </si>
  <si>
    <t>Health and safety executive</t>
  </si>
  <si>
    <t>https://www.hse.gov.uk/agriculture/topics/grain-dust.htm</t>
  </si>
  <si>
    <t>https://academic.oup.com/annweh/article/56/7/776/172576</t>
  </si>
  <si>
    <t>Vol 56, 7 pp. 776-788</t>
  </si>
  <si>
    <t>Organic dust toxic syndrome at a grass seed plant caused by exposure to high concentrations of bioaerosols</t>
  </si>
  <si>
    <t xml:space="preserve">Green tobacco sickness </t>
  </si>
  <si>
    <t xml:space="preserve">Website </t>
  </si>
  <si>
    <t>United states department of labor</t>
  </si>
  <si>
    <t>https://www.osha.gov/green-tobacco-sickness</t>
  </si>
  <si>
    <t>Internal environmental conditions of soybena processing plants and sefety in workplace</t>
  </si>
  <si>
    <t>Engenharia Agricola</t>
  </si>
  <si>
    <t>Vol 36, 4</t>
  </si>
  <si>
    <t>https://www.scielo.br/scielo.php?script=sci_arttext&amp;pid=S0100-69162016000400673</t>
  </si>
  <si>
    <t xml:space="preserve">Cotton ginning fact sheet </t>
  </si>
  <si>
    <t>Fairtrade</t>
  </si>
  <si>
    <t>https://www.fairtrade-deutschland.de/fileadmin/DE/mediathek/pdf/fairtrade_fact_sheet_cotton_ginning_2018.pdf</t>
  </si>
  <si>
    <t xml:space="preserve">Grain handling </t>
  </si>
  <si>
    <t>https://www.osha.gov/grain-handling</t>
  </si>
  <si>
    <t>https://www.bbc.co.uk/news/uk-england-sussex-53141163</t>
  </si>
  <si>
    <t>BBC news</t>
  </si>
  <si>
    <t>Explosion at Erith oilseed factory 'accidental'</t>
  </si>
  <si>
    <t>Pesticide exposure and health problems among female horticulture workers in Tanzania</t>
  </si>
  <si>
    <t>Environmental health insights</t>
  </si>
  <si>
    <t>2017`</t>
  </si>
  <si>
    <t>https://journals.sagepub.com/doi/pdf/10.1177/1178630217715237</t>
  </si>
  <si>
    <t>Vibration-health effects</t>
  </si>
  <si>
    <t>Canadian centre for occupational health and safety</t>
  </si>
  <si>
    <t>https://www.ccohs.ca/oshanswers/phys_agents/vibration/vibration_effects.html</t>
  </si>
  <si>
    <t>https://www.researchgate.net/publication/49704299_Risk_Assessment_of_Repetitive_Movements_in_the_Citrus_Fruit_Industry</t>
  </si>
  <si>
    <t xml:space="preserve">Risk assessment of repetitive movements in the citrus fruit industry </t>
  </si>
  <si>
    <t>Journal of Agricultural safety and healoth</t>
  </si>
  <si>
    <t>https://www.researchgate.net/publication/326381290_Application_of_the_Occupational_Repetitive_Actions_OCRA_Index_to_Assess_Ergonomic_Risks_of_Corn_Seed_Production_Workers</t>
  </si>
  <si>
    <t xml:space="preserve">Application of the occupational repetitive actions (OCRA) indiex to assess ergonomic risks of corn seed production workers </t>
  </si>
  <si>
    <t>Conference paper</t>
  </si>
  <si>
    <t>Syamsul Anwar and Angellina Putri</t>
  </si>
  <si>
    <t>https://www.researchgate.net/publication/266318118_Musculoskeletal_disorders_associated_with_cocoa_warehouse_tasks_in_Ghana_preliminary_results_from_a_pilot_study</t>
  </si>
  <si>
    <t>Muscoskeletal disorders associated with cocoa warehouse tasks in Ghana: preliminary results from a pilot study</t>
  </si>
  <si>
    <t>Global journal of biology</t>
  </si>
  <si>
    <t>All sub activities included in this Business Activity involve a level of repetitive manual labour. In preparing food crops, such as citrus, muscoskeletal injuries have been recorded. [41] This is also true of employees involved in corn seed processing in Indonesia where equipment is less specialised and more manual labour is required. [42] The earlier stages of cocoa bean processing are very labour intensive and a high prevalence of muscoskeletal disorders have also been recorded in Ghana. [43]</t>
  </si>
  <si>
    <t>https://masswagelaw.com/supreme-judicial-court-issues-ruling-on-agricultural-overtime-pay/</t>
  </si>
  <si>
    <t>Nicholas F Ortiz</t>
  </si>
  <si>
    <t>Supreme judicial court issues ruling on agricultural overtime pay</t>
  </si>
  <si>
    <t>Massachusetts wage law</t>
  </si>
  <si>
    <t>https://www.g-fras.org/en/component/phocadownload/category/90-case-studies.html?download=747:women-in-post-harvest-activities-understanding-their-health-and-nutrition-behaviour</t>
  </si>
  <si>
    <t>Gulay Jannat</t>
  </si>
  <si>
    <t>USAID</t>
  </si>
  <si>
    <t>Women in post harvest activities: understanding their health and nutrition behaviour</t>
  </si>
  <si>
    <t>Those employed in agriculture are routinely expected to work overtime and post harvest crop activities are not immune to this trend, visible in agriculture from the US to Bangladesh and India. [44] [45] [36]</t>
  </si>
  <si>
    <t>https://www.researchgate.net/publication/287300949_Tobacco_Capitalism_Growers_Migrant_Workers_and_the_Changing_Face_of_a_Global_Industry</t>
  </si>
  <si>
    <t>Peter Benson</t>
  </si>
  <si>
    <t xml:space="preserve">Tobacco capitalism: grower, migrant workers, and the changing face of a global industry </t>
  </si>
  <si>
    <t>The overlooked children working America's tobacco fields</t>
  </si>
  <si>
    <t>The Atlantic</t>
  </si>
  <si>
    <t>Ariel Ramchandani</t>
  </si>
  <si>
    <t>https://www.theatlantic.com/family/archive/2018/06/child-labor-tobacco/562964/</t>
  </si>
  <si>
    <t>http://www.fao.org/3/x5018e/x5018E0v.htm</t>
  </si>
  <si>
    <t>B.N. Makwaia</t>
  </si>
  <si>
    <t>Sun-drying of fruits, vegetables, spices, tubers and other perishable products in Tanzania</t>
  </si>
  <si>
    <t xml:space="preserve">As either perishable products for consumption or for further processing, there is no risk that crops and seeds in their post harvest state would force the user to emit greenhouse gases during use or post-use. </t>
  </si>
  <si>
    <t>The Annals of Occupational Hygiene,</t>
  </si>
  <si>
    <t>Abdel El Makhloufi, Miguel Mujica Mota, Dick van Damme, Victor Langenberg</t>
  </si>
  <si>
    <t>Anne M. Madsen, Kira Tendal, Vivi Schlünssen, Ivar Heltberg</t>
  </si>
  <si>
    <t>Alex L. De Oliveira, Adamo de S. Araujo, Gizele I. Gadotti, Francisco A. Villela, Leopoldo Baudet</t>
  </si>
  <si>
    <t xml:space="preserve">Vol 11, pp. 1-13 
</t>
  </si>
  <si>
    <t>Ezra Jonathan Mrema, Aiwerasia Vera Ngowi,</t>
  </si>
  <si>
    <t>Stephen Simon Kishinhi and Simon Henry Mamuya</t>
  </si>
  <si>
    <t xml:space="preserve">Vol 16, 4 pp. 219-28 </t>
  </si>
  <si>
    <t>Andrrea R. Proto and G. Zimbalatti</t>
  </si>
  <si>
    <t xml:space="preserve">Vol 2, 1 pp. 38-41 </t>
  </si>
  <si>
    <t>A. Addo &amp; A. Bart-Plange</t>
  </si>
  <si>
    <t>The story of cotton</t>
  </si>
  <si>
    <t>Cotton.org</t>
  </si>
  <si>
    <t>https://www.cotton.org/pubs/cottoncounts/story/how.cfm</t>
  </si>
  <si>
    <t>https://www.cocoalife.org/in-the-cocoa-origins</t>
  </si>
  <si>
    <t xml:space="preserve">Cocoa growing </t>
  </si>
  <si>
    <t xml:space="preserve">Cocoa life (Mondelez international) </t>
  </si>
  <si>
    <t>http://www.fao.org/3/AD221E/AD221E06.htm</t>
  </si>
  <si>
    <t xml:space="preserve">Tapping </t>
  </si>
  <si>
    <t>https://extension.psu.edu/harvest-management-of-alfalfa#:~:text=Alfalfa%20will%20generally%20reach%20this,fall%20or%20after%20mid%2DOctober.</t>
  </si>
  <si>
    <t>Harvest management of alfafa</t>
  </si>
  <si>
    <t>Penn state extension</t>
  </si>
  <si>
    <t>Australia's best cotton ginning workforces</t>
  </si>
  <si>
    <t>Agrilabour Australia</t>
  </si>
  <si>
    <t>https://www.agrilabour.com.au/industry/cotton/</t>
  </si>
  <si>
    <t>https://stories.fairtrade.org.uk/the-new-queens-of-cocoa/</t>
  </si>
  <si>
    <t>The new queens of cocoa</t>
  </si>
  <si>
    <t>https://perfectdailygrind.com/2017/07/many-fairtrade-coffee-farmers-dont-earn-enough-to-live-on/</t>
  </si>
  <si>
    <t xml:space="preserve">Do coffee farmers earn enough to live on? </t>
  </si>
  <si>
    <t>https://makechocolatefair.org/issues/cocoa-prices-and-income-farmers-0</t>
  </si>
  <si>
    <t>Cocoa prices and income of farmers</t>
  </si>
  <si>
    <t>ILO</t>
  </si>
  <si>
    <t>https://www.ilo.org/wcmsp5/groups/public/---ed_dialogue/---sector/documents/publication/wcms_437173.pdf</t>
  </si>
  <si>
    <t>Decent and productive work in agriculture</t>
  </si>
  <si>
    <t>Globally there are 450 million waged workers who frequently undertake temporary work. [57] Due to the seasonal nature of agriculture, a significant proportion of these will be contracted temporarily to undertake post harvest activities. [53] Tobacco and cotton have an annual harvest, cocoa beans have them biannually and therefore rely on seasonal labour. [49] [50] Other crops, including feed crops such as alfafa and industrial crops such as rubber can all be harvested more frequently and post harvesting activities are more likely to have a permanent workforce. [51] [52]</t>
  </si>
  <si>
    <t>https://www.ilo.org/ipecinfo/product/download.do?type=document&amp;id=29655</t>
  </si>
  <si>
    <t xml:space="preserve">Child labour in cotton </t>
  </si>
  <si>
    <t>https://www.worldvision.com.au/docs/default-source/buy-ethical-fact-sheets/forced-child-and-trafficked-labour-in-the-cocoa-industry-fact-sheet.pdf</t>
  </si>
  <si>
    <t>World vision</t>
  </si>
  <si>
    <t>Chocolate's bitter taste</t>
  </si>
  <si>
    <t>https://brazil.iom.int/sites/default/files/Publications/ending_child_labour_en.pdf</t>
  </si>
  <si>
    <t xml:space="preserve">Ending child labour. forced labour and human trafficking in global supply chains </t>
  </si>
  <si>
    <t>Cocoa, cotton, sugar and tobacco have numerous documented cases of child labour and forced labour in their supply chains. [58] [59] These issues are widespread in agriculture and post harvest activities are no exception. [60]</t>
  </si>
  <si>
    <t>https://www.coca-colacompany.com/content/dam/journey/us/en/policies/pdf/human-workplace-rights/addressing-global-issues/forced-labor-child-labor-and-land-use-paraguay.pdf</t>
  </si>
  <si>
    <t>Arche advisors for Coca cola</t>
  </si>
  <si>
    <t xml:space="preserve">Forced labor, child labour and land use in Paraguay's sugar industry </t>
  </si>
  <si>
    <t>A large proportion of women are employed in post harvest activities globally and significant discrimination is rife across crop sectors. In rice processing in Bangladesh women's work is seen as part of their household duties and given little economic or social value, a similar situation experienced in cocoa bean processing in Ghana. [45] [54] It is thought that gender inequality and lack of access to income, credit and land is a significant factor in post harvest losses. [62]</t>
  </si>
  <si>
    <t>https://www.agrilinks.org/post/reducing-postharvest-losses-through-better-gender-integration</t>
  </si>
  <si>
    <t xml:space="preserve">Maria Jones </t>
  </si>
  <si>
    <t>Reducing post harvest losses through better gender integration</t>
  </si>
  <si>
    <t>Agrilinks</t>
  </si>
  <si>
    <t>Many of the jobs involved in post harvesting crop activities are low skilled jobs such as bagging crops or spreading or hanging them to dry. [20] [15] [48] [45]</t>
  </si>
  <si>
    <t>[61]</t>
  </si>
  <si>
    <t>[62]</t>
  </si>
  <si>
    <t>[63]</t>
  </si>
  <si>
    <t>World leading new law to protect rainforests and clean up supply chains</t>
  </si>
  <si>
    <t>Gov.uk</t>
  </si>
  <si>
    <t>https://www.gov.uk/government/news/world-leading-new-law-to-protect-rainforests-and-clean-up-supply-chains</t>
  </si>
  <si>
    <t>DEFRA</t>
  </si>
  <si>
    <t>https://www.ncbi.nlm.nih.gov/pmc/articles/PMC6293346/</t>
  </si>
  <si>
    <t xml:space="preserve">Health and Human rights journal </t>
  </si>
  <si>
    <t>Our approach to sustainability</t>
  </si>
  <si>
    <t>Japan tobacco</t>
  </si>
  <si>
    <t>https://www.jti.com/about-us/sustainability/our-approach-sustainability</t>
  </si>
  <si>
    <t>[64]</t>
  </si>
  <si>
    <t>[65]</t>
  </si>
  <si>
    <t>[66]</t>
  </si>
  <si>
    <t>Child Labor in Global Tobacco Production, a Human Rights Approach to an Enduring Dilemma</t>
  </si>
  <si>
    <t>Athena K. Ramos,</t>
  </si>
  <si>
    <t xml:space="preserve">Post harvesting crop activities produce largely interim products in the supply chain. Businesses involved in sun dried fruit and vegetable production and fruit waxing might sell directly to consumers. Cotton, tobacco, seeds and other crops are sold to other businesses after the initial preparation stages. There is therefore a low risk of product misuse. </t>
  </si>
  <si>
    <t>Depending on the crop, a typical business's wages can vary greatly. Coffee and cocoa are good examples of sectors where farmers/post harvest crop businesses are paid per sack of produce whose prices are determined by global market prices, weather conditions and other variable factors. [54] [55] [56]</t>
  </si>
  <si>
    <t>Machines used in seed processing, grain preparation, fruit waxing, cotton ginning and the later stages of cocoa bean processing all use heavy machinery and constitute health and safety concerns.  Excessive levels of noise can cause permanent hearing loss and excessive exposure to machine vibration is linked to nervous system conditions such as Hand-Arm vibration. [34] [40]</t>
  </si>
  <si>
    <t>https://assets.publishing.service.gov.uk/government/uploads/system/uploads/attachment_data/file/239639/acre-importing-gm-crops.pdf</t>
  </si>
  <si>
    <t>Advisory committee on releases to the environment</t>
  </si>
  <si>
    <t>[67]</t>
  </si>
  <si>
    <t>Restrictions on genetically modified organisms: European Union</t>
  </si>
  <si>
    <t>Law.gov</t>
  </si>
  <si>
    <t>https://www.loc.gov/law/help/restrictions-on-gmos/eu.php#:~:text=A%20number%20of%20EU%20Members%20have%20prohibited%20individual%20authorized%20GMOs,marketing%20of%20all%20GM%20seeds.</t>
  </si>
  <si>
    <t>https://www.ritter-sport.de/en_US/cultivation_preparation/Cultivation-preparation-Cleaning-the-cocoa-beans-RITTER-SPORT-00003/#:~:text=In%20the%20cocoa%20pre%2Dcleaning,have%20been%20cleaned%20of%20impurities</t>
  </si>
  <si>
    <t>ATIRA's cotton gin upgrades to cut power use by 40%</t>
  </si>
  <si>
    <t>Cleaning the cocoa beans</t>
  </si>
  <si>
    <t xml:space="preserve">Ritter sport </t>
  </si>
  <si>
    <t xml:space="preserve">, </t>
  </si>
  <si>
    <t>The preparation of crops for primary markets and seeds for propagation require heavy machinery often powered by fuel inputs. For example, grain grading and cleaning machines as well as cotton gins commonly run on electric power supplied by a diesel generator or the national/regional grid. [2] [3] [4] Artificial drying is an important part of some crop and all seed preparation processes achieved using an air fan powered by a diesel engine or electric motor. [3] 
Seed processing and post harvest crop activities may not be undertaken by the same business, requiring vehicles to transport crops to different sites for processing.[5] This may or may not be outsourced.</t>
  </si>
  <si>
    <t>All businesses involved in sub categories of post harvest crop activities involve perishable inputs (e.g. cocoa beans, seeds, tobacco leaves) that decay quickly. Waste in the post harvest supply chain is a severe issue with annual estimations around 1.3 billion tonnes globally. [24]</t>
  </si>
  <si>
    <t>All businesses involved in sub categories of post harvest crop activities produce perishable products ready to sell to the consumer or a buyer for the next manufacturing stage.</t>
  </si>
  <si>
    <t xml:space="preserve"> Machines used in seed processing, grain preparation, fruit waxing, cotton ginning and the later stages of cocoa bean processing all use heavy machinery and constitute health and safety concerns. Safety standards including protective equipment and health and safety training are not well regulated or enforced. Excessive levels of noise can cause permanent hearing loss and vibration is linked to nervous system conditions such as Hand-Arm vibration. [34] [40]</t>
  </si>
  <si>
    <t>Many of the jobs involved in post harvesting crop activities are low skilled jobs such as bagging crops or hanging them to dry. [20] [15] [48] [45]</t>
  </si>
  <si>
    <t xml:space="preserve">The purpose of post harvest crop activities is to transform or refine the raw material for the next stage of processing or buying. E.g. for cocoa beans to be transformed into chocolate and waxed fruit ready to be sold to a supermarket. Key high intensity hotspots in the supply chains are around employment terms, living wages, water use and natural resource use. </t>
  </si>
  <si>
    <t>https://www.npr.org/sections/thesalt/2017/03/03/518328252/a-dip-in-global-prices-creates-cocoa-crisis-for-ivory-coasts-farmers</t>
  </si>
  <si>
    <t>A dip in global prices creates cocoa crisis for Ivory coast's farmers</t>
  </si>
  <si>
    <t>NPR</t>
  </si>
  <si>
    <t xml:space="preserve">Alex Duval Smith </t>
  </si>
  <si>
    <t>[68]</t>
  </si>
  <si>
    <t>[69]</t>
  </si>
  <si>
    <t>All elements of this Business Activity require significant use of local labour, much of which is seasonal (tobacco curing, cotton ginning, fruit waxing, fruit sun drying). [30] On a local level this creates variable incomes over the year. 
This issue is also prevalent at the national level. For example, the tobacco and cocoa industries have created dependent economies: up to 90% of farmers in the Ivory Coast (the largest producer globally) and Ghana rely on cocoa for their primary income. [27] [28]  [29]  National economic health of economies such as this are closely tied to fluctuations in the global marketplace. [31] When cocoa bean prices drop on the New York stock exchange, the effects are large for economies as dependent as the Ivory Coast. [69]</t>
  </si>
  <si>
    <t xml:space="preserve">Both seed and crop preparation processes repeatedly expose employees to substances that cause illness over time. Seed, cotton and grain dust has been found to cause severe respiratory diseases such as organic toxic dust syndrome. [32] [33] [34] In grain processing factories workers may be exposed to unhealthy levels of airborne contaminants, including molds and chemical fumigants. The latter can cause permanent central nervous system damage, heart and vascular disease, lung edema and cancer. [37] Pesticides, fungicides and insecticides used on crops are also found to have health effects on employees involved in cleaning, grading and trimming crops post harvest. [39]
Seed processing can require seed treatment which involves the mechanical application of pesticides, fungicides and insecticides. [2]These are toxic to employees if they come into contact with them. [21] 
</t>
  </si>
  <si>
    <t xml:space="preserve">All sub activities included in this Business Activity involve a level of repetitive manual labour. In preparing food crops, such as citrus and cocoa beans muscoskeletal injuries have been recorded. [41] [43] This is also true of employees involved in corn seed processing in Indonesia where equipment is less specialised and more manual labour is required. [42] Overall, this Business Activity presents a high risk of injury associated with repetitive manual labour. </t>
  </si>
  <si>
    <t>Migrant workers are employed throughout post harvest crop activities. For example, cotton ginning factories in India employ migrants from other states who have fewer rights and receive unequal pay and tobacco farms in the US employ a large proportion of Mexican migrant workers many of whom are working illegally and have no job security. [36] [46] [47] Overall, informality and issues that arise from not having a clear, contractual agreement are present in across the work conducted in this Business Activity. [45] [47]</t>
  </si>
  <si>
    <t>https://www.ncbi.nlm.nih.gov/pmc/articles/PMC4958544/</t>
  </si>
  <si>
    <t>Neal L Benowitz and Andrea D Burbank</t>
  </si>
  <si>
    <t>Cardiovascular toxicity of nicotine: implications for electronic cigatette use</t>
  </si>
  <si>
    <t>Trends in cardiovascular medicine</t>
  </si>
  <si>
    <t>[70]</t>
  </si>
  <si>
    <t>[71]</t>
  </si>
  <si>
    <t xml:space="preserve">Drug misuse: psychosocial interventions </t>
  </si>
  <si>
    <t xml:space="preserve">British psychological society </t>
  </si>
  <si>
    <t>No. 51</t>
  </si>
  <si>
    <t>NICE clinical guidelines</t>
  </si>
  <si>
    <t>https://www.ncbi.nlm.nih.gov/books/NBK53217/</t>
  </si>
  <si>
    <t>https://www.fda.gov/tobacco-products/products-ingredients-components/chemicals-every-tobacco-plant</t>
  </si>
  <si>
    <t>FDA</t>
  </si>
  <si>
    <t xml:space="preserve">Chemicals in every tobacco plant </t>
  </si>
  <si>
    <t>https://www.unodc.org/documents/wdr/WDR_2010/1.2_The_global_heroin_market.pdf</t>
  </si>
  <si>
    <t>[72]</t>
  </si>
  <si>
    <t>[73]</t>
  </si>
  <si>
    <t>1.2 The global heroin market</t>
  </si>
  <si>
    <t>UNODC World Drug report 2010</t>
  </si>
  <si>
    <t>https://www.agriculture.com/news/crops/stay-safe-with-treated-seed_2-ar31224</t>
  </si>
  <si>
    <t>Jeff Caldwell</t>
  </si>
  <si>
    <t xml:space="preserve">Successful farming </t>
  </si>
  <si>
    <t xml:space="preserve">Stay safe with treated seed </t>
  </si>
  <si>
    <t>[74]</t>
  </si>
  <si>
    <t>Both seed treatment and some crop preparation can require the use of pesticides or insecticides that can stay on the produce and have health implications for the handler. Seeds are sometimes treated after cleaning or grading and before bagging to disinfect, disinfest and protect the seeds or to change their shape or size through coating. [2]  [21] The most common chemical compounds used are neonicitinoids that have harmful effects on soils, water, pollinators and birds. [22] However, these are also harmful to employees if they come into contact with them and proper personal protective equipment is required. [21] [74]</t>
  </si>
  <si>
    <t>[75]</t>
  </si>
  <si>
    <t>The sobering details behind the seed monopoly chart</t>
  </si>
  <si>
    <t>Civil eats</t>
  </si>
  <si>
    <t>Kristina Hubbard</t>
  </si>
  <si>
    <t>https://civileats.com/2019/01/11/the-sobering-details-behind-the-latest-seed-monopoly-chart/</t>
  </si>
  <si>
    <t>https://corporateeurope.org/en/news/closing-our-seeds</t>
  </si>
  <si>
    <t xml:space="preserve">Corporate Europe Observatory </t>
  </si>
  <si>
    <t>Closing in on our seeds</t>
  </si>
  <si>
    <t>[76]</t>
  </si>
  <si>
    <t>This Business Activity includes the preparation of crops for primary markets and the processing of seeds. The preparation of crops encompasses activities such as cleaning, trimming, grading, drying and disinfecting. The purpose of doing this is to prepare crops for consumption or further processing. [1] This Business Activity encompasses a wide range of crops including food, feed, industrial, medicinal, fibre, oil and ornamental varieties. A variety of business models are present in the supply chain (e.g. some activities are conducted by the producer, whereas other crops will be sold to intermediary agents who conduct processing at a specialist facility). Despite the diversity of the crops included, there is a level of homogeneity in the use of specially designed machinery combined with a high level of manual labour.
This Business Activity also encompasses seed processing which includes all post-harvest activities aimed at improving seed quality for propagation. This may entail the removal of non-seed materials, damaged seeds, and immature seeds as well as the drying, cleaning, grading and treating of seeds to prepare them for market. 
The principles of seed and grain processing are the same. There is no difference in the seed or grain preparation processes for GM or non GM organisms, the main issue is maintaining their separation in processing plants in order to conform to international agreements and legislation on biosafety. [66] [67]</t>
  </si>
  <si>
    <t xml:space="preserve">The preparation of crops for primary markets and seeds for propagation require heavy machinery often powered by fuel inputs. For example, grain grading and cleaning machines as well as cotton gins commonly run on electric power supplied by a diesel generator or the national/regional grid. [2] [3] [4] Artificial drying is an important part of some crop and all seed preparation processes achieved using an air fan powered by a diesel engine or electric motor. [3] </t>
  </si>
  <si>
    <t xml:space="preserve">Many (though not all) post harvest crop activities entail multiple stages of automated machine labour. This includes different machines for cleaning, grading and drying of both seeds and crops. [2] Waxing fruit is commonly done via a machine called a brush bed undertaken on a conveyor belt. [6] [7] 
However, the preparation of certain crops, such as cocoa beans and tobacco, are heavily dependent on manual labour, meaning this characteristic would not apply. [8] [9] [10]
</t>
  </si>
  <si>
    <t>Depending on the crop, a typical business's wages can vary greatly. Coffee and cocoa are examples of activities where farmers/post harvest crop businesses are paid per sack of produce whose prices are determined by global market prices, weather conditions and other variable factors. [54] [55] [56]</t>
  </si>
  <si>
    <t>Migrant workers are employed throughout post harvest crop activities. For example, cotton ginning factories in India employ migrants from other states who have fewer rights and receive unequal pay and tobacco farms in the US employ a large proportion of Mexican migrant workers, many of whom are working illegally and have no job security. [36] [46] [47] Overall, informality and issues that arise from not having a clear, contractual agreement are present in across the work conducted in this Business Activity. [45] [47]</t>
  </si>
  <si>
    <t xml:space="preserve">AF: I deleted a note regarding tobacco here, because impacts are covered by a different heatmap. </t>
  </si>
  <si>
    <t>This Business Activity does not have any
characteristics that would make it more susceptible to breaching the ‘spirit or the letter’ of tax regulation.</t>
  </si>
  <si>
    <r>
      <t>There may occasionally be instances where no high or low risk characteristics apply for a specific Break-Even Goal but you still believe there is a clear reason for the goal to be high or low risk. Each goal has two characteristics above the 'Moderate' risk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</si>
  <si>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A typical business undertakes processes or creates products that rely on the use of potentially harmful and under researched substances</t>
  </si>
  <si>
    <t>Many of the end products of post-harvest crop actitivies are designed for human consumption. Grain, wheat and other similar crops do not typically increase long-term health risks. Tobacco is designed for human consumption and does have long-term health impacts, such as lung cancer, cardiovascular disease and pulmonary disease [70]. Similarly, some narcotic drugs, such as cannabis may have long-term health effects including lowered dopamine, memory issues and cardiac and respiratory disorders [71].</t>
  </si>
  <si>
    <t xml:space="preserve">Many of the end products of post-harvest crop actitivies are designed for human consumption. Grain, wheat and other similar crops do not typically increase long-term health risks. The production of tobacco leaves and narcotics are the exception to this. </t>
  </si>
  <si>
    <t xml:space="preserve">Tobacco contains the highly addictive compound of nicotine. Using with any product containing nicotine can result in addiction [70]. Narcotic crops, including coca, hemp and opiates may also be addictive in their raw or processed form [73]. Most other crops do not contain addictive substances. </t>
  </si>
  <si>
    <t>Both seed treatment and some crop preparation can require the use of pesticides or insecticides. Seeds are sometimes treated after cleaning or grading and before bagging to disinfect, disinfest and protect the seeds or to change their shape or size through coating. [2] The products used in treatment are harmful to human and environmental health. [21] The most common chemical compounds used are neonicitinoids that have harmful effects on soils, water, pollinators and birds. [22] Crops such as maize can require chemical fumigants as insecticides and pesticides during storage. [23]
Harmful operational inputs are not typically used in cotton ginning, waxing fruit, sun drying, preparation of tobacco leaves or cocoa beans. [7]</t>
  </si>
  <si>
    <t xml:space="preserve">Although crop production and post-harvest crop processing go hand in hand, this business activity is focussed on the transformation of natural resources, rather than their direct management. </t>
  </si>
  <si>
    <t>Post-harvest crop processing can occur at the site where crops are produced in the first place or in specialist facilities. The primary processing of crops does not require a high conservation value location, but a risk of encroachment remains.</t>
  </si>
  <si>
    <t>Water is a necessary operational input for some post-harvest crop activities. For example, fruit and vegetables require water for washing [11] and fresh-cut flowers require water to remain fresh. [17] Water may also be used as a vehicle for disinfectant and as a way to float crops to aid manual sorting. [12] [13] However, it is not intrinsic to every post-harvest crop activity. For instance, the cleaning of grains, other stages of seed processing, cotton ginning, preparation of tobacco, cocoa and sun drying fruit and vegetables use little to no water in processing. [14] [2] [15] [16] Finally, any wastewater created is not highly contaminated. [19]</t>
  </si>
  <si>
    <t>[77]</t>
  </si>
  <si>
    <t>Child labour in agriculture</t>
  </si>
  <si>
    <t>International Labour Organisation</t>
  </si>
  <si>
    <t>Unknown</t>
  </si>
  <si>
    <t>18/12/2022</t>
  </si>
  <si>
    <t>https://www.ilo.org/infostories/en-GB/Stories/Child-Labour/Child-Labour-In-Agriculture#what-drives-children-into-agricultural-labour/pull-factors</t>
  </si>
  <si>
    <t>Statistics vary, but 60-70% of all child labourers work in agriculture (which encompasses crop activities). Push factors include debt avoidance by the child's family, the undervaluing of education in favour of short-term family income, the need for children to supplement low income households to provide added security, remote living areas with a lack of alternate opportunities, resilience against shock and local traditions for child labour. Pull factors include cost cutting for employers, a preference for docility in child workers, meeting stretched labour supply demands, meeting quota targets and the advantages of smaller hand for specific tasks like flower cutting or fruit picking. [77]</t>
  </si>
  <si>
    <t>Primary processed crops arer natural resources which will likely be fully consumed. Packaging is necessary to ensure produce remains edible but this is typically made up on widely repurposable materials.</t>
  </si>
  <si>
    <t xml:space="preserve">Tobacco, cotton and the preparation of other crops included in this Business Activity (palm oil, rubber, soy, maize, sugar) are crops increasingly subject to social and environmental legislation. [63] [64] The elimination of child labour, increasing working standards and preventing deforestation are some of the changes that are affecting where crops are grown and therefore where and how the preparation stages take place. [65]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</si>
</sst>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1"/>
      <name val="Calibri"/>
      <family val="2"/>
      <scheme val="minor"/>
    </font>
    <font>
      <u/>
      <sz val="12"/>
      <name val="Calibri"/>
      <family val="2"/>
      <scheme val="minor"/>
    </font>
    <font>
      <sz val="13"/>
      <color rgb="FF338CA6"/>
      <name val="Calibri"/>
      <family val="2"/>
    </font>
    <font>
      <sz val="13"/>
      <color rgb="FF338CA6"/>
      <name val="Calibri (Body)"/>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DB3"/>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315">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vertical="center"/>
    </xf>
    <xf numFmtId="0" fontId="0" fillId="10" borderId="5" xfId="0" applyFill="1" applyBorder="1" applyAlignment="1">
      <alignment horizontal="center" vertical="center"/>
    </xf>
    <xf numFmtId="49" fontId="0" fillId="10" borderId="5" xfId="0" applyNumberFormat="1" applyFill="1" applyBorder="1" applyAlignment="1">
      <alignment horizontal="center" vertical="center"/>
    </xf>
    <xf numFmtId="49" fontId="0" fillId="4" borderId="5" xfId="0" applyNumberFormat="1" applyFill="1" applyBorder="1" applyAlignment="1">
      <alignment horizontal="right"/>
    </xf>
    <xf numFmtId="0" fontId="0" fillId="4" borderId="7" xfId="0" applyFill="1" applyBorder="1"/>
    <xf numFmtId="0" fontId="0" fillId="4" borderId="3" xfId="0" applyFill="1" applyBorder="1" applyAlignment="1">
      <alignment horizontal="center" vertical="center"/>
    </xf>
    <xf numFmtId="0" fontId="0" fillId="4" borderId="5" xfId="0" applyFill="1" applyBorder="1" applyAlignment="1">
      <alignment horizontal="center" vertical="center"/>
    </xf>
    <xf numFmtId="49" fontId="0" fillId="4" borderId="5" xfId="0" applyNumberFormat="1" applyFill="1" applyBorder="1" applyAlignment="1">
      <alignment horizontal="center" vertical="center"/>
    </xf>
    <xf numFmtId="14" fontId="0" fillId="15" borderId="5" xfId="0" applyNumberFormat="1" applyFont="1" applyFill="1" applyBorder="1" applyAlignment="1" applyProtection="1">
      <alignment horizontal="center" vertical="center"/>
      <protection locked="0"/>
    </xf>
    <xf numFmtId="0" fontId="42" fillId="20" borderId="0" xfId="0" applyFont="1" applyFill="1"/>
    <xf numFmtId="0" fontId="0" fillId="20" borderId="0" xfId="0" applyFill="1"/>
    <xf numFmtId="0" fontId="30" fillId="20" borderId="0" xfId="0" applyFont="1" applyFill="1" applyAlignment="1">
      <alignment vertical="center" wrapText="1"/>
    </xf>
    <xf numFmtId="0" fontId="33" fillId="20" borderId="0" xfId="0" applyFont="1" applyFill="1" applyAlignment="1">
      <alignment vertical="center" wrapText="1"/>
    </xf>
    <xf numFmtId="0" fontId="27" fillId="15" borderId="16" xfId="0" applyFont="1" applyFill="1" applyBorder="1" applyAlignment="1" applyProtection="1">
      <alignment horizontal="left" vertical="center" wrapText="1"/>
      <protection locked="0"/>
    </xf>
    <xf numFmtId="0" fontId="0" fillId="15" borderId="5" xfId="0" applyFont="1" applyFill="1" applyBorder="1" applyAlignment="1" applyProtection="1">
      <alignment vertical="center" wrapText="1"/>
      <protection locked="0"/>
    </xf>
    <xf numFmtId="0" fontId="0" fillId="4" borderId="5" xfId="0" applyFill="1" applyBorder="1" applyAlignment="1" applyProtection="1">
      <alignment horizontal="center" vertical="center"/>
      <protection locked="0"/>
    </xf>
    <xf numFmtId="0" fontId="42" fillId="15" borderId="5" xfId="0" applyFont="1" applyFill="1" applyBorder="1"/>
    <xf numFmtId="0" fontId="0" fillId="15" borderId="3" xfId="0" applyFont="1" applyFill="1" applyBorder="1" applyAlignment="1" applyProtection="1">
      <alignment vertical="center"/>
      <protection locked="0"/>
    </xf>
    <xf numFmtId="0" fontId="0" fillId="15" borderId="5" xfId="0" applyFill="1" applyBorder="1" applyAlignment="1" applyProtection="1">
      <alignment vertical="center"/>
      <protection locked="0"/>
    </xf>
    <xf numFmtId="0" fontId="0" fillId="15" borderId="5" xfId="0" applyFill="1" applyBorder="1" applyAlignment="1" applyProtection="1">
      <alignment horizontal="center" vertical="center"/>
      <protection locked="0"/>
    </xf>
    <xf numFmtId="0" fontId="30" fillId="15" borderId="5" xfId="0" applyFont="1" applyFill="1" applyBorder="1" applyAlignment="1">
      <alignment horizontal="left" vertical="center" wrapText="1"/>
    </xf>
    <xf numFmtId="0" fontId="43" fillId="15" borderId="5" xfId="1" applyFont="1" applyFill="1" applyBorder="1" applyAlignment="1" applyProtection="1">
      <alignment vertical="center"/>
      <protection locked="0"/>
    </xf>
    <xf numFmtId="0" fontId="0" fillId="15" borderId="7" xfId="0" applyFill="1" applyBorder="1" applyAlignment="1" applyProtection="1">
      <alignment vertical="center"/>
      <protection locked="0"/>
    </xf>
    <xf numFmtId="0" fontId="44" fillId="15" borderId="14" xfId="0" applyFont="1" applyFill="1" applyBorder="1" applyAlignment="1" applyProtection="1">
      <alignment horizontal="left" vertical="center" wrapText="1"/>
      <protection locked="0"/>
    </xf>
    <xf numFmtId="0" fontId="44" fillId="15" borderId="12" xfId="0" applyFont="1" applyFill="1" applyBorder="1" applyAlignment="1" applyProtection="1">
      <alignment horizontal="left" vertical="center" wrapText="1"/>
      <protection locked="0"/>
    </xf>
    <xf numFmtId="0" fontId="45" fillId="15" borderId="14" xfId="0" applyFont="1" applyFill="1" applyBorder="1" applyAlignment="1" applyProtection="1">
      <alignment horizontal="left" vertical="center" wrapText="1"/>
      <protection locked="0"/>
    </xf>
    <xf numFmtId="0" fontId="44" fillId="15" borderId="22" xfId="0" applyFont="1" applyFill="1" applyBorder="1" applyAlignment="1" applyProtection="1">
      <alignment horizontal="left" vertical="center" wrapText="1"/>
      <protection locked="0"/>
    </xf>
    <xf numFmtId="0" fontId="44" fillId="15" borderId="17" xfId="0" applyFont="1" applyFill="1" applyBorder="1" applyAlignment="1" applyProtection="1">
      <alignment horizontal="left" vertical="center" wrapText="1"/>
      <protection locked="0"/>
    </xf>
    <xf numFmtId="0" fontId="0" fillId="15" borderId="23" xfId="0" applyFill="1" applyBorder="1" applyAlignment="1" applyProtection="1">
      <alignment vertical="center"/>
      <protection locked="0"/>
    </xf>
    <xf numFmtId="14" fontId="0" fillId="15" borderId="5" xfId="0" applyNumberFormat="1" applyFill="1" applyBorder="1" applyAlignment="1" applyProtection="1">
      <alignment horizontal="center" vertical="center"/>
      <protection locked="0"/>
    </xf>
    <xf numFmtId="0" fontId="0" fillId="15" borderId="4" xfId="0" applyFill="1" applyBorder="1" applyAlignment="1" applyProtection="1">
      <alignment vertical="center"/>
      <protection locked="0"/>
    </xf>
    <xf numFmtId="0" fontId="0" fillId="15" borderId="4" xfId="0" applyFill="1" applyBorder="1" applyAlignment="1" applyProtection="1">
      <alignment horizontal="center" vertical="center"/>
      <protection locked="0"/>
    </xf>
    <xf numFmtId="0" fontId="0" fillId="20" borderId="9" xfId="0" applyFill="1" applyBorder="1" applyAlignment="1" applyProtection="1">
      <alignment vertical="center"/>
      <protection locked="0"/>
    </xf>
    <xf numFmtId="0" fontId="0" fillId="20" borderId="5" xfId="0" applyFill="1" applyBorder="1" applyAlignment="1" applyProtection="1">
      <alignment vertical="center"/>
      <protection locked="0"/>
    </xf>
    <xf numFmtId="0" fontId="0" fillId="20" borderId="5" xfId="0" applyFill="1" applyBorder="1" applyAlignment="1" applyProtection="1">
      <alignment horizontal="center" vertical="center"/>
      <protection locked="0"/>
    </xf>
    <xf numFmtId="14" fontId="0" fillId="20" borderId="5" xfId="0" applyNumberFormat="1" applyFill="1" applyBorder="1" applyAlignment="1" applyProtection="1">
      <alignment horizontal="center" vertical="center"/>
      <protection locked="0"/>
    </xf>
    <xf numFmtId="0" fontId="0" fillId="20" borderId="7" xfId="0" applyFill="1" applyBorder="1" applyAlignment="1" applyProtection="1">
      <alignment vertical="center"/>
      <protection locked="0"/>
    </xf>
    <xf numFmtId="0" fontId="0" fillId="20" borderId="1" xfId="0" applyFill="1" applyBorder="1" applyAlignment="1" applyProtection="1">
      <alignment vertical="center"/>
      <protection locked="0"/>
    </xf>
    <xf numFmtId="0" fontId="0" fillId="20" borderId="1" xfId="0" applyFill="1" applyBorder="1" applyAlignment="1" applyProtection="1">
      <alignment horizontal="center" vertical="center"/>
      <protection locked="0"/>
    </xf>
    <xf numFmtId="14" fontId="0" fillId="20" borderId="1" xfId="0" applyNumberFormat="1" applyFill="1" applyBorder="1" applyAlignment="1" applyProtection="1">
      <alignment horizontal="center" vertical="center"/>
      <protection locked="0"/>
    </xf>
    <xf numFmtId="0" fontId="0" fillId="20" borderId="23" xfId="0" applyFill="1" applyBorder="1" applyAlignment="1" applyProtection="1">
      <alignment vertical="center"/>
      <protection locked="0"/>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CDDB3"/>
      <color rgb="FFFCDEB3"/>
      <color rgb="FF338CA6"/>
      <color rgb="FFF2F2F2"/>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otton.org/pubs/cottoncounts/story/how.cf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14" zoomScale="130" zoomScaleNormal="130" workbookViewId="0">
      <selection activeCell="B16" sqref="B16"/>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6" t="s">
        <v>384</v>
      </c>
      <c r="B1" s="43" t="s">
        <v>631</v>
      </c>
    </row>
    <row r="4" spans="1:18" ht="31" customHeight="1" x14ac:dyDescent="0.2">
      <c r="A4" s="282" t="s">
        <v>447</v>
      </c>
      <c r="B4" s="282"/>
      <c r="D4" s="282" t="s">
        <v>385</v>
      </c>
      <c r="E4" s="283"/>
      <c r="F4" s="13"/>
      <c r="G4" s="13"/>
      <c r="H4" s="14"/>
    </row>
    <row r="5" spans="1:18" ht="31" customHeight="1" x14ac:dyDescent="0.2">
      <c r="A5" s="286" t="s">
        <v>452</v>
      </c>
      <c r="B5" s="287"/>
      <c r="D5" s="15" t="s">
        <v>386</v>
      </c>
      <c r="E5" s="16" t="s">
        <v>387</v>
      </c>
      <c r="F5" s="13"/>
      <c r="G5" s="13"/>
      <c r="H5" s="14"/>
    </row>
    <row r="6" spans="1:18" ht="44" customHeight="1" x14ac:dyDescent="0.2">
      <c r="A6" s="174">
        <v>1</v>
      </c>
      <c r="B6" s="32" t="s">
        <v>534</v>
      </c>
      <c r="D6" s="17" t="s">
        <v>388</v>
      </c>
      <c r="E6" s="18" t="s">
        <v>389</v>
      </c>
      <c r="F6" s="19"/>
      <c r="G6" s="19"/>
      <c r="H6" s="19"/>
      <c r="R6" s="165" t="str">
        <f>D6</f>
        <v>Highest</v>
      </c>
    </row>
    <row r="7" spans="1:18" ht="89" customHeight="1" x14ac:dyDescent="0.2">
      <c r="A7" s="175">
        <v>2</v>
      </c>
      <c r="B7" s="34" t="s">
        <v>484</v>
      </c>
      <c r="D7" s="20" t="s">
        <v>390</v>
      </c>
      <c r="E7" s="21" t="s">
        <v>391</v>
      </c>
      <c r="F7" s="19"/>
      <c r="G7" s="19"/>
      <c r="H7" s="19"/>
      <c r="R7" s="165"/>
    </row>
    <row r="8" spans="1:18" ht="53" customHeight="1" x14ac:dyDescent="0.2">
      <c r="A8" s="174">
        <v>3</v>
      </c>
      <c r="B8" s="32" t="s">
        <v>485</v>
      </c>
      <c r="D8" s="17" t="s">
        <v>392</v>
      </c>
      <c r="E8" s="22" t="s">
        <v>393</v>
      </c>
      <c r="F8" s="19"/>
      <c r="G8" s="19"/>
      <c r="H8" s="19"/>
      <c r="R8" s="165"/>
    </row>
    <row r="9" spans="1:18" ht="30" customHeight="1" x14ac:dyDescent="0.2">
      <c r="A9" s="286" t="s">
        <v>454</v>
      </c>
      <c r="B9" s="287"/>
      <c r="D9" s="23" t="s">
        <v>67</v>
      </c>
      <c r="E9" s="24" t="s">
        <v>394</v>
      </c>
      <c r="F9" s="19"/>
      <c r="G9" s="19"/>
      <c r="H9" s="19"/>
      <c r="R9" s="165"/>
    </row>
    <row r="10" spans="1:18" ht="30" customHeight="1" x14ac:dyDescent="0.2">
      <c r="A10" s="175">
        <v>1</v>
      </c>
      <c r="B10" s="34" t="s">
        <v>480</v>
      </c>
      <c r="D10" s="27"/>
      <c r="E10" s="28"/>
      <c r="F10" s="19"/>
      <c r="G10" s="19"/>
      <c r="H10" s="19"/>
      <c r="R10" s="165"/>
    </row>
    <row r="11" spans="1:18" ht="68" customHeight="1" x14ac:dyDescent="0.2">
      <c r="A11" s="174">
        <v>2</v>
      </c>
      <c r="B11" s="32" t="s">
        <v>481</v>
      </c>
      <c r="D11" s="169"/>
      <c r="E11" s="169"/>
      <c r="F11" s="25"/>
      <c r="G11" s="25"/>
      <c r="H11" s="26"/>
    </row>
    <row r="12" spans="1:18" ht="64" customHeight="1" x14ac:dyDescent="0.2">
      <c r="A12" s="175">
        <v>3</v>
      </c>
      <c r="B12" s="34" t="s">
        <v>451</v>
      </c>
      <c r="D12" s="170"/>
      <c r="E12" s="170"/>
      <c r="F12" s="171"/>
      <c r="G12" s="28"/>
      <c r="H12" s="28"/>
    </row>
    <row r="13" spans="1:18" s="29" customFormat="1" ht="116" customHeight="1" x14ac:dyDescent="0.2">
      <c r="A13" s="174">
        <v>4</v>
      </c>
      <c r="B13" s="32" t="s">
        <v>450</v>
      </c>
      <c r="D13" s="27"/>
      <c r="E13" s="28"/>
      <c r="F13" s="28"/>
      <c r="G13" s="28"/>
      <c r="H13" s="28"/>
    </row>
    <row r="14" spans="1:18" s="29" customFormat="1" ht="68" x14ac:dyDescent="0.2">
      <c r="A14" s="175">
        <v>5</v>
      </c>
      <c r="B14" s="34" t="s">
        <v>486</v>
      </c>
      <c r="D14" s="27"/>
      <c r="E14" s="28"/>
      <c r="F14" s="28"/>
      <c r="G14" s="28"/>
      <c r="H14" s="28"/>
    </row>
    <row r="15" spans="1:18" s="29" customFormat="1" ht="68" x14ac:dyDescent="0.2">
      <c r="A15" s="174">
        <v>6</v>
      </c>
      <c r="B15" s="32" t="s">
        <v>960</v>
      </c>
      <c r="D15" s="27"/>
      <c r="E15" s="28"/>
      <c r="F15" s="28"/>
      <c r="G15" s="28"/>
      <c r="H15" s="28"/>
    </row>
    <row r="16" spans="1:18" s="29" customFormat="1" ht="170" x14ac:dyDescent="0.2">
      <c r="A16" s="175">
        <v>7</v>
      </c>
      <c r="B16" s="34" t="s">
        <v>487</v>
      </c>
      <c r="D16" s="27"/>
      <c r="E16" s="28"/>
      <c r="F16" s="28"/>
      <c r="G16" s="28"/>
      <c r="H16" s="28"/>
    </row>
    <row r="17" spans="1:9" s="29" customFormat="1" ht="76" customHeight="1" x14ac:dyDescent="0.2">
      <c r="A17" s="174">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92" t="s">
        <v>446</v>
      </c>
      <c r="B20" s="293"/>
      <c r="D20" s="284" t="s">
        <v>445</v>
      </c>
      <c r="E20" s="285"/>
      <c r="F20" s="285"/>
      <c r="G20" s="285"/>
      <c r="H20" s="285"/>
      <c r="I20" s="285"/>
    </row>
    <row r="21" spans="1:9" ht="19" x14ac:dyDescent="0.2">
      <c r="A21" s="290" t="s">
        <v>953</v>
      </c>
      <c r="B21" s="290"/>
      <c r="D21" s="15" t="s">
        <v>488</v>
      </c>
      <c r="E21" s="15" t="s">
        <v>489</v>
      </c>
      <c r="F21" s="42" t="s">
        <v>453</v>
      </c>
      <c r="G21" s="15" t="s">
        <v>491</v>
      </c>
      <c r="H21" s="15" t="s">
        <v>490</v>
      </c>
      <c r="I21" s="15" t="s">
        <v>492</v>
      </c>
    </row>
    <row r="22" spans="1:9" x14ac:dyDescent="0.2">
      <c r="A22" s="291"/>
      <c r="B22" s="291"/>
      <c r="D22" s="237" t="s">
        <v>637</v>
      </c>
      <c r="E22" s="238" t="s">
        <v>631</v>
      </c>
      <c r="F22" s="41" t="str">
        <f>HYPERLINK(CONCATENATE("https://siccode.com/search-isic/",$D22),"Description")</f>
        <v>Description</v>
      </c>
      <c r="G22" s="239" t="s">
        <v>638</v>
      </c>
      <c r="H22" s="240" t="s">
        <v>639</v>
      </c>
      <c r="I22" s="241" t="s">
        <v>639</v>
      </c>
    </row>
    <row r="23" spans="1:9" x14ac:dyDescent="0.2">
      <c r="A23" s="291"/>
      <c r="B23" s="291"/>
      <c r="D23" s="242" t="s">
        <v>640</v>
      </c>
      <c r="E23" s="243" t="s">
        <v>641</v>
      </c>
      <c r="F23" s="38" t="str">
        <f t="shared" ref="F23" si="0">HYPERLINK(CONCATENATE("https://siccode.com/search-isic/",$D23),"Description")</f>
        <v>Description</v>
      </c>
      <c r="G23" s="244" t="s">
        <v>638</v>
      </c>
      <c r="H23" s="245" t="s">
        <v>639</v>
      </c>
      <c r="I23" s="246" t="s">
        <v>639</v>
      </c>
    </row>
    <row r="24" spans="1:9" x14ac:dyDescent="0.2">
      <c r="A24" s="291"/>
      <c r="B24" s="291"/>
      <c r="D24" s="39"/>
      <c r="E24" s="40"/>
      <c r="F24" s="41"/>
      <c r="G24" s="183"/>
      <c r="H24" s="17"/>
      <c r="I24" s="184"/>
    </row>
    <row r="25" spans="1:9" x14ac:dyDescent="0.2">
      <c r="A25" s="291"/>
      <c r="B25" s="291"/>
      <c r="D25" s="36"/>
      <c r="E25" s="37"/>
      <c r="F25" s="38"/>
      <c r="G25" s="185"/>
      <c r="H25" s="20"/>
      <c r="I25" s="186"/>
    </row>
    <row r="26" spans="1:9" x14ac:dyDescent="0.2">
      <c r="A26" s="291"/>
      <c r="B26" s="291"/>
      <c r="D26" s="39"/>
      <c r="E26" s="40"/>
      <c r="F26" s="41"/>
      <c r="G26" s="183"/>
      <c r="H26" s="17"/>
      <c r="I26" s="184"/>
    </row>
    <row r="27" spans="1:9" ht="16" customHeight="1" x14ac:dyDescent="0.2">
      <c r="A27" s="291"/>
      <c r="B27" s="291"/>
      <c r="D27" s="36"/>
      <c r="E27" s="37"/>
      <c r="F27" s="38"/>
      <c r="G27" s="185"/>
      <c r="H27" s="20"/>
      <c r="I27" s="186"/>
    </row>
    <row r="28" spans="1:9" ht="16" customHeight="1" x14ac:dyDescent="0.2">
      <c r="A28" s="291"/>
      <c r="B28" s="291"/>
      <c r="D28" s="39"/>
      <c r="E28" s="40"/>
      <c r="F28" s="41"/>
      <c r="G28" s="183"/>
      <c r="H28" s="17"/>
      <c r="I28" s="184"/>
    </row>
    <row r="29" spans="1:9" x14ac:dyDescent="0.2">
      <c r="A29" s="291"/>
      <c r="B29" s="291"/>
      <c r="D29" s="36"/>
      <c r="E29" s="37"/>
      <c r="F29" s="38"/>
      <c r="G29" s="185"/>
      <c r="H29" s="20"/>
      <c r="I29" s="186"/>
    </row>
    <row r="30" spans="1:9" x14ac:dyDescent="0.2">
      <c r="A30" s="291"/>
      <c r="B30" s="291"/>
      <c r="D30" s="39"/>
      <c r="E30" s="40"/>
      <c r="F30" s="41"/>
      <c r="G30" s="183"/>
      <c r="H30" s="17"/>
      <c r="I30" s="184"/>
    </row>
    <row r="31" spans="1:9" x14ac:dyDescent="0.2">
      <c r="A31" s="291"/>
      <c r="B31" s="291"/>
      <c r="D31" s="36"/>
      <c r="E31" s="37"/>
      <c r="F31" s="38"/>
      <c r="G31" s="185"/>
      <c r="H31" s="20"/>
      <c r="I31" s="186"/>
    </row>
    <row r="32" spans="1:9" x14ac:dyDescent="0.2">
      <c r="A32" s="291"/>
      <c r="B32" s="291"/>
      <c r="D32" s="39"/>
      <c r="E32" s="40"/>
      <c r="F32" s="41"/>
      <c r="G32" s="183"/>
      <c r="H32" s="17"/>
      <c r="I32" s="184"/>
    </row>
    <row r="33" spans="1:9" x14ac:dyDescent="0.2">
      <c r="A33" s="291"/>
      <c r="B33" s="291"/>
      <c r="D33" s="36"/>
      <c r="E33" s="37"/>
      <c r="F33" s="38"/>
      <c r="G33" s="185"/>
      <c r="H33" s="20"/>
      <c r="I33" s="186"/>
    </row>
    <row r="34" spans="1:9" x14ac:dyDescent="0.2">
      <c r="A34" s="291"/>
      <c r="B34" s="291"/>
      <c r="D34" s="39"/>
      <c r="E34" s="40"/>
      <c r="F34" s="41"/>
      <c r="G34" s="183"/>
      <c r="H34" s="17"/>
      <c r="I34" s="184"/>
    </row>
    <row r="35" spans="1:9" ht="176" customHeight="1" x14ac:dyDescent="0.2">
      <c r="A35" s="291"/>
      <c r="B35" s="291"/>
      <c r="D35" s="36"/>
      <c r="E35" s="37"/>
      <c r="F35" s="38"/>
      <c r="G35" s="185"/>
      <c r="H35" s="20"/>
      <c r="I35" s="186"/>
    </row>
    <row r="36" spans="1:9" ht="17" customHeight="1" x14ac:dyDescent="0.2">
      <c r="A36" s="177" t="s">
        <v>902</v>
      </c>
      <c r="B36" s="177"/>
      <c r="D36" s="39"/>
      <c r="E36" s="40"/>
      <c r="F36" s="41"/>
      <c r="G36" s="183"/>
      <c r="H36" s="17"/>
      <c r="I36" s="184"/>
    </row>
    <row r="37" spans="1:9" ht="23" customHeight="1" x14ac:dyDescent="0.2">
      <c r="A37" s="288" t="s">
        <v>483</v>
      </c>
      <c r="B37" s="289"/>
      <c r="D37" s="36"/>
      <c r="E37" s="37"/>
      <c r="F37" s="38"/>
      <c r="G37" s="185"/>
      <c r="H37" s="20"/>
      <c r="I37" s="186"/>
    </row>
    <row r="38" spans="1:9" ht="19" x14ac:dyDescent="0.2">
      <c r="A38" s="15" t="s">
        <v>493</v>
      </c>
      <c r="B38" s="15" t="s">
        <v>494</v>
      </c>
      <c r="D38" s="39"/>
      <c r="E38" s="40"/>
      <c r="F38" s="41"/>
      <c r="G38" s="183"/>
      <c r="H38" s="17"/>
      <c r="I38" s="184"/>
    </row>
    <row r="39" spans="1:9" ht="17" x14ac:dyDescent="0.2">
      <c r="A39" s="235" t="s">
        <v>632</v>
      </c>
      <c r="B39" s="235" t="s">
        <v>632</v>
      </c>
      <c r="D39" s="36"/>
      <c r="E39" s="37"/>
      <c r="F39" s="38"/>
      <c r="G39" s="185"/>
      <c r="H39" s="20"/>
      <c r="I39" s="186"/>
    </row>
    <row r="40" spans="1:9" ht="17" x14ac:dyDescent="0.2">
      <c r="A40" s="236" t="s">
        <v>633</v>
      </c>
      <c r="B40" s="236" t="s">
        <v>633</v>
      </c>
      <c r="D40" s="39"/>
      <c r="E40" s="40"/>
      <c r="F40" s="41"/>
      <c r="G40" s="183"/>
      <c r="H40" s="17"/>
      <c r="I40" s="184"/>
    </row>
    <row r="41" spans="1:9" ht="17" x14ac:dyDescent="0.2">
      <c r="A41" s="235" t="s">
        <v>634</v>
      </c>
      <c r="B41" s="235" t="s">
        <v>634</v>
      </c>
      <c r="D41" s="36"/>
      <c r="E41" s="37"/>
      <c r="F41" s="38"/>
      <c r="G41" s="185"/>
      <c r="H41" s="20"/>
      <c r="I41" s="186"/>
    </row>
    <row r="42" spans="1:9" ht="17" x14ac:dyDescent="0.2">
      <c r="A42" s="236" t="s">
        <v>635</v>
      </c>
      <c r="B42" s="236" t="s">
        <v>636</v>
      </c>
      <c r="D42" s="39"/>
      <c r="E42" s="40"/>
      <c r="F42" s="41"/>
      <c r="G42" s="183"/>
      <c r="H42" s="17"/>
      <c r="I42" s="184"/>
    </row>
    <row r="43" spans="1:9" x14ac:dyDescent="0.2">
      <c r="A43" s="172"/>
      <c r="B43" s="172"/>
      <c r="D43" s="36"/>
      <c r="E43" s="37"/>
      <c r="F43" s="38"/>
      <c r="G43" s="185"/>
      <c r="H43" s="20"/>
      <c r="I43" s="186"/>
    </row>
    <row r="44" spans="1:9" x14ac:dyDescent="0.2">
      <c r="A44" s="173"/>
      <c r="B44" s="173"/>
      <c r="D44" s="39"/>
      <c r="E44" s="40"/>
      <c r="F44" s="41"/>
      <c r="G44" s="183"/>
      <c r="H44" s="17"/>
      <c r="I44" s="184"/>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mergeCells count="8">
    <mergeCell ref="D4:E4"/>
    <mergeCell ref="D20:I20"/>
    <mergeCell ref="A9:B9"/>
    <mergeCell ref="A37:B37"/>
    <mergeCell ref="A21:B35"/>
    <mergeCell ref="A4:B4"/>
    <mergeCell ref="A5:B5"/>
    <mergeCell ref="A20:B20"/>
  </mergeCells>
  <conditionalFormatting sqref="H24:H43">
    <cfRule type="expression" dxfId="19" priority="16">
      <formula>$G24="All except"</formula>
    </cfRule>
  </conditionalFormatting>
  <conditionalFormatting sqref="E24:F43">
    <cfRule type="expression" dxfId="18" priority="15">
      <formula>$G24="Only"</formula>
    </cfRule>
  </conditionalFormatting>
  <conditionalFormatting sqref="D24:D43">
    <cfRule type="expression" dxfId="17" priority="14">
      <formula>$G24="Only"</formula>
    </cfRule>
  </conditionalFormatting>
  <conditionalFormatting sqref="I24:I43">
    <cfRule type="expression" dxfId="16" priority="12">
      <formula>$G24="Only"</formula>
    </cfRule>
  </conditionalFormatting>
  <conditionalFormatting sqref="I24:I43">
    <cfRule type="expression" dxfId="15" priority="11">
      <formula>$G24="All except"</formula>
    </cfRule>
  </conditionalFormatting>
  <conditionalFormatting sqref="H44">
    <cfRule type="expression" dxfId="14" priority="10">
      <formula>$G44="All except"</formula>
    </cfRule>
  </conditionalFormatting>
  <conditionalFormatting sqref="E44:F44">
    <cfRule type="expression" dxfId="13" priority="9">
      <formula>$G44="Only"</formula>
    </cfRule>
  </conditionalFormatting>
  <conditionalFormatting sqref="D44">
    <cfRule type="expression" dxfId="12" priority="8">
      <formula>$G44="Only"</formula>
    </cfRule>
  </conditionalFormatting>
  <conditionalFormatting sqref="I44">
    <cfRule type="expression" dxfId="11" priority="7">
      <formula>$G44="Only"</formula>
    </cfRule>
  </conditionalFormatting>
  <conditionalFormatting sqref="I44">
    <cfRule type="expression" dxfId="10" priority="6">
      <formula>$G44="All except"</formula>
    </cfRule>
  </conditionalFormatting>
  <conditionalFormatting sqref="H22:H23">
    <cfRule type="expression" dxfId="9" priority="5">
      <formula>$G22="All except"</formula>
    </cfRule>
  </conditionalFormatting>
  <conditionalFormatting sqref="E22:F23">
    <cfRule type="expression" dxfId="8" priority="4">
      <formula>$G22="Only"</formula>
    </cfRule>
  </conditionalFormatting>
  <conditionalFormatting sqref="D22:D23">
    <cfRule type="expression" dxfId="7" priority="3">
      <formula>$G22="Only"</formula>
    </cfRule>
  </conditionalFormatting>
  <conditionalFormatting sqref="I22:I23">
    <cfRule type="expression" dxfId="6" priority="2">
      <formula>$G22="Only"</formula>
    </cfRule>
  </conditionalFormatting>
  <conditionalFormatting sqref="I22:I23">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90" zoomScaleNormal="90" workbookViewId="0">
      <pane xSplit="2" ySplit="4" topLeftCell="E5" activePane="bottomRight" state="frozenSplit"/>
      <selection activeCell="I1" sqref="I1:O1048576"/>
      <selection pane="topRight" activeCell="I1" sqref="I1:O1048576"/>
      <selection pane="bottomLeft" activeCell="I1" sqref="I1:O1048576"/>
      <selection pane="bottomRight" activeCell="H250" sqref="H250"/>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56" customWidth="1"/>
    <col min="7" max="7" width="2" style="91" customWidth="1"/>
    <col min="8" max="8" width="17.5" style="90" customWidth="1"/>
    <col min="9" max="9" width="61.5" style="178" customWidth="1"/>
    <col min="10" max="10" width="7.83203125" style="179" hidden="1" customWidth="1"/>
    <col min="11" max="17" width="4.1640625" style="180" hidden="1" customWidth="1"/>
    <col min="18" max="18" width="5.83203125" style="180" hidden="1" customWidth="1"/>
    <col min="19" max="19" width="70.1640625" style="180" customWidth="1"/>
    <col min="20" max="20" width="41.6640625" style="11" customWidth="1"/>
    <col min="21" max="16384" width="10.83203125" style="11"/>
  </cols>
  <sheetData>
    <row r="1" spans="1:19" ht="53" customHeight="1" x14ac:dyDescent="0.2">
      <c r="A1" s="44" t="s">
        <v>630</v>
      </c>
      <c r="B1" s="45" t="str">
        <f>IF(Introduction!B1&lt;&gt;"",Introduction!B1,"")</f>
        <v>Post-harvest crop activities</v>
      </c>
      <c r="E1" s="47"/>
      <c r="F1" s="48"/>
    </row>
    <row r="2" spans="1:19" ht="18" thickBot="1" x14ac:dyDescent="0.25">
      <c r="E2" s="47"/>
      <c r="F2" s="47"/>
    </row>
    <row r="3" spans="1:19" s="93" customFormat="1" ht="27" thickTop="1" x14ac:dyDescent="0.2">
      <c r="A3" s="309" t="s">
        <v>442</v>
      </c>
      <c r="B3" s="309"/>
      <c r="C3" s="309"/>
      <c r="D3" s="309"/>
      <c r="E3" s="309"/>
      <c r="F3" s="309"/>
      <c r="G3" s="144"/>
      <c r="H3" s="310" t="s">
        <v>443</v>
      </c>
      <c r="I3" s="311"/>
      <c r="J3" s="311"/>
      <c r="K3" s="311"/>
      <c r="L3" s="311"/>
      <c r="M3" s="311"/>
      <c r="N3" s="311"/>
      <c r="O3" s="311"/>
      <c r="P3" s="311"/>
      <c r="Q3" s="311"/>
      <c r="R3" s="311"/>
      <c r="S3" s="312"/>
    </row>
    <row r="4" spans="1:19" s="95" customFormat="1" ht="41" thickBot="1" x14ac:dyDescent="0.3">
      <c r="A4" s="145" t="s">
        <v>84</v>
      </c>
      <c r="B4" s="145" t="s">
        <v>85</v>
      </c>
      <c r="C4" s="145" t="s">
        <v>35</v>
      </c>
      <c r="D4" s="145" t="s">
        <v>26</v>
      </c>
      <c r="E4" s="145" t="s">
        <v>380</v>
      </c>
      <c r="F4" s="145" t="s">
        <v>89</v>
      </c>
      <c r="G4" s="94"/>
      <c r="H4" s="112" t="s">
        <v>86</v>
      </c>
      <c r="I4" s="113" t="s">
        <v>396</v>
      </c>
      <c r="J4" s="113" t="s">
        <v>68</v>
      </c>
      <c r="K4" s="113" t="s">
        <v>61</v>
      </c>
      <c r="L4" s="113" t="s">
        <v>62</v>
      </c>
      <c r="M4" s="113" t="s">
        <v>64</v>
      </c>
      <c r="N4" s="113" t="s">
        <v>63</v>
      </c>
      <c r="O4" s="143" t="s">
        <v>621</v>
      </c>
      <c r="P4" s="143" t="s">
        <v>622</v>
      </c>
      <c r="Q4" s="143" t="s">
        <v>623</v>
      </c>
      <c r="R4" s="143" t="s">
        <v>624</v>
      </c>
      <c r="S4" s="114" t="s">
        <v>395</v>
      </c>
    </row>
    <row r="5" spans="1:19" s="93" customFormat="1" ht="145" thickTop="1" x14ac:dyDescent="0.2">
      <c r="A5" s="295" t="s">
        <v>0</v>
      </c>
      <c r="B5" s="295" t="s">
        <v>40</v>
      </c>
      <c r="C5" s="49" t="s">
        <v>178</v>
      </c>
      <c r="D5" s="49" t="s">
        <v>65</v>
      </c>
      <c r="E5" s="50" t="s">
        <v>177</v>
      </c>
      <c r="F5" s="51" t="s">
        <v>90</v>
      </c>
      <c r="G5" s="96"/>
      <c r="H5" s="134" t="s">
        <v>647</v>
      </c>
      <c r="I5" s="4" t="s">
        <v>954</v>
      </c>
      <c r="J5" s="157" t="s">
        <v>0</v>
      </c>
      <c r="K5" s="157">
        <f>IF(AND($H5="Yes",NOT(ISERROR(SEARCH("-H-",$C5)))),1,0)</f>
        <v>1</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5"/>
    </row>
    <row r="6" spans="1:19" s="93" customFormat="1" ht="36" x14ac:dyDescent="0.2">
      <c r="A6" s="295"/>
      <c r="B6" s="295"/>
      <c r="C6" s="52" t="s">
        <v>179</v>
      </c>
      <c r="D6" s="52" t="s">
        <v>65</v>
      </c>
      <c r="E6" s="53" t="s">
        <v>184</v>
      </c>
      <c r="F6" s="54" t="s">
        <v>91</v>
      </c>
      <c r="G6" s="96"/>
      <c r="H6" s="131" t="s">
        <v>646</v>
      </c>
      <c r="I6" s="3"/>
      <c r="J6" s="158" t="s">
        <v>0</v>
      </c>
      <c r="K6" s="158">
        <f t="shared" ref="K6:K69" si="3">IF(AND($H6="Yes",NOT(ISERROR(SEARCH("-H-",$C6)))),1,0)</f>
        <v>0</v>
      </c>
      <c r="L6" s="158">
        <f t="shared" si="0"/>
        <v>0</v>
      </c>
      <c r="M6" s="158">
        <f t="shared" si="1"/>
        <v>0</v>
      </c>
      <c r="N6" s="158">
        <f t="shared" si="2"/>
        <v>0</v>
      </c>
      <c r="O6" s="158">
        <f>IF(AND($H6="Split",$D6="High"),1,0)</f>
        <v>0</v>
      </c>
      <c r="P6" s="158">
        <f>IF(AND($H6="Split",$D6="Low"),1,0)</f>
        <v>0</v>
      </c>
      <c r="Q6" s="158">
        <f>IF(AND($H6="Split",$D6="Unlikely"),1,0)</f>
        <v>0</v>
      </c>
      <c r="R6" s="158">
        <f>IF(AND($H6="Split",$D6="Moderate"),1,0)</f>
        <v>0</v>
      </c>
      <c r="S6" s="6"/>
    </row>
    <row r="7" spans="1:19" s="93" customFormat="1" ht="180" x14ac:dyDescent="0.2">
      <c r="A7" s="295"/>
      <c r="B7" s="295"/>
      <c r="C7" s="52" t="s">
        <v>180</v>
      </c>
      <c r="D7" s="52" t="s">
        <v>65</v>
      </c>
      <c r="E7" s="53" t="s">
        <v>185</v>
      </c>
      <c r="F7" s="54" t="s">
        <v>517</v>
      </c>
      <c r="G7" s="96"/>
      <c r="H7" s="131" t="s">
        <v>647</v>
      </c>
      <c r="I7" s="3" t="s">
        <v>955</v>
      </c>
      <c r="J7" s="158" t="s">
        <v>0</v>
      </c>
      <c r="K7" s="158">
        <f t="shared" si="3"/>
        <v>1</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262"/>
    </row>
    <row r="8" spans="1:19" s="93" customFormat="1" ht="36" x14ac:dyDescent="0.2">
      <c r="A8" s="295"/>
      <c r="B8" s="295"/>
      <c r="C8" s="52" t="s">
        <v>181</v>
      </c>
      <c r="D8" s="52" t="s">
        <v>65</v>
      </c>
      <c r="E8" s="53" t="s">
        <v>186</v>
      </c>
      <c r="F8" s="54" t="s">
        <v>92</v>
      </c>
      <c r="G8" s="96"/>
      <c r="H8" s="131" t="s">
        <v>646</v>
      </c>
      <c r="I8" s="3"/>
      <c r="J8" s="158" t="s">
        <v>0</v>
      </c>
      <c r="K8" s="158">
        <f t="shared" si="3"/>
        <v>0</v>
      </c>
      <c r="L8" s="158">
        <f t="shared" si="0"/>
        <v>0</v>
      </c>
      <c r="M8" s="158">
        <f t="shared" si="1"/>
        <v>0</v>
      </c>
      <c r="N8" s="158">
        <f t="shared" si="2"/>
        <v>0</v>
      </c>
      <c r="O8" s="158">
        <f t="shared" si="4"/>
        <v>0</v>
      </c>
      <c r="P8" s="158">
        <f t="shared" si="5"/>
        <v>0</v>
      </c>
      <c r="Q8" s="158">
        <f t="shared" si="6"/>
        <v>0</v>
      </c>
      <c r="R8" s="158">
        <f t="shared" si="7"/>
        <v>0</v>
      </c>
      <c r="S8" s="262"/>
    </row>
    <row r="9" spans="1:19" s="93" customFormat="1" ht="54" x14ac:dyDescent="0.2">
      <c r="A9" s="295"/>
      <c r="B9" s="295"/>
      <c r="C9" s="52" t="s">
        <v>182</v>
      </c>
      <c r="D9" s="52" t="s">
        <v>65</v>
      </c>
      <c r="E9" s="55" t="s">
        <v>610</v>
      </c>
      <c r="F9" s="56" t="s">
        <v>518</v>
      </c>
      <c r="G9" s="96"/>
      <c r="H9" s="131" t="s">
        <v>646</v>
      </c>
      <c r="I9" s="3"/>
      <c r="J9" s="158" t="s">
        <v>0</v>
      </c>
      <c r="K9" s="158">
        <f t="shared" si="3"/>
        <v>0</v>
      </c>
      <c r="L9" s="158">
        <f t="shared" si="0"/>
        <v>0</v>
      </c>
      <c r="M9" s="158">
        <f t="shared" si="1"/>
        <v>0</v>
      </c>
      <c r="N9" s="158">
        <f t="shared" si="2"/>
        <v>0</v>
      </c>
      <c r="O9" s="158">
        <f t="shared" si="4"/>
        <v>0</v>
      </c>
      <c r="P9" s="158">
        <f t="shared" si="5"/>
        <v>0</v>
      </c>
      <c r="Q9" s="158">
        <f t="shared" si="6"/>
        <v>0</v>
      </c>
      <c r="R9" s="158">
        <f t="shared" si="7"/>
        <v>0</v>
      </c>
      <c r="S9" s="6"/>
    </row>
    <row r="10" spans="1:19" s="93" customFormat="1" ht="36" x14ac:dyDescent="0.2">
      <c r="A10" s="295"/>
      <c r="B10" s="295"/>
      <c r="C10" s="52" t="s">
        <v>183</v>
      </c>
      <c r="D10" s="52" t="s">
        <v>65</v>
      </c>
      <c r="E10" s="55" t="s">
        <v>187</v>
      </c>
      <c r="F10" s="56" t="s">
        <v>93</v>
      </c>
      <c r="G10" s="96"/>
      <c r="H10" s="133" t="s">
        <v>646</v>
      </c>
      <c r="I10" s="9"/>
      <c r="J10" s="158" t="s">
        <v>0</v>
      </c>
      <c r="K10" s="158">
        <f t="shared" si="3"/>
        <v>0</v>
      </c>
      <c r="L10" s="158">
        <f t="shared" si="0"/>
        <v>0</v>
      </c>
      <c r="M10" s="158">
        <f t="shared" si="1"/>
        <v>0</v>
      </c>
      <c r="N10" s="158">
        <f t="shared" si="2"/>
        <v>0</v>
      </c>
      <c r="O10" s="158">
        <f t="shared" si="4"/>
        <v>0</v>
      </c>
      <c r="P10" s="158">
        <f t="shared" si="5"/>
        <v>0</v>
      </c>
      <c r="Q10" s="158">
        <f t="shared" si="6"/>
        <v>0</v>
      </c>
      <c r="R10" s="158">
        <f t="shared" si="7"/>
        <v>0</v>
      </c>
      <c r="S10" s="6"/>
    </row>
    <row r="11" spans="1:19" s="93" customFormat="1" ht="36" x14ac:dyDescent="0.2">
      <c r="A11" s="295"/>
      <c r="B11" s="295"/>
      <c r="C11" s="52" t="s">
        <v>535</v>
      </c>
      <c r="D11" s="52" t="s">
        <v>65</v>
      </c>
      <c r="E11" s="55" t="s">
        <v>537</v>
      </c>
      <c r="F11" s="56"/>
      <c r="G11" s="96"/>
      <c r="H11" s="133" t="s">
        <v>646</v>
      </c>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19" s="93" customFormat="1" ht="36" x14ac:dyDescent="0.2">
      <c r="A12" s="295"/>
      <c r="B12" s="295"/>
      <c r="C12" s="52" t="s">
        <v>536</v>
      </c>
      <c r="D12" s="52" t="s">
        <v>66</v>
      </c>
      <c r="E12" s="55" t="s">
        <v>538</v>
      </c>
      <c r="F12" s="56"/>
      <c r="G12" s="96"/>
      <c r="H12" s="133" t="s">
        <v>646</v>
      </c>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19" s="93" customFormat="1" ht="21" thickBot="1" x14ac:dyDescent="0.25">
      <c r="A13" s="295"/>
      <c r="B13" s="295"/>
      <c r="C13" s="52" t="s">
        <v>456</v>
      </c>
      <c r="D13" s="52" t="s">
        <v>390</v>
      </c>
      <c r="E13" s="55" t="s">
        <v>458</v>
      </c>
      <c r="F13" s="56"/>
      <c r="G13" s="96"/>
      <c r="H13" s="132" t="s">
        <v>646</v>
      </c>
      <c r="I13" s="7"/>
      <c r="J13" s="160" t="s">
        <v>0</v>
      </c>
      <c r="K13" s="160">
        <f t="shared" si="3"/>
        <v>0</v>
      </c>
      <c r="L13" s="160">
        <f t="shared" si="0"/>
        <v>0</v>
      </c>
      <c r="M13" s="160">
        <f t="shared" si="1"/>
        <v>0</v>
      </c>
      <c r="N13" s="160">
        <f t="shared" si="2"/>
        <v>0</v>
      </c>
      <c r="O13" s="160">
        <f t="shared" si="4"/>
        <v>0</v>
      </c>
      <c r="P13" s="160">
        <f t="shared" si="5"/>
        <v>0</v>
      </c>
      <c r="Q13" s="160">
        <f t="shared" si="6"/>
        <v>0</v>
      </c>
      <c r="R13" s="160">
        <f t="shared" si="7"/>
        <v>0</v>
      </c>
      <c r="S13" s="8"/>
    </row>
    <row r="14" spans="1:19" s="93" customFormat="1" ht="37" thickTop="1" x14ac:dyDescent="0.2">
      <c r="A14" s="297" t="s">
        <v>1</v>
      </c>
      <c r="B14" s="297" t="s">
        <v>60</v>
      </c>
      <c r="C14" s="57" t="s">
        <v>188</v>
      </c>
      <c r="D14" s="57" t="s">
        <v>65</v>
      </c>
      <c r="E14" s="58" t="s">
        <v>190</v>
      </c>
      <c r="F14" s="59" t="s">
        <v>592</v>
      </c>
      <c r="G14" s="96"/>
      <c r="H14" s="130" t="s">
        <v>646</v>
      </c>
      <c r="I14" s="4"/>
      <c r="J14" s="157" t="s">
        <v>1</v>
      </c>
      <c r="K14" s="157">
        <f t="shared" si="3"/>
        <v>0</v>
      </c>
      <c r="L14" s="157">
        <f t="shared" si="0"/>
        <v>0</v>
      </c>
      <c r="M14" s="157">
        <f t="shared" si="1"/>
        <v>0</v>
      </c>
      <c r="N14" s="157">
        <f t="shared" si="2"/>
        <v>0</v>
      </c>
      <c r="O14" s="158">
        <f t="shared" si="4"/>
        <v>0</v>
      </c>
      <c r="P14" s="158">
        <f t="shared" si="5"/>
        <v>0</v>
      </c>
      <c r="Q14" s="158">
        <f t="shared" si="6"/>
        <v>0</v>
      </c>
      <c r="R14" s="158">
        <f t="shared" si="7"/>
        <v>0</v>
      </c>
      <c r="S14" s="5"/>
    </row>
    <row r="15" spans="1:19" s="93" customFormat="1" ht="54" x14ac:dyDescent="0.2">
      <c r="A15" s="298"/>
      <c r="B15" s="298"/>
      <c r="C15" s="57" t="s">
        <v>189</v>
      </c>
      <c r="D15" s="57" t="s">
        <v>65</v>
      </c>
      <c r="E15" s="58" t="s">
        <v>191</v>
      </c>
      <c r="F15" s="59" t="s">
        <v>94</v>
      </c>
      <c r="G15" s="96"/>
      <c r="H15" s="131" t="s">
        <v>646</v>
      </c>
      <c r="I15" s="3"/>
      <c r="J15" s="158" t="s">
        <v>1</v>
      </c>
      <c r="K15" s="158">
        <f t="shared" si="3"/>
        <v>0</v>
      </c>
      <c r="L15" s="158">
        <f t="shared" si="0"/>
        <v>0</v>
      </c>
      <c r="M15" s="158">
        <f t="shared" si="1"/>
        <v>0</v>
      </c>
      <c r="N15" s="158">
        <f t="shared" si="2"/>
        <v>0</v>
      </c>
      <c r="O15" s="158">
        <f t="shared" si="4"/>
        <v>0</v>
      </c>
      <c r="P15" s="158">
        <f t="shared" si="5"/>
        <v>0</v>
      </c>
      <c r="Q15" s="158">
        <f t="shared" si="6"/>
        <v>0</v>
      </c>
      <c r="R15" s="158">
        <f t="shared" si="7"/>
        <v>0</v>
      </c>
      <c r="S15" s="6"/>
    </row>
    <row r="16" spans="1:19" s="93" customFormat="1" ht="54" x14ac:dyDescent="0.2">
      <c r="A16" s="298"/>
      <c r="B16" s="298"/>
      <c r="C16" s="57" t="s">
        <v>193</v>
      </c>
      <c r="D16" s="57" t="s">
        <v>65</v>
      </c>
      <c r="E16" s="58" t="s">
        <v>192</v>
      </c>
      <c r="F16" s="59" t="s">
        <v>522</v>
      </c>
      <c r="G16" s="96"/>
      <c r="H16" s="131" t="s">
        <v>646</v>
      </c>
      <c r="I16" s="3"/>
      <c r="J16" s="158" t="s">
        <v>1</v>
      </c>
      <c r="K16" s="158">
        <f t="shared" si="3"/>
        <v>0</v>
      </c>
      <c r="L16" s="158">
        <f t="shared" si="0"/>
        <v>0</v>
      </c>
      <c r="M16" s="158">
        <f t="shared" si="1"/>
        <v>0</v>
      </c>
      <c r="N16" s="158">
        <f t="shared" si="2"/>
        <v>0</v>
      </c>
      <c r="O16" s="158">
        <f t="shared" si="4"/>
        <v>0</v>
      </c>
      <c r="P16" s="158">
        <f t="shared" si="5"/>
        <v>0</v>
      </c>
      <c r="Q16" s="158">
        <f t="shared" si="6"/>
        <v>0</v>
      </c>
      <c r="R16" s="158">
        <f t="shared" si="7"/>
        <v>0</v>
      </c>
      <c r="S16" s="6"/>
    </row>
    <row r="17" spans="1:20" s="93" customFormat="1" ht="72" x14ac:dyDescent="0.2">
      <c r="A17" s="298"/>
      <c r="B17" s="298"/>
      <c r="C17" s="57" t="s">
        <v>194</v>
      </c>
      <c r="D17" s="57" t="s">
        <v>66</v>
      </c>
      <c r="E17" s="60" t="s">
        <v>482</v>
      </c>
      <c r="F17" s="61" t="s">
        <v>519</v>
      </c>
      <c r="G17" s="96"/>
      <c r="H17" s="131" t="s">
        <v>646</v>
      </c>
      <c r="I17" s="3"/>
      <c r="J17" s="158" t="s">
        <v>1</v>
      </c>
      <c r="K17" s="158">
        <f t="shared" si="3"/>
        <v>0</v>
      </c>
      <c r="L17" s="158">
        <f t="shared" si="0"/>
        <v>0</v>
      </c>
      <c r="M17" s="158">
        <f t="shared" si="1"/>
        <v>0</v>
      </c>
      <c r="N17" s="158">
        <f t="shared" si="2"/>
        <v>0</v>
      </c>
      <c r="O17" s="158">
        <f t="shared" si="4"/>
        <v>0</v>
      </c>
      <c r="P17" s="158">
        <f t="shared" si="5"/>
        <v>0</v>
      </c>
      <c r="Q17" s="158">
        <f t="shared" si="6"/>
        <v>0</v>
      </c>
      <c r="R17" s="158">
        <f t="shared" si="7"/>
        <v>0</v>
      </c>
      <c r="S17" s="6"/>
    </row>
    <row r="18" spans="1:20" s="93" customFormat="1" ht="36" x14ac:dyDescent="0.2">
      <c r="A18" s="298"/>
      <c r="B18" s="298"/>
      <c r="C18" s="187" t="s">
        <v>539</v>
      </c>
      <c r="D18" s="187" t="s">
        <v>65</v>
      </c>
      <c r="E18" s="58" t="s">
        <v>537</v>
      </c>
      <c r="F18" s="59"/>
      <c r="G18" s="96"/>
      <c r="H18" s="133" t="s">
        <v>646</v>
      </c>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298"/>
      <c r="B19" s="298"/>
      <c r="C19" s="187" t="s">
        <v>540</v>
      </c>
      <c r="D19" s="187" t="s">
        <v>66</v>
      </c>
      <c r="E19" s="58" t="s">
        <v>538</v>
      </c>
      <c r="F19" s="59"/>
      <c r="G19" s="96"/>
      <c r="H19" s="131" t="s">
        <v>646</v>
      </c>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181" thickBot="1" x14ac:dyDescent="0.25">
      <c r="A20" s="299"/>
      <c r="B20" s="299"/>
      <c r="C20" s="57" t="s">
        <v>459</v>
      </c>
      <c r="D20" s="57" t="s">
        <v>390</v>
      </c>
      <c r="E20" s="60" t="s">
        <v>458</v>
      </c>
      <c r="F20" s="61"/>
      <c r="G20" s="96"/>
      <c r="H20" s="135" t="s">
        <v>647</v>
      </c>
      <c r="I20" s="136" t="s">
        <v>968</v>
      </c>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137"/>
    </row>
    <row r="21" spans="1:20" s="93" customFormat="1" ht="21" thickTop="1" x14ac:dyDescent="0.2">
      <c r="A21" s="294" t="s">
        <v>2</v>
      </c>
      <c r="B21" s="294" t="s">
        <v>39</v>
      </c>
      <c r="C21" s="62" t="s">
        <v>195</v>
      </c>
      <c r="D21" s="62" t="s">
        <v>65</v>
      </c>
      <c r="E21" s="55" t="s">
        <v>293</v>
      </c>
      <c r="F21" s="56" t="s">
        <v>95</v>
      </c>
      <c r="G21" s="97"/>
      <c r="H21" s="130" t="s">
        <v>646</v>
      </c>
      <c r="I21" s="4"/>
      <c r="J21" s="157" t="s">
        <v>2</v>
      </c>
      <c r="K21" s="157">
        <f t="shared" si="3"/>
        <v>0</v>
      </c>
      <c r="L21" s="157">
        <f t="shared" si="0"/>
        <v>0</v>
      </c>
      <c r="M21" s="157">
        <f t="shared" si="1"/>
        <v>0</v>
      </c>
      <c r="N21" s="157">
        <f t="shared" si="2"/>
        <v>0</v>
      </c>
      <c r="O21" s="159">
        <f t="shared" si="4"/>
        <v>0</v>
      </c>
      <c r="P21" s="159">
        <f t="shared" si="5"/>
        <v>0</v>
      </c>
      <c r="Q21" s="159">
        <f t="shared" si="6"/>
        <v>0</v>
      </c>
      <c r="R21" s="159">
        <f t="shared" si="7"/>
        <v>0</v>
      </c>
      <c r="S21" s="5"/>
    </row>
    <row r="22" spans="1:20" s="93" customFormat="1" ht="20" x14ac:dyDescent="0.2">
      <c r="A22" s="295"/>
      <c r="B22" s="295"/>
      <c r="C22" s="62" t="s">
        <v>196</v>
      </c>
      <c r="D22" s="62" t="s">
        <v>65</v>
      </c>
      <c r="E22" s="55" t="s">
        <v>294</v>
      </c>
      <c r="F22" s="56" t="s">
        <v>96</v>
      </c>
      <c r="G22" s="96"/>
      <c r="H22" s="131" t="s">
        <v>646</v>
      </c>
      <c r="I22" s="3"/>
      <c r="J22" s="158" t="s">
        <v>2</v>
      </c>
      <c r="K22" s="158">
        <f t="shared" si="3"/>
        <v>0</v>
      </c>
      <c r="L22" s="158">
        <f t="shared" si="0"/>
        <v>0</v>
      </c>
      <c r="M22" s="158">
        <f t="shared" si="1"/>
        <v>0</v>
      </c>
      <c r="N22" s="158">
        <f t="shared" si="2"/>
        <v>0</v>
      </c>
      <c r="O22" s="158">
        <f t="shared" si="4"/>
        <v>0</v>
      </c>
      <c r="P22" s="158">
        <f t="shared" si="5"/>
        <v>0</v>
      </c>
      <c r="Q22" s="158">
        <f t="shared" si="6"/>
        <v>0</v>
      </c>
      <c r="R22" s="158">
        <f t="shared" si="7"/>
        <v>0</v>
      </c>
      <c r="S22" s="6"/>
    </row>
    <row r="23" spans="1:20" s="93" customFormat="1" ht="20" x14ac:dyDescent="0.2">
      <c r="A23" s="295"/>
      <c r="B23" s="295"/>
      <c r="C23" s="62" t="s">
        <v>197</v>
      </c>
      <c r="D23" s="62" t="s">
        <v>65</v>
      </c>
      <c r="E23" s="55" t="s">
        <v>295</v>
      </c>
      <c r="F23" s="56" t="s">
        <v>97</v>
      </c>
      <c r="G23" s="96"/>
      <c r="H23" s="131" t="s">
        <v>646</v>
      </c>
      <c r="I23" s="3"/>
      <c r="J23" s="158" t="s">
        <v>2</v>
      </c>
      <c r="K23" s="158">
        <f t="shared" si="3"/>
        <v>0</v>
      </c>
      <c r="L23" s="158">
        <f t="shared" si="0"/>
        <v>0</v>
      </c>
      <c r="M23" s="158">
        <f t="shared" si="1"/>
        <v>0</v>
      </c>
      <c r="N23" s="158">
        <f t="shared" si="2"/>
        <v>0</v>
      </c>
      <c r="O23" s="158">
        <f t="shared" si="4"/>
        <v>0</v>
      </c>
      <c r="P23" s="158">
        <f t="shared" si="5"/>
        <v>0</v>
      </c>
      <c r="Q23" s="158">
        <f t="shared" si="6"/>
        <v>0</v>
      </c>
      <c r="R23" s="158">
        <f t="shared" si="7"/>
        <v>0</v>
      </c>
      <c r="S23" s="6"/>
    </row>
    <row r="24" spans="1:20" s="93" customFormat="1" ht="54" x14ac:dyDescent="0.2">
      <c r="A24" s="295"/>
      <c r="B24" s="295"/>
      <c r="C24" s="62" t="s">
        <v>198</v>
      </c>
      <c r="D24" s="62" t="s">
        <v>65</v>
      </c>
      <c r="E24" s="55" t="s">
        <v>296</v>
      </c>
      <c r="F24" s="56" t="s">
        <v>98</v>
      </c>
      <c r="G24" s="96"/>
      <c r="H24" s="131" t="s">
        <v>646</v>
      </c>
      <c r="I24" s="3"/>
      <c r="J24" s="158" t="s">
        <v>2</v>
      </c>
      <c r="K24" s="158">
        <f t="shared" si="3"/>
        <v>0</v>
      </c>
      <c r="L24" s="158">
        <f t="shared" si="0"/>
        <v>0</v>
      </c>
      <c r="M24" s="158">
        <f t="shared" si="1"/>
        <v>0</v>
      </c>
      <c r="N24" s="158">
        <f t="shared" si="2"/>
        <v>0</v>
      </c>
      <c r="O24" s="158">
        <f t="shared" si="4"/>
        <v>0</v>
      </c>
      <c r="P24" s="158">
        <f t="shared" si="5"/>
        <v>0</v>
      </c>
      <c r="Q24" s="158">
        <f t="shared" si="6"/>
        <v>0</v>
      </c>
      <c r="R24" s="158">
        <f t="shared" si="7"/>
        <v>0</v>
      </c>
      <c r="S24" s="262"/>
    </row>
    <row r="25" spans="1:20" s="93" customFormat="1" ht="20" x14ac:dyDescent="0.2">
      <c r="A25" s="295"/>
      <c r="B25" s="295"/>
      <c r="C25" s="62" t="s">
        <v>199</v>
      </c>
      <c r="D25" s="62" t="s">
        <v>65</v>
      </c>
      <c r="E25" s="55" t="s">
        <v>297</v>
      </c>
      <c r="F25" s="56" t="s">
        <v>99</v>
      </c>
      <c r="G25" s="96"/>
      <c r="H25" s="131" t="s">
        <v>646</v>
      </c>
      <c r="I25" s="3"/>
      <c r="J25" s="158" t="s">
        <v>2</v>
      </c>
      <c r="K25" s="158">
        <f t="shared" si="3"/>
        <v>0</v>
      </c>
      <c r="L25" s="158">
        <f t="shared" si="0"/>
        <v>0</v>
      </c>
      <c r="M25" s="158">
        <f t="shared" si="1"/>
        <v>0</v>
      </c>
      <c r="N25" s="158">
        <f t="shared" si="2"/>
        <v>0</v>
      </c>
      <c r="O25" s="158">
        <f t="shared" si="4"/>
        <v>0</v>
      </c>
      <c r="P25" s="158">
        <f t="shared" si="5"/>
        <v>0</v>
      </c>
      <c r="Q25" s="158">
        <f t="shared" si="6"/>
        <v>0</v>
      </c>
      <c r="R25" s="158">
        <f t="shared" si="7"/>
        <v>0</v>
      </c>
      <c r="S25" s="6"/>
    </row>
    <row r="26" spans="1:20" s="93" customFormat="1" ht="72" x14ac:dyDescent="0.2">
      <c r="A26" s="295"/>
      <c r="B26" s="295"/>
      <c r="C26" s="62" t="s">
        <v>200</v>
      </c>
      <c r="D26" s="62" t="s">
        <v>67</v>
      </c>
      <c r="E26" s="53" t="s">
        <v>298</v>
      </c>
      <c r="F26" s="56"/>
      <c r="G26" s="96"/>
      <c r="H26" s="133" t="s">
        <v>647</v>
      </c>
      <c r="I26" s="9" t="s">
        <v>966</v>
      </c>
      <c r="J26" s="158" t="s">
        <v>2</v>
      </c>
      <c r="K26" s="158">
        <f t="shared" si="3"/>
        <v>0</v>
      </c>
      <c r="L26" s="158">
        <f t="shared" si="0"/>
        <v>0</v>
      </c>
      <c r="M26" s="158">
        <f t="shared" si="1"/>
        <v>1</v>
      </c>
      <c r="N26" s="158">
        <f t="shared" si="2"/>
        <v>0</v>
      </c>
      <c r="O26" s="158">
        <f t="shared" si="4"/>
        <v>0</v>
      </c>
      <c r="P26" s="158">
        <f t="shared" si="5"/>
        <v>0</v>
      </c>
      <c r="Q26" s="158">
        <f t="shared" si="6"/>
        <v>0</v>
      </c>
      <c r="R26" s="158">
        <f t="shared" si="7"/>
        <v>0</v>
      </c>
      <c r="S26" s="10"/>
    </row>
    <row r="27" spans="1:20" s="93" customFormat="1" ht="36" x14ac:dyDescent="0.2">
      <c r="A27" s="295"/>
      <c r="B27" s="295"/>
      <c r="C27" s="52" t="s">
        <v>541</v>
      </c>
      <c r="D27" s="52" t="s">
        <v>65</v>
      </c>
      <c r="E27" s="55" t="s">
        <v>537</v>
      </c>
      <c r="F27" s="56"/>
      <c r="G27" s="96"/>
      <c r="H27" s="133" t="s">
        <v>646</v>
      </c>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295"/>
      <c r="B28" s="295"/>
      <c r="C28" s="52" t="s">
        <v>542</v>
      </c>
      <c r="D28" s="52" t="s">
        <v>66</v>
      </c>
      <c r="E28" s="55" t="s">
        <v>538</v>
      </c>
      <c r="F28" s="56"/>
      <c r="G28" s="96"/>
      <c r="H28" s="133" t="s">
        <v>646</v>
      </c>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295"/>
      <c r="B29" s="295"/>
      <c r="C29" s="62" t="s">
        <v>457</v>
      </c>
      <c r="D29" s="62" t="s">
        <v>390</v>
      </c>
      <c r="E29" s="53" t="s">
        <v>458</v>
      </c>
      <c r="F29" s="54"/>
      <c r="G29" s="98"/>
      <c r="H29" s="133" t="s">
        <v>646</v>
      </c>
      <c r="I29" s="9"/>
      <c r="J29" s="161" t="s">
        <v>2</v>
      </c>
      <c r="K29" s="161">
        <f t="shared" si="3"/>
        <v>0</v>
      </c>
      <c r="L29" s="161">
        <f t="shared" si="0"/>
        <v>0</v>
      </c>
      <c r="M29" s="161">
        <f t="shared" si="1"/>
        <v>0</v>
      </c>
      <c r="N29" s="161">
        <f t="shared" si="2"/>
        <v>0</v>
      </c>
      <c r="O29" s="160">
        <f t="shared" si="4"/>
        <v>0</v>
      </c>
      <c r="P29" s="160">
        <f t="shared" si="5"/>
        <v>0</v>
      </c>
      <c r="Q29" s="160">
        <f t="shared" si="6"/>
        <v>0</v>
      </c>
      <c r="R29" s="160">
        <f t="shared" si="7"/>
        <v>0</v>
      </c>
      <c r="S29" s="10"/>
      <c r="T29" s="99"/>
    </row>
    <row r="30" spans="1:20" s="93" customFormat="1" ht="109" thickTop="1" x14ac:dyDescent="0.2">
      <c r="A30" s="297" t="s">
        <v>3</v>
      </c>
      <c r="B30" s="297" t="s">
        <v>4</v>
      </c>
      <c r="C30" s="57" t="s">
        <v>201</v>
      </c>
      <c r="D30" s="57" t="s">
        <v>65</v>
      </c>
      <c r="E30" s="58" t="s">
        <v>299</v>
      </c>
      <c r="F30" s="59" t="s">
        <v>100</v>
      </c>
      <c r="G30" s="96"/>
      <c r="H30" s="130" t="s">
        <v>647</v>
      </c>
      <c r="I30" s="4" t="s">
        <v>908</v>
      </c>
      <c r="J30" s="157" t="s">
        <v>3</v>
      </c>
      <c r="K30" s="157">
        <f t="shared" si="3"/>
        <v>1</v>
      </c>
      <c r="L30" s="157">
        <f t="shared" si="0"/>
        <v>0</v>
      </c>
      <c r="M30" s="157">
        <f t="shared" si="1"/>
        <v>0</v>
      </c>
      <c r="N30" s="157">
        <f t="shared" si="2"/>
        <v>0</v>
      </c>
      <c r="O30" s="159">
        <f t="shared" si="4"/>
        <v>0</v>
      </c>
      <c r="P30" s="159">
        <f t="shared" si="5"/>
        <v>0</v>
      </c>
      <c r="Q30" s="159">
        <f t="shared" si="6"/>
        <v>0</v>
      </c>
      <c r="R30" s="159">
        <f t="shared" si="7"/>
        <v>0</v>
      </c>
      <c r="S30" s="263"/>
    </row>
    <row r="31" spans="1:20" s="93" customFormat="1" ht="54" x14ac:dyDescent="0.2">
      <c r="A31" s="298"/>
      <c r="B31" s="298"/>
      <c r="C31" s="57" t="s">
        <v>202</v>
      </c>
      <c r="D31" s="57" t="s">
        <v>65</v>
      </c>
      <c r="E31" s="58" t="s">
        <v>612</v>
      </c>
      <c r="F31" s="59" t="s">
        <v>611</v>
      </c>
      <c r="G31" s="96"/>
      <c r="H31" s="131" t="s">
        <v>646</v>
      </c>
      <c r="I31" s="3"/>
      <c r="J31" s="158" t="s">
        <v>3</v>
      </c>
      <c r="K31" s="158">
        <f t="shared" si="3"/>
        <v>0</v>
      </c>
      <c r="L31" s="158">
        <f t="shared" si="0"/>
        <v>0</v>
      </c>
      <c r="M31" s="158">
        <f t="shared" si="1"/>
        <v>0</v>
      </c>
      <c r="N31" s="158">
        <f t="shared" si="2"/>
        <v>0</v>
      </c>
      <c r="O31" s="158">
        <f t="shared" si="4"/>
        <v>0</v>
      </c>
      <c r="P31" s="158">
        <f t="shared" si="5"/>
        <v>0</v>
      </c>
      <c r="Q31" s="158">
        <f t="shared" si="6"/>
        <v>0</v>
      </c>
      <c r="R31" s="158">
        <f t="shared" si="7"/>
        <v>0</v>
      </c>
      <c r="S31" s="6"/>
    </row>
    <row r="32" spans="1:20" s="93" customFormat="1" ht="90" x14ac:dyDescent="0.2">
      <c r="A32" s="298"/>
      <c r="B32" s="298"/>
      <c r="C32" s="57" t="s">
        <v>203</v>
      </c>
      <c r="D32" s="57" t="s">
        <v>65</v>
      </c>
      <c r="E32" s="58" t="s">
        <v>587</v>
      </c>
      <c r="F32" s="59" t="s">
        <v>613</v>
      </c>
      <c r="G32" s="96"/>
      <c r="H32" s="131" t="s">
        <v>646</v>
      </c>
      <c r="I32" s="3"/>
      <c r="J32" s="158" t="s">
        <v>3</v>
      </c>
      <c r="K32" s="158">
        <f t="shared" si="3"/>
        <v>0</v>
      </c>
      <c r="L32" s="158">
        <f t="shared" si="0"/>
        <v>0</v>
      </c>
      <c r="M32" s="158">
        <f t="shared" si="1"/>
        <v>0</v>
      </c>
      <c r="N32" s="158">
        <f t="shared" si="2"/>
        <v>0</v>
      </c>
      <c r="O32" s="158">
        <f t="shared" si="4"/>
        <v>0</v>
      </c>
      <c r="P32" s="158">
        <f t="shared" si="5"/>
        <v>0</v>
      </c>
      <c r="Q32" s="158">
        <f t="shared" si="6"/>
        <v>0</v>
      </c>
      <c r="R32" s="158">
        <f t="shared" si="7"/>
        <v>0</v>
      </c>
      <c r="S32" s="6"/>
    </row>
    <row r="33" spans="1:19" s="93" customFormat="1" ht="36" x14ac:dyDescent="0.2">
      <c r="A33" s="298"/>
      <c r="B33" s="298"/>
      <c r="C33" s="57" t="s">
        <v>204</v>
      </c>
      <c r="D33" s="57" t="s">
        <v>65</v>
      </c>
      <c r="E33" s="58" t="s">
        <v>300</v>
      </c>
      <c r="F33" s="59" t="s">
        <v>101</v>
      </c>
      <c r="G33" s="96"/>
      <c r="H33" s="131" t="s">
        <v>646</v>
      </c>
      <c r="I33" s="3"/>
      <c r="J33" s="158" t="s">
        <v>3</v>
      </c>
      <c r="K33" s="158">
        <f t="shared" si="3"/>
        <v>0</v>
      </c>
      <c r="L33" s="158">
        <f t="shared" si="0"/>
        <v>0</v>
      </c>
      <c r="M33" s="158">
        <f t="shared" si="1"/>
        <v>0</v>
      </c>
      <c r="N33" s="158">
        <f t="shared" si="2"/>
        <v>0</v>
      </c>
      <c r="O33" s="158">
        <f t="shared" si="4"/>
        <v>0</v>
      </c>
      <c r="P33" s="158">
        <f t="shared" si="5"/>
        <v>0</v>
      </c>
      <c r="Q33" s="158">
        <f t="shared" si="6"/>
        <v>0</v>
      </c>
      <c r="R33" s="158">
        <f t="shared" si="7"/>
        <v>0</v>
      </c>
      <c r="S33" s="6"/>
    </row>
    <row r="34" spans="1:19" s="93" customFormat="1" ht="36" x14ac:dyDescent="0.2">
      <c r="A34" s="298"/>
      <c r="B34" s="298"/>
      <c r="C34" s="216" t="s">
        <v>205</v>
      </c>
      <c r="D34" s="216" t="s">
        <v>65</v>
      </c>
      <c r="E34" s="217" t="s">
        <v>301</v>
      </c>
      <c r="F34" s="218" t="s">
        <v>102</v>
      </c>
      <c r="H34" s="131" t="s">
        <v>646</v>
      </c>
      <c r="I34" s="3"/>
      <c r="J34" s="158" t="s">
        <v>3</v>
      </c>
      <c r="K34" s="158">
        <f t="shared" si="3"/>
        <v>0</v>
      </c>
      <c r="L34" s="158">
        <f t="shared" si="0"/>
        <v>0</v>
      </c>
      <c r="M34" s="158">
        <f t="shared" si="1"/>
        <v>0</v>
      </c>
      <c r="N34" s="158">
        <f t="shared" si="2"/>
        <v>0</v>
      </c>
      <c r="O34" s="158">
        <f t="shared" si="4"/>
        <v>0</v>
      </c>
      <c r="P34" s="158">
        <f t="shared" si="5"/>
        <v>0</v>
      </c>
      <c r="Q34" s="158">
        <f t="shared" si="6"/>
        <v>0</v>
      </c>
      <c r="R34" s="158">
        <f t="shared" si="7"/>
        <v>0</v>
      </c>
      <c r="S34" s="6"/>
    </row>
    <row r="35" spans="1:19" s="93" customFormat="1" ht="198" x14ac:dyDescent="0.2">
      <c r="A35" s="298"/>
      <c r="B35" s="298"/>
      <c r="C35" s="57" t="s">
        <v>206</v>
      </c>
      <c r="D35" s="57" t="s">
        <v>65</v>
      </c>
      <c r="E35" s="63" t="s">
        <v>614</v>
      </c>
      <c r="F35" s="64" t="s">
        <v>103</v>
      </c>
      <c r="G35" s="96"/>
      <c r="H35" s="131" t="s">
        <v>647</v>
      </c>
      <c r="I35" s="3" t="s">
        <v>975</v>
      </c>
      <c r="J35" s="158" t="s">
        <v>3</v>
      </c>
      <c r="K35" s="158">
        <f t="shared" si="3"/>
        <v>1</v>
      </c>
      <c r="L35" s="158">
        <f t="shared" si="0"/>
        <v>0</v>
      </c>
      <c r="M35" s="158">
        <f t="shared" si="1"/>
        <v>0</v>
      </c>
      <c r="N35" s="158">
        <f t="shared" si="2"/>
        <v>0</v>
      </c>
      <c r="O35" s="158">
        <f t="shared" si="4"/>
        <v>0</v>
      </c>
      <c r="P35" s="158">
        <f t="shared" si="5"/>
        <v>0</v>
      </c>
      <c r="Q35" s="158">
        <f t="shared" si="6"/>
        <v>0</v>
      </c>
      <c r="R35" s="158">
        <f t="shared" si="7"/>
        <v>0</v>
      </c>
      <c r="S35" s="6"/>
    </row>
    <row r="36" spans="1:19" s="93" customFormat="1" ht="36" x14ac:dyDescent="0.2">
      <c r="A36" s="298"/>
      <c r="B36" s="298"/>
      <c r="C36" s="57" t="s">
        <v>207</v>
      </c>
      <c r="D36" s="57" t="s">
        <v>66</v>
      </c>
      <c r="E36" s="60" t="s">
        <v>302</v>
      </c>
      <c r="F36" s="61" t="s">
        <v>104</v>
      </c>
      <c r="G36" s="96"/>
      <c r="H36" s="133" t="s">
        <v>646</v>
      </c>
      <c r="I36" s="9"/>
      <c r="J36" s="158" t="s">
        <v>3</v>
      </c>
      <c r="K36" s="158">
        <f t="shared" si="3"/>
        <v>0</v>
      </c>
      <c r="L36" s="158">
        <f t="shared" si="0"/>
        <v>0</v>
      </c>
      <c r="M36" s="158">
        <f t="shared" si="1"/>
        <v>0</v>
      </c>
      <c r="N36" s="158">
        <f t="shared" si="2"/>
        <v>0</v>
      </c>
      <c r="O36" s="158">
        <f t="shared" si="4"/>
        <v>0</v>
      </c>
      <c r="P36" s="158">
        <f t="shared" si="5"/>
        <v>0</v>
      </c>
      <c r="Q36" s="158">
        <f t="shared" si="6"/>
        <v>0</v>
      </c>
      <c r="R36" s="158">
        <f t="shared" si="7"/>
        <v>0</v>
      </c>
      <c r="S36" s="10"/>
    </row>
    <row r="37" spans="1:19" s="93" customFormat="1" ht="36" x14ac:dyDescent="0.2">
      <c r="A37" s="298"/>
      <c r="B37" s="298"/>
      <c r="C37" s="187" t="s">
        <v>543</v>
      </c>
      <c r="D37" s="187" t="s">
        <v>65</v>
      </c>
      <c r="E37" s="58" t="s">
        <v>537</v>
      </c>
      <c r="F37" s="61"/>
      <c r="G37" s="96"/>
      <c r="H37" s="133" t="s">
        <v>646</v>
      </c>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298"/>
      <c r="B38" s="298"/>
      <c r="C38" s="187" t="s">
        <v>544</v>
      </c>
      <c r="D38" s="187" t="s">
        <v>66</v>
      </c>
      <c r="E38" s="58" t="s">
        <v>538</v>
      </c>
      <c r="F38" s="61"/>
      <c r="G38" s="96"/>
      <c r="H38" s="133" t="s">
        <v>646</v>
      </c>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21" thickBot="1" x14ac:dyDescent="0.25">
      <c r="A39" s="298"/>
      <c r="B39" s="298"/>
      <c r="C39" s="57" t="s">
        <v>460</v>
      </c>
      <c r="D39" s="57" t="s">
        <v>390</v>
      </c>
      <c r="E39" s="60" t="s">
        <v>458</v>
      </c>
      <c r="F39" s="61"/>
      <c r="G39" s="96"/>
      <c r="H39" s="132" t="s">
        <v>646</v>
      </c>
      <c r="I39" s="7"/>
      <c r="J39" s="160" t="s">
        <v>3</v>
      </c>
      <c r="K39" s="160">
        <f t="shared" si="3"/>
        <v>0</v>
      </c>
      <c r="L39" s="160">
        <f t="shared" si="0"/>
        <v>0</v>
      </c>
      <c r="M39" s="160">
        <f t="shared" si="1"/>
        <v>0</v>
      </c>
      <c r="N39" s="160">
        <f t="shared" si="2"/>
        <v>0</v>
      </c>
      <c r="O39" s="160">
        <f t="shared" si="4"/>
        <v>0</v>
      </c>
      <c r="P39" s="160">
        <f t="shared" si="5"/>
        <v>0</v>
      </c>
      <c r="Q39" s="160">
        <f t="shared" si="6"/>
        <v>0</v>
      </c>
      <c r="R39" s="160">
        <f t="shared" si="7"/>
        <v>0</v>
      </c>
      <c r="S39" s="8"/>
    </row>
    <row r="40" spans="1:19" s="103" customFormat="1" ht="37" thickTop="1" x14ac:dyDescent="0.2">
      <c r="A40" s="294" t="s">
        <v>5</v>
      </c>
      <c r="B40" s="294" t="s">
        <v>36</v>
      </c>
      <c r="C40" s="65" t="s">
        <v>181</v>
      </c>
      <c r="D40" s="65" t="s">
        <v>65</v>
      </c>
      <c r="E40" s="66" t="s">
        <v>186</v>
      </c>
      <c r="F40" s="66" t="s">
        <v>92</v>
      </c>
      <c r="G40" s="101"/>
      <c r="H40" s="102" t="str">
        <f>IF(ISBLANK(H8),"Waiting",H8)</f>
        <v>No</v>
      </c>
      <c r="I40" s="126"/>
      <c r="J40" s="162" t="s">
        <v>5</v>
      </c>
      <c r="K40" s="157">
        <f t="shared" si="3"/>
        <v>0</v>
      </c>
      <c r="L40" s="157">
        <f t="shared" si="0"/>
        <v>0</v>
      </c>
      <c r="M40" s="157">
        <f t="shared" si="1"/>
        <v>0</v>
      </c>
      <c r="N40" s="157">
        <f t="shared" si="2"/>
        <v>0</v>
      </c>
      <c r="O40" s="159">
        <f t="shared" si="4"/>
        <v>0</v>
      </c>
      <c r="P40" s="159">
        <f t="shared" si="5"/>
        <v>0</v>
      </c>
      <c r="Q40" s="159">
        <f t="shared" si="6"/>
        <v>0</v>
      </c>
      <c r="R40" s="159">
        <f t="shared" si="7"/>
        <v>0</v>
      </c>
      <c r="S40" s="127"/>
    </row>
    <row r="41" spans="1:19" s="93" customFormat="1" ht="36" x14ac:dyDescent="0.2">
      <c r="A41" s="295"/>
      <c r="B41" s="295"/>
      <c r="C41" s="62" t="s">
        <v>208</v>
      </c>
      <c r="D41" s="62" t="s">
        <v>65</v>
      </c>
      <c r="E41" s="67" t="s">
        <v>303</v>
      </c>
      <c r="F41" s="303" t="s">
        <v>105</v>
      </c>
      <c r="G41" s="96"/>
      <c r="H41" s="131"/>
      <c r="I41" s="3"/>
      <c r="J41" s="163" t="s">
        <v>5</v>
      </c>
      <c r="K41" s="158">
        <f t="shared" si="3"/>
        <v>0</v>
      </c>
      <c r="L41" s="158">
        <f t="shared" si="0"/>
        <v>0</v>
      </c>
      <c r="M41" s="158">
        <f t="shared" si="1"/>
        <v>0</v>
      </c>
      <c r="N41" s="158">
        <f t="shared" si="2"/>
        <v>0</v>
      </c>
      <c r="O41" s="158">
        <f t="shared" si="4"/>
        <v>0</v>
      </c>
      <c r="P41" s="158">
        <f t="shared" si="5"/>
        <v>0</v>
      </c>
      <c r="Q41" s="158">
        <f t="shared" si="6"/>
        <v>0</v>
      </c>
      <c r="R41" s="158">
        <f t="shared" si="7"/>
        <v>0</v>
      </c>
      <c r="S41" s="6"/>
    </row>
    <row r="42" spans="1:19" s="93" customFormat="1" ht="252" x14ac:dyDescent="0.2">
      <c r="A42" s="295"/>
      <c r="B42" s="295"/>
      <c r="C42" s="62" t="s">
        <v>209</v>
      </c>
      <c r="D42" s="62" t="s">
        <v>65</v>
      </c>
      <c r="E42" s="67" t="s">
        <v>304</v>
      </c>
      <c r="F42" s="304"/>
      <c r="G42" s="96"/>
      <c r="H42" s="131" t="s">
        <v>647</v>
      </c>
      <c r="I42" s="3" t="s">
        <v>965</v>
      </c>
      <c r="J42" s="163" t="s">
        <v>5</v>
      </c>
      <c r="K42" s="158">
        <f t="shared" si="3"/>
        <v>1</v>
      </c>
      <c r="L42" s="158">
        <f t="shared" si="0"/>
        <v>0</v>
      </c>
      <c r="M42" s="158">
        <f t="shared" si="1"/>
        <v>0</v>
      </c>
      <c r="N42" s="158">
        <f t="shared" si="2"/>
        <v>0</v>
      </c>
      <c r="O42" s="158">
        <f t="shared" si="4"/>
        <v>0</v>
      </c>
      <c r="P42" s="158">
        <f t="shared" si="5"/>
        <v>0</v>
      </c>
      <c r="Q42" s="158">
        <f t="shared" si="6"/>
        <v>0</v>
      </c>
      <c r="R42" s="158">
        <f t="shared" si="7"/>
        <v>0</v>
      </c>
      <c r="S42" s="262"/>
    </row>
    <row r="43" spans="1:19" s="93" customFormat="1" ht="57" customHeight="1" thickBot="1" x14ac:dyDescent="0.25">
      <c r="A43" s="295"/>
      <c r="B43" s="295"/>
      <c r="C43" s="62" t="s">
        <v>210</v>
      </c>
      <c r="D43" s="62" t="s">
        <v>65</v>
      </c>
      <c r="E43" s="67" t="s">
        <v>305</v>
      </c>
      <c r="F43" s="305"/>
      <c r="G43" s="96"/>
      <c r="H43" s="131" t="s">
        <v>646</v>
      </c>
      <c r="I43" s="3"/>
      <c r="J43" s="163" t="s">
        <v>5</v>
      </c>
      <c r="K43" s="158">
        <f t="shared" si="3"/>
        <v>0</v>
      </c>
      <c r="L43" s="158">
        <f t="shared" si="0"/>
        <v>0</v>
      </c>
      <c r="M43" s="158">
        <f t="shared" si="1"/>
        <v>0</v>
      </c>
      <c r="N43" s="158">
        <f t="shared" si="2"/>
        <v>0</v>
      </c>
      <c r="O43" s="158">
        <f t="shared" si="4"/>
        <v>0</v>
      </c>
      <c r="P43" s="158">
        <f t="shared" si="5"/>
        <v>0</v>
      </c>
      <c r="Q43" s="158">
        <f t="shared" si="6"/>
        <v>0</v>
      </c>
      <c r="R43" s="158">
        <f t="shared" si="7"/>
        <v>0</v>
      </c>
      <c r="S43" s="6"/>
    </row>
    <row r="44" spans="1:19" s="103" customFormat="1" ht="235" thickTop="1" x14ac:dyDescent="0.2">
      <c r="A44" s="295"/>
      <c r="B44" s="295"/>
      <c r="C44" s="65" t="s">
        <v>178</v>
      </c>
      <c r="D44" s="65" t="s">
        <v>65</v>
      </c>
      <c r="E44" s="66" t="s">
        <v>177</v>
      </c>
      <c r="F44" s="68" t="s">
        <v>106</v>
      </c>
      <c r="G44" s="101"/>
      <c r="H44" s="104" t="str">
        <f>IF(ISBLANK(H5),"Waiting",H5)</f>
        <v>Yes</v>
      </c>
      <c r="I44" s="4" t="s">
        <v>903</v>
      </c>
      <c r="J44" s="163" t="s">
        <v>5</v>
      </c>
      <c r="K44" s="158">
        <f t="shared" si="3"/>
        <v>1</v>
      </c>
      <c r="L44" s="158">
        <f t="shared" si="0"/>
        <v>0</v>
      </c>
      <c r="M44" s="158">
        <f t="shared" si="1"/>
        <v>0</v>
      </c>
      <c r="N44" s="158">
        <f t="shared" si="2"/>
        <v>0</v>
      </c>
      <c r="O44" s="158">
        <f t="shared" si="4"/>
        <v>0</v>
      </c>
      <c r="P44" s="158">
        <f t="shared" si="5"/>
        <v>0</v>
      </c>
      <c r="Q44" s="158">
        <f t="shared" si="6"/>
        <v>0</v>
      </c>
      <c r="R44" s="158">
        <f t="shared" si="7"/>
        <v>0</v>
      </c>
      <c r="S44" s="262"/>
    </row>
    <row r="45" spans="1:19" s="93" customFormat="1" ht="20" x14ac:dyDescent="0.2">
      <c r="A45" s="295"/>
      <c r="B45" s="295"/>
      <c r="C45" s="69" t="s">
        <v>211</v>
      </c>
      <c r="D45" s="69" t="s">
        <v>65</v>
      </c>
      <c r="E45" s="53" t="s">
        <v>591</v>
      </c>
      <c r="F45" s="54" t="s">
        <v>107</v>
      </c>
      <c r="G45" s="96"/>
      <c r="H45" s="131" t="s">
        <v>646</v>
      </c>
      <c r="I45" s="3"/>
      <c r="J45" s="163" t="s">
        <v>5</v>
      </c>
      <c r="K45" s="158">
        <f t="shared" si="3"/>
        <v>0</v>
      </c>
      <c r="L45" s="158">
        <f t="shared" si="0"/>
        <v>0</v>
      </c>
      <c r="M45" s="158">
        <f t="shared" si="1"/>
        <v>0</v>
      </c>
      <c r="N45" s="158">
        <f t="shared" si="2"/>
        <v>0</v>
      </c>
      <c r="O45" s="158">
        <f t="shared" si="4"/>
        <v>0</v>
      </c>
      <c r="P45" s="158">
        <f t="shared" si="5"/>
        <v>0</v>
      </c>
      <c r="Q45" s="158">
        <f t="shared" si="6"/>
        <v>0</v>
      </c>
      <c r="R45" s="158">
        <f t="shared" si="7"/>
        <v>0</v>
      </c>
      <c r="S45" s="6"/>
    </row>
    <row r="46" spans="1:19" s="93" customFormat="1" ht="36" x14ac:dyDescent="0.2">
      <c r="A46" s="295"/>
      <c r="B46" s="295"/>
      <c r="C46" s="62" t="s">
        <v>212</v>
      </c>
      <c r="D46" s="62" t="s">
        <v>65</v>
      </c>
      <c r="E46" s="55" t="s">
        <v>601</v>
      </c>
      <c r="F46" s="56" t="s">
        <v>108</v>
      </c>
      <c r="G46" s="96"/>
      <c r="H46" s="131" t="s">
        <v>646</v>
      </c>
      <c r="I46" s="3"/>
      <c r="J46" s="163" t="s">
        <v>5</v>
      </c>
      <c r="K46" s="158">
        <f t="shared" si="3"/>
        <v>0</v>
      </c>
      <c r="L46" s="158">
        <f t="shared" si="0"/>
        <v>0</v>
      </c>
      <c r="M46" s="158">
        <f t="shared" si="1"/>
        <v>0</v>
      </c>
      <c r="N46" s="158">
        <f t="shared" si="2"/>
        <v>0</v>
      </c>
      <c r="O46" s="158">
        <f t="shared" si="4"/>
        <v>0</v>
      </c>
      <c r="P46" s="158">
        <f t="shared" si="5"/>
        <v>0</v>
      </c>
      <c r="Q46" s="158">
        <f t="shared" si="6"/>
        <v>0</v>
      </c>
      <c r="R46" s="158">
        <f t="shared" si="7"/>
        <v>0</v>
      </c>
      <c r="S46" s="6"/>
    </row>
    <row r="47" spans="1:19" s="93" customFormat="1" ht="36" x14ac:dyDescent="0.2">
      <c r="A47" s="295"/>
      <c r="B47" s="295"/>
      <c r="C47" s="62" t="s">
        <v>213</v>
      </c>
      <c r="D47" s="62" t="s">
        <v>66</v>
      </c>
      <c r="E47" s="53" t="s">
        <v>306</v>
      </c>
      <c r="F47" s="54" t="s">
        <v>109</v>
      </c>
      <c r="G47" s="96"/>
      <c r="H47" s="131" t="s">
        <v>646</v>
      </c>
      <c r="I47" s="3"/>
      <c r="J47" s="163" t="s">
        <v>5</v>
      </c>
      <c r="K47" s="158">
        <f t="shared" si="3"/>
        <v>0</v>
      </c>
      <c r="L47" s="158">
        <f t="shared" si="0"/>
        <v>0</v>
      </c>
      <c r="M47" s="158">
        <f t="shared" si="1"/>
        <v>0</v>
      </c>
      <c r="N47" s="158">
        <f t="shared" si="2"/>
        <v>0</v>
      </c>
      <c r="O47" s="158">
        <f t="shared" si="4"/>
        <v>0</v>
      </c>
      <c r="P47" s="158">
        <f t="shared" si="5"/>
        <v>0</v>
      </c>
      <c r="Q47" s="158">
        <f t="shared" si="6"/>
        <v>0</v>
      </c>
      <c r="R47" s="158">
        <f t="shared" si="7"/>
        <v>0</v>
      </c>
      <c r="S47" s="6"/>
    </row>
    <row r="48" spans="1:19" s="93" customFormat="1" ht="36" x14ac:dyDescent="0.2">
      <c r="A48" s="295"/>
      <c r="B48" s="295"/>
      <c r="C48" s="52" t="s">
        <v>214</v>
      </c>
      <c r="D48" s="52" t="s">
        <v>66</v>
      </c>
      <c r="E48" s="53" t="s">
        <v>307</v>
      </c>
      <c r="F48" s="54" t="s">
        <v>110</v>
      </c>
      <c r="G48" s="96"/>
      <c r="H48" s="131" t="s">
        <v>646</v>
      </c>
      <c r="I48" s="3"/>
      <c r="J48" s="163" t="s">
        <v>5</v>
      </c>
      <c r="K48" s="158">
        <f t="shared" si="3"/>
        <v>0</v>
      </c>
      <c r="L48" s="158">
        <f t="shared" si="0"/>
        <v>0</v>
      </c>
      <c r="M48" s="158">
        <f t="shared" si="1"/>
        <v>0</v>
      </c>
      <c r="N48" s="158">
        <f t="shared" si="2"/>
        <v>0</v>
      </c>
      <c r="O48" s="158">
        <f t="shared" si="4"/>
        <v>0</v>
      </c>
      <c r="P48" s="158">
        <f t="shared" si="5"/>
        <v>0</v>
      </c>
      <c r="Q48" s="158">
        <f t="shared" si="6"/>
        <v>0</v>
      </c>
      <c r="R48" s="158">
        <f t="shared" si="7"/>
        <v>0</v>
      </c>
      <c r="S48" s="6"/>
    </row>
    <row r="49" spans="1:19" s="93" customFormat="1" ht="36" x14ac:dyDescent="0.2">
      <c r="A49" s="295"/>
      <c r="B49" s="295"/>
      <c r="C49" s="52" t="s">
        <v>215</v>
      </c>
      <c r="D49" s="52" t="s">
        <v>66</v>
      </c>
      <c r="E49" s="53" t="s">
        <v>308</v>
      </c>
      <c r="F49" s="54" t="s">
        <v>102</v>
      </c>
      <c r="G49" s="96"/>
      <c r="H49" s="133" t="s">
        <v>646</v>
      </c>
      <c r="I49" s="9"/>
      <c r="J49" s="163" t="s">
        <v>5</v>
      </c>
      <c r="K49" s="158">
        <f t="shared" si="3"/>
        <v>0</v>
      </c>
      <c r="L49" s="158">
        <f t="shared" si="0"/>
        <v>0</v>
      </c>
      <c r="M49" s="158">
        <f t="shared" si="1"/>
        <v>0</v>
      </c>
      <c r="N49" s="158">
        <f t="shared" si="2"/>
        <v>0</v>
      </c>
      <c r="O49" s="158">
        <f t="shared" si="4"/>
        <v>0</v>
      </c>
      <c r="P49" s="158">
        <f t="shared" si="5"/>
        <v>0</v>
      </c>
      <c r="Q49" s="158">
        <f t="shared" si="6"/>
        <v>0</v>
      </c>
      <c r="R49" s="158">
        <f t="shared" si="7"/>
        <v>0</v>
      </c>
      <c r="S49" s="10"/>
    </row>
    <row r="50" spans="1:19" s="93" customFormat="1" ht="36" x14ac:dyDescent="0.2">
      <c r="A50" s="295"/>
      <c r="B50" s="295"/>
      <c r="C50" s="52" t="s">
        <v>545</v>
      </c>
      <c r="D50" s="52" t="s">
        <v>65</v>
      </c>
      <c r="E50" s="55" t="s">
        <v>537</v>
      </c>
      <c r="F50" s="54"/>
      <c r="G50" s="96"/>
      <c r="H50" s="133" t="s">
        <v>646</v>
      </c>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36" x14ac:dyDescent="0.2">
      <c r="A51" s="295"/>
      <c r="B51" s="295"/>
      <c r="C51" s="52" t="s">
        <v>546</v>
      </c>
      <c r="D51" s="52" t="s">
        <v>66</v>
      </c>
      <c r="E51" s="55" t="s">
        <v>538</v>
      </c>
      <c r="F51" s="54"/>
      <c r="G51" s="96"/>
      <c r="H51" s="133" t="s">
        <v>646</v>
      </c>
      <c r="I51" s="9"/>
      <c r="J51" s="163" t="s">
        <v>5</v>
      </c>
      <c r="K51" s="158">
        <f t="shared" si="3"/>
        <v>0</v>
      </c>
      <c r="L51" s="158">
        <f t="shared" si="0"/>
        <v>0</v>
      </c>
      <c r="M51" s="158">
        <f t="shared" si="1"/>
        <v>0</v>
      </c>
      <c r="N51" s="158">
        <f t="shared" si="2"/>
        <v>0</v>
      </c>
      <c r="O51" s="158">
        <f t="shared" si="4"/>
        <v>0</v>
      </c>
      <c r="P51" s="158">
        <f t="shared" si="5"/>
        <v>0</v>
      </c>
      <c r="Q51" s="158">
        <f t="shared" si="6"/>
        <v>0</v>
      </c>
      <c r="R51" s="158">
        <f t="shared" si="7"/>
        <v>0</v>
      </c>
      <c r="S51" s="10"/>
    </row>
    <row r="52" spans="1:19" s="93" customFormat="1" ht="21" thickBot="1" x14ac:dyDescent="0.25">
      <c r="A52" s="295"/>
      <c r="B52" s="295"/>
      <c r="C52" s="52" t="s">
        <v>461</v>
      </c>
      <c r="D52" s="52" t="s">
        <v>390</v>
      </c>
      <c r="E52" s="53" t="s">
        <v>458</v>
      </c>
      <c r="F52" s="54"/>
      <c r="G52" s="96"/>
      <c r="H52" s="132" t="s">
        <v>646</v>
      </c>
      <c r="I52" s="7"/>
      <c r="J52" s="164" t="s">
        <v>5</v>
      </c>
      <c r="K52" s="160">
        <f t="shared" si="3"/>
        <v>0</v>
      </c>
      <c r="L52" s="160">
        <f t="shared" si="0"/>
        <v>0</v>
      </c>
      <c r="M52" s="160">
        <f t="shared" si="1"/>
        <v>0</v>
      </c>
      <c r="N52" s="160">
        <f t="shared" si="2"/>
        <v>0</v>
      </c>
      <c r="O52" s="160">
        <f t="shared" si="4"/>
        <v>0</v>
      </c>
      <c r="P52" s="160">
        <f t="shared" si="5"/>
        <v>0</v>
      </c>
      <c r="Q52" s="160">
        <f t="shared" si="6"/>
        <v>0</v>
      </c>
      <c r="R52" s="160">
        <f t="shared" si="7"/>
        <v>0</v>
      </c>
      <c r="S52" s="8"/>
    </row>
    <row r="53" spans="1:19" s="107" customFormat="1" ht="37" thickTop="1" x14ac:dyDescent="0.2">
      <c r="A53" s="297" t="s">
        <v>6</v>
      </c>
      <c r="B53" s="297" t="s">
        <v>7</v>
      </c>
      <c r="C53" s="70" t="s">
        <v>179</v>
      </c>
      <c r="D53" s="70" t="s">
        <v>65</v>
      </c>
      <c r="E53" s="71" t="s">
        <v>184</v>
      </c>
      <c r="F53" s="72" t="s">
        <v>91</v>
      </c>
      <c r="G53" s="105"/>
      <c r="H53" s="106" t="str">
        <f>IF(ISBLANK(H6),"Waiting",H6)</f>
        <v>No</v>
      </c>
      <c r="I53" s="4"/>
      <c r="J53" s="157" t="s">
        <v>6</v>
      </c>
      <c r="K53" s="157">
        <f t="shared" si="3"/>
        <v>0</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180" x14ac:dyDescent="0.2">
      <c r="A54" s="298"/>
      <c r="B54" s="298"/>
      <c r="C54" s="70" t="s">
        <v>180</v>
      </c>
      <c r="D54" s="70" t="s">
        <v>65</v>
      </c>
      <c r="E54" s="73" t="s">
        <v>185</v>
      </c>
      <c r="F54" s="74" t="s">
        <v>517</v>
      </c>
      <c r="G54" s="105"/>
      <c r="H54" s="108" t="str">
        <f>IF(ISBLANK(H7),"Waiting",H7)</f>
        <v>Yes</v>
      </c>
      <c r="I54" s="3" t="s">
        <v>955</v>
      </c>
      <c r="J54" s="158" t="s">
        <v>6</v>
      </c>
      <c r="K54" s="158">
        <f t="shared" si="3"/>
        <v>1</v>
      </c>
      <c r="L54" s="158">
        <f t="shared" si="0"/>
        <v>0</v>
      </c>
      <c r="M54" s="158">
        <f t="shared" si="1"/>
        <v>0</v>
      </c>
      <c r="N54" s="158">
        <f t="shared" si="2"/>
        <v>0</v>
      </c>
      <c r="O54" s="158">
        <f t="shared" si="4"/>
        <v>0</v>
      </c>
      <c r="P54" s="158">
        <f t="shared" si="5"/>
        <v>0</v>
      </c>
      <c r="Q54" s="158">
        <f t="shared" si="6"/>
        <v>0</v>
      </c>
      <c r="R54" s="158">
        <f t="shared" si="7"/>
        <v>0</v>
      </c>
      <c r="S54" s="264"/>
    </row>
    <row r="55" spans="1:19" s="107" customFormat="1" ht="36" x14ac:dyDescent="0.2">
      <c r="A55" s="298"/>
      <c r="B55" s="298"/>
      <c r="C55" s="70" t="s">
        <v>181</v>
      </c>
      <c r="D55" s="70" t="s">
        <v>65</v>
      </c>
      <c r="E55" s="75" t="s">
        <v>186</v>
      </c>
      <c r="F55" s="76" t="s">
        <v>92</v>
      </c>
      <c r="G55" s="105"/>
      <c r="H55" s="108" t="str">
        <f>IF(ISBLANK(H8),"Waiting",H8)</f>
        <v>No</v>
      </c>
      <c r="I55" s="128"/>
      <c r="J55" s="158" t="s">
        <v>6</v>
      </c>
      <c r="K55" s="158">
        <f t="shared" si="3"/>
        <v>0</v>
      </c>
      <c r="L55" s="158">
        <f t="shared" si="0"/>
        <v>0</v>
      </c>
      <c r="M55" s="158">
        <f t="shared" si="1"/>
        <v>0</v>
      </c>
      <c r="N55" s="158">
        <f t="shared" si="2"/>
        <v>0</v>
      </c>
      <c r="O55" s="158">
        <f t="shared" si="4"/>
        <v>0</v>
      </c>
      <c r="P55" s="158">
        <f t="shared" si="5"/>
        <v>0</v>
      </c>
      <c r="Q55" s="158">
        <f t="shared" si="6"/>
        <v>0</v>
      </c>
      <c r="R55" s="158">
        <f t="shared" si="7"/>
        <v>0</v>
      </c>
      <c r="S55" s="129"/>
    </row>
    <row r="56" spans="1:19" s="107" customFormat="1" ht="54" x14ac:dyDescent="0.2">
      <c r="A56" s="298"/>
      <c r="B56" s="298"/>
      <c r="C56" s="219" t="s">
        <v>182</v>
      </c>
      <c r="D56" s="219" t="s">
        <v>65</v>
      </c>
      <c r="E56" s="220" t="s">
        <v>610</v>
      </c>
      <c r="F56" s="221" t="s">
        <v>520</v>
      </c>
      <c r="G56" s="105"/>
      <c r="H56" s="108" t="str">
        <f>IF(ISBLANK(H9),"Waiting",H9)</f>
        <v>No</v>
      </c>
      <c r="I56" s="128"/>
      <c r="J56" s="158" t="s">
        <v>6</v>
      </c>
      <c r="K56" s="158">
        <f t="shared" si="3"/>
        <v>0</v>
      </c>
      <c r="L56" s="158">
        <f t="shared" si="0"/>
        <v>0</v>
      </c>
      <c r="M56" s="158">
        <f t="shared" si="1"/>
        <v>0</v>
      </c>
      <c r="N56" s="158">
        <f t="shared" si="2"/>
        <v>0</v>
      </c>
      <c r="O56" s="158">
        <f t="shared" si="4"/>
        <v>0</v>
      </c>
      <c r="P56" s="158">
        <f t="shared" si="5"/>
        <v>0</v>
      </c>
      <c r="Q56" s="158">
        <f t="shared" si="6"/>
        <v>0</v>
      </c>
      <c r="R56" s="158">
        <f t="shared" si="7"/>
        <v>0</v>
      </c>
      <c r="S56" s="129"/>
    </row>
    <row r="57" spans="1:19" s="107" customFormat="1" ht="36" x14ac:dyDescent="0.2">
      <c r="A57" s="298"/>
      <c r="B57" s="298"/>
      <c r="C57" s="70" t="s">
        <v>183</v>
      </c>
      <c r="D57" s="70" t="s">
        <v>65</v>
      </c>
      <c r="E57" s="75" t="s">
        <v>309</v>
      </c>
      <c r="F57" s="76" t="s">
        <v>111</v>
      </c>
      <c r="G57" s="105"/>
      <c r="H57" s="108" t="str">
        <f>IF(ISBLANK(H10),"Waiting",H10)</f>
        <v>No</v>
      </c>
      <c r="I57" s="128"/>
      <c r="J57" s="158" t="s">
        <v>6</v>
      </c>
      <c r="K57" s="158">
        <f t="shared" si="3"/>
        <v>0</v>
      </c>
      <c r="L57" s="158">
        <f t="shared" si="0"/>
        <v>0</v>
      </c>
      <c r="M57" s="158">
        <f t="shared" si="1"/>
        <v>0</v>
      </c>
      <c r="N57" s="158">
        <f t="shared" si="2"/>
        <v>0</v>
      </c>
      <c r="O57" s="158">
        <f t="shared" si="4"/>
        <v>0</v>
      </c>
      <c r="P57" s="158">
        <f t="shared" si="5"/>
        <v>0</v>
      </c>
      <c r="Q57" s="158">
        <f t="shared" si="6"/>
        <v>0</v>
      </c>
      <c r="R57" s="158">
        <f t="shared" si="7"/>
        <v>0</v>
      </c>
      <c r="S57" s="129"/>
    </row>
    <row r="58" spans="1:19" s="93" customFormat="1" ht="37" thickBot="1" x14ac:dyDescent="0.25">
      <c r="A58" s="298"/>
      <c r="B58" s="298"/>
      <c r="C58" s="77" t="s">
        <v>216</v>
      </c>
      <c r="D58" s="77" t="s">
        <v>65</v>
      </c>
      <c r="E58" s="78" t="s">
        <v>310</v>
      </c>
      <c r="F58" s="79" t="s">
        <v>523</v>
      </c>
      <c r="G58" s="96"/>
      <c r="H58" s="131" t="s">
        <v>646</v>
      </c>
      <c r="I58" s="3"/>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6"/>
    </row>
    <row r="59" spans="1:19" s="107" customFormat="1" ht="235" thickTop="1" x14ac:dyDescent="0.2">
      <c r="A59" s="298"/>
      <c r="B59" s="298"/>
      <c r="C59" s="80" t="s">
        <v>178</v>
      </c>
      <c r="D59" s="80" t="s">
        <v>65</v>
      </c>
      <c r="E59" s="73" t="s">
        <v>177</v>
      </c>
      <c r="F59" s="74" t="s">
        <v>106</v>
      </c>
      <c r="G59" s="109"/>
      <c r="H59" s="108" t="str">
        <f>IF(ISBLANK(H5),"Waiting",H5)</f>
        <v>Yes</v>
      </c>
      <c r="I59" s="4" t="s">
        <v>903</v>
      </c>
      <c r="J59" s="158" t="s">
        <v>6</v>
      </c>
      <c r="K59" s="158">
        <f t="shared" si="3"/>
        <v>1</v>
      </c>
      <c r="L59" s="158">
        <f t="shared" si="0"/>
        <v>0</v>
      </c>
      <c r="M59" s="158">
        <f t="shared" si="1"/>
        <v>0</v>
      </c>
      <c r="N59" s="158">
        <f t="shared" si="2"/>
        <v>0</v>
      </c>
      <c r="O59" s="158">
        <f t="shared" si="4"/>
        <v>0</v>
      </c>
      <c r="P59" s="158">
        <f t="shared" si="5"/>
        <v>0</v>
      </c>
      <c r="Q59" s="158">
        <f t="shared" si="6"/>
        <v>0</v>
      </c>
      <c r="R59" s="158">
        <f t="shared" si="7"/>
        <v>0</v>
      </c>
      <c r="S59" s="264"/>
    </row>
    <row r="60" spans="1:19" s="107" customFormat="1" ht="36" x14ac:dyDescent="0.2">
      <c r="A60" s="298"/>
      <c r="B60" s="298"/>
      <c r="C60" s="57" t="s">
        <v>217</v>
      </c>
      <c r="D60" s="57" t="s">
        <v>65</v>
      </c>
      <c r="E60" s="78" t="s">
        <v>594</v>
      </c>
      <c r="F60" s="79" t="s">
        <v>112</v>
      </c>
      <c r="G60" s="109"/>
      <c r="H60" s="131" t="s">
        <v>646</v>
      </c>
      <c r="I60" s="138"/>
      <c r="J60" s="158" t="s">
        <v>6</v>
      </c>
      <c r="K60" s="158">
        <f t="shared" si="3"/>
        <v>0</v>
      </c>
      <c r="L60" s="158">
        <f t="shared" si="0"/>
        <v>0</v>
      </c>
      <c r="M60" s="158">
        <f t="shared" si="1"/>
        <v>0</v>
      </c>
      <c r="N60" s="158">
        <f t="shared" si="2"/>
        <v>0</v>
      </c>
      <c r="O60" s="158">
        <f t="shared" si="4"/>
        <v>0</v>
      </c>
      <c r="P60" s="158">
        <f t="shared" si="5"/>
        <v>0</v>
      </c>
      <c r="Q60" s="158">
        <f t="shared" si="6"/>
        <v>0</v>
      </c>
      <c r="R60" s="158">
        <f t="shared" si="7"/>
        <v>0</v>
      </c>
      <c r="S60" s="139"/>
    </row>
    <row r="61" spans="1:19" s="107" customFormat="1" ht="36" x14ac:dyDescent="0.2">
      <c r="A61" s="298"/>
      <c r="B61" s="298"/>
      <c r="C61" s="187" t="s">
        <v>547</v>
      </c>
      <c r="D61" s="187" t="s">
        <v>65</v>
      </c>
      <c r="E61" s="58" t="s">
        <v>537</v>
      </c>
      <c r="F61" s="79"/>
      <c r="G61" s="109"/>
      <c r="H61" s="133" t="s">
        <v>646</v>
      </c>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298"/>
      <c r="B62" s="298"/>
      <c r="C62" s="187" t="s">
        <v>548</v>
      </c>
      <c r="D62" s="187" t="s">
        <v>66</v>
      </c>
      <c r="E62" s="58" t="s">
        <v>538</v>
      </c>
      <c r="F62" s="79"/>
      <c r="G62" s="109"/>
      <c r="H62" s="133" t="s">
        <v>646</v>
      </c>
      <c r="I62" s="138"/>
      <c r="J62" s="158" t="s">
        <v>6</v>
      </c>
      <c r="K62" s="158">
        <f t="shared" si="3"/>
        <v>0</v>
      </c>
      <c r="L62" s="158">
        <f t="shared" si="0"/>
        <v>0</v>
      </c>
      <c r="M62" s="158">
        <f t="shared" si="1"/>
        <v>0</v>
      </c>
      <c r="N62" s="158">
        <f t="shared" si="2"/>
        <v>0</v>
      </c>
      <c r="O62" s="158">
        <f t="shared" si="4"/>
        <v>0</v>
      </c>
      <c r="P62" s="158">
        <f t="shared" si="5"/>
        <v>0</v>
      </c>
      <c r="Q62" s="158">
        <f t="shared" si="6"/>
        <v>0</v>
      </c>
      <c r="R62" s="158">
        <f t="shared" si="7"/>
        <v>0</v>
      </c>
      <c r="S62" s="139"/>
    </row>
    <row r="63" spans="1:19" s="93" customFormat="1" ht="21" thickBot="1" x14ac:dyDescent="0.25">
      <c r="A63" s="298"/>
      <c r="B63" s="298"/>
      <c r="C63" s="77" t="s">
        <v>462</v>
      </c>
      <c r="D63" s="77" t="s">
        <v>390</v>
      </c>
      <c r="E63" s="78" t="s">
        <v>458</v>
      </c>
      <c r="F63" s="79"/>
      <c r="G63" s="96"/>
      <c r="H63" s="132" t="s">
        <v>646</v>
      </c>
      <c r="I63" s="7"/>
      <c r="J63" s="160" t="s">
        <v>6</v>
      </c>
      <c r="K63" s="160">
        <f t="shared" si="3"/>
        <v>0</v>
      </c>
      <c r="L63" s="160">
        <f t="shared" si="0"/>
        <v>0</v>
      </c>
      <c r="M63" s="160">
        <f t="shared" si="1"/>
        <v>0</v>
      </c>
      <c r="N63" s="160">
        <f t="shared" si="2"/>
        <v>0</v>
      </c>
      <c r="O63" s="160">
        <f t="shared" si="4"/>
        <v>0</v>
      </c>
      <c r="P63" s="160">
        <f t="shared" si="5"/>
        <v>0</v>
      </c>
      <c r="Q63" s="160">
        <f t="shared" si="6"/>
        <v>0</v>
      </c>
      <c r="R63" s="160">
        <f t="shared" si="7"/>
        <v>0</v>
      </c>
      <c r="S63" s="8"/>
    </row>
    <row r="64" spans="1:19" s="93" customFormat="1" ht="37" thickTop="1" x14ac:dyDescent="0.2">
      <c r="A64" s="294" t="s">
        <v>8</v>
      </c>
      <c r="B64" s="294" t="s">
        <v>37</v>
      </c>
      <c r="C64" s="62" t="s">
        <v>218</v>
      </c>
      <c r="D64" s="62" t="s">
        <v>65</v>
      </c>
      <c r="E64" s="67" t="s">
        <v>311</v>
      </c>
      <c r="F64" s="81" t="s">
        <v>524</v>
      </c>
      <c r="G64" s="96"/>
      <c r="H64" s="130" t="s">
        <v>646</v>
      </c>
      <c r="I64" s="4"/>
      <c r="J64" s="157" t="s">
        <v>8</v>
      </c>
      <c r="K64" s="157">
        <f t="shared" si="3"/>
        <v>0</v>
      </c>
      <c r="L64" s="157">
        <f t="shared" si="0"/>
        <v>0</v>
      </c>
      <c r="M64" s="157">
        <f t="shared" si="1"/>
        <v>0</v>
      </c>
      <c r="N64" s="157">
        <f t="shared" si="2"/>
        <v>0</v>
      </c>
      <c r="O64" s="159">
        <f t="shared" si="4"/>
        <v>0</v>
      </c>
      <c r="P64" s="159">
        <f t="shared" si="5"/>
        <v>0</v>
      </c>
      <c r="Q64" s="159">
        <f t="shared" si="6"/>
        <v>0</v>
      </c>
      <c r="R64" s="159">
        <f t="shared" si="7"/>
        <v>0</v>
      </c>
      <c r="S64" s="5"/>
    </row>
    <row r="65" spans="1:19" s="93" customFormat="1" ht="36" x14ac:dyDescent="0.2">
      <c r="A65" s="295"/>
      <c r="B65" s="295"/>
      <c r="C65" s="62" t="s">
        <v>219</v>
      </c>
      <c r="D65" s="62" t="s">
        <v>65</v>
      </c>
      <c r="E65" s="67" t="s">
        <v>312</v>
      </c>
      <c r="F65" s="81" t="s">
        <v>113</v>
      </c>
      <c r="G65" s="96"/>
      <c r="H65" s="131" t="s">
        <v>646</v>
      </c>
      <c r="I65" s="3"/>
      <c r="J65" s="158" t="s">
        <v>8</v>
      </c>
      <c r="K65" s="158">
        <f t="shared" si="3"/>
        <v>0</v>
      </c>
      <c r="L65" s="158">
        <f t="shared" si="0"/>
        <v>0</v>
      </c>
      <c r="M65" s="158">
        <f t="shared" si="1"/>
        <v>0</v>
      </c>
      <c r="N65" s="158">
        <f t="shared" si="2"/>
        <v>0</v>
      </c>
      <c r="O65" s="158">
        <f t="shared" si="4"/>
        <v>0</v>
      </c>
      <c r="P65" s="158">
        <f t="shared" si="5"/>
        <v>0</v>
      </c>
      <c r="Q65" s="158">
        <f t="shared" si="6"/>
        <v>0</v>
      </c>
      <c r="R65" s="158">
        <f t="shared" si="7"/>
        <v>0</v>
      </c>
      <c r="S65" s="6"/>
    </row>
    <row r="66" spans="1:19" s="93" customFormat="1" ht="90" x14ac:dyDescent="0.2">
      <c r="A66" s="295"/>
      <c r="B66" s="295"/>
      <c r="C66" s="62" t="s">
        <v>220</v>
      </c>
      <c r="D66" s="62" t="s">
        <v>65</v>
      </c>
      <c r="E66" s="67" t="s">
        <v>313</v>
      </c>
      <c r="F66" s="81" t="s">
        <v>114</v>
      </c>
      <c r="G66" s="96"/>
      <c r="H66" s="131" t="s">
        <v>647</v>
      </c>
      <c r="I66" s="3" t="s">
        <v>904</v>
      </c>
      <c r="J66" s="158" t="s">
        <v>8</v>
      </c>
      <c r="K66" s="158">
        <f t="shared" si="3"/>
        <v>1</v>
      </c>
      <c r="L66" s="158">
        <f t="shared" si="0"/>
        <v>0</v>
      </c>
      <c r="M66" s="158">
        <f t="shared" si="1"/>
        <v>0</v>
      </c>
      <c r="N66" s="158">
        <f t="shared" si="2"/>
        <v>0</v>
      </c>
      <c r="O66" s="158">
        <f t="shared" si="4"/>
        <v>0</v>
      </c>
      <c r="P66" s="158">
        <f t="shared" si="5"/>
        <v>0</v>
      </c>
      <c r="Q66" s="158">
        <f t="shared" si="6"/>
        <v>0</v>
      </c>
      <c r="R66" s="158">
        <f t="shared" si="7"/>
        <v>0</v>
      </c>
      <c r="S66" s="6"/>
    </row>
    <row r="67" spans="1:19" s="93" customFormat="1" ht="54" x14ac:dyDescent="0.2">
      <c r="A67" s="295"/>
      <c r="B67" s="295"/>
      <c r="C67" s="62" t="s">
        <v>221</v>
      </c>
      <c r="D67" s="62" t="s">
        <v>65</v>
      </c>
      <c r="E67" s="67" t="s">
        <v>314</v>
      </c>
      <c r="F67" s="81" t="s">
        <v>115</v>
      </c>
      <c r="G67" s="96"/>
      <c r="H67" s="131" t="s">
        <v>647</v>
      </c>
      <c r="I67" s="3" t="s">
        <v>905</v>
      </c>
      <c r="J67" s="158" t="s">
        <v>8</v>
      </c>
      <c r="K67" s="158">
        <f t="shared" si="3"/>
        <v>1</v>
      </c>
      <c r="L67" s="158">
        <f t="shared" si="0"/>
        <v>0</v>
      </c>
      <c r="M67" s="158">
        <f t="shared" si="1"/>
        <v>0</v>
      </c>
      <c r="N67" s="158">
        <f t="shared" si="2"/>
        <v>0</v>
      </c>
      <c r="O67" s="158">
        <f t="shared" si="4"/>
        <v>0</v>
      </c>
      <c r="P67" s="158">
        <f t="shared" si="5"/>
        <v>0</v>
      </c>
      <c r="Q67" s="158">
        <f t="shared" si="6"/>
        <v>0</v>
      </c>
      <c r="R67" s="158">
        <f t="shared" si="7"/>
        <v>0</v>
      </c>
      <c r="S67" s="6"/>
    </row>
    <row r="68" spans="1:19" s="93" customFormat="1" ht="54" x14ac:dyDescent="0.2">
      <c r="A68" s="295"/>
      <c r="B68" s="295"/>
      <c r="C68" s="62" t="s">
        <v>222</v>
      </c>
      <c r="D68" s="62" t="s">
        <v>66</v>
      </c>
      <c r="E68" s="67" t="s">
        <v>315</v>
      </c>
      <c r="F68" s="81" t="s">
        <v>116</v>
      </c>
      <c r="G68" s="96"/>
      <c r="H68" s="131" t="s">
        <v>646</v>
      </c>
      <c r="I68" s="3"/>
      <c r="J68" s="158" t="s">
        <v>8</v>
      </c>
      <c r="K68" s="158">
        <f t="shared" si="3"/>
        <v>0</v>
      </c>
      <c r="L68" s="158">
        <f t="shared" si="0"/>
        <v>0</v>
      </c>
      <c r="M68" s="158">
        <f t="shared" si="1"/>
        <v>0</v>
      </c>
      <c r="N68" s="158">
        <f t="shared" si="2"/>
        <v>0</v>
      </c>
      <c r="O68" s="158">
        <f t="shared" si="4"/>
        <v>0</v>
      </c>
      <c r="P68" s="158">
        <f t="shared" si="5"/>
        <v>0</v>
      </c>
      <c r="Q68" s="158">
        <f t="shared" si="6"/>
        <v>0</v>
      </c>
      <c r="R68" s="158">
        <f t="shared" si="7"/>
        <v>0</v>
      </c>
      <c r="S68" s="6"/>
    </row>
    <row r="69" spans="1:19" s="93" customFormat="1" ht="36" x14ac:dyDescent="0.2">
      <c r="A69" s="295"/>
      <c r="B69" s="295"/>
      <c r="C69" s="62" t="s">
        <v>223</v>
      </c>
      <c r="D69" s="62" t="s">
        <v>66</v>
      </c>
      <c r="E69" s="82" t="s">
        <v>316</v>
      </c>
      <c r="F69" s="83" t="s">
        <v>117</v>
      </c>
      <c r="G69" s="96"/>
      <c r="H69" s="133" t="s">
        <v>646</v>
      </c>
      <c r="I69" s="9"/>
      <c r="J69" s="158" t="s">
        <v>8</v>
      </c>
      <c r="K69" s="158">
        <f t="shared" si="3"/>
        <v>0</v>
      </c>
      <c r="L69" s="158">
        <f t="shared" ref="L69:L130" si="8">IF(AND($H69="Yes",NOT(ISERROR(SEARCH("-L-",$C69)))),1,0)</f>
        <v>0</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10"/>
    </row>
    <row r="70" spans="1:19" s="93" customFormat="1" ht="36" x14ac:dyDescent="0.2">
      <c r="A70" s="295"/>
      <c r="B70" s="295"/>
      <c r="C70" s="52" t="s">
        <v>549</v>
      </c>
      <c r="D70" s="52" t="s">
        <v>65</v>
      </c>
      <c r="E70" s="55" t="s">
        <v>537</v>
      </c>
      <c r="F70" s="83"/>
      <c r="G70" s="96"/>
      <c r="H70" s="133" t="s">
        <v>646</v>
      </c>
      <c r="I70" s="9"/>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row>
    <row r="71" spans="1:19" s="93" customFormat="1" ht="36" x14ac:dyDescent="0.2">
      <c r="A71" s="295"/>
      <c r="B71" s="295"/>
      <c r="C71" s="52" t="s">
        <v>550</v>
      </c>
      <c r="D71" s="52" t="s">
        <v>66</v>
      </c>
      <c r="E71" s="55" t="s">
        <v>538</v>
      </c>
      <c r="F71" s="83"/>
      <c r="G71" s="96"/>
      <c r="H71" s="133" t="s">
        <v>646</v>
      </c>
      <c r="I71" s="9"/>
      <c r="J71" s="158" t="s">
        <v>8</v>
      </c>
      <c r="K71" s="158">
        <f t="shared" si="11"/>
        <v>0</v>
      </c>
      <c r="L71" s="158">
        <f t="shared" si="8"/>
        <v>0</v>
      </c>
      <c r="M71" s="158">
        <f t="shared" si="9"/>
        <v>0</v>
      </c>
      <c r="N71" s="158">
        <f t="shared" si="10"/>
        <v>0</v>
      </c>
      <c r="O71" s="158">
        <f t="shared" ref="O71:O134" si="12">IF(AND($H71="Split",$D71="High"),1,0)</f>
        <v>0</v>
      </c>
      <c r="P71" s="158">
        <f t="shared" ref="P71:P134" si="13">IF(AND($H71="Split",$D71="Low"),1,0)</f>
        <v>0</v>
      </c>
      <c r="Q71" s="158">
        <f t="shared" ref="Q71:Q134" si="14">IF(AND($H71="Split",$D71="Unlikely"),1,0)</f>
        <v>0</v>
      </c>
      <c r="R71" s="158">
        <f t="shared" ref="R71:R134" si="15">IF(AND($H71="Split",$D71="Moderate"),1,0)</f>
        <v>0</v>
      </c>
      <c r="S71" s="10"/>
    </row>
    <row r="72" spans="1:19" s="93" customFormat="1" ht="21" thickBot="1" x14ac:dyDescent="0.25">
      <c r="A72" s="295"/>
      <c r="B72" s="295"/>
      <c r="C72" s="62" t="s">
        <v>463</v>
      </c>
      <c r="D72" s="62" t="s">
        <v>390</v>
      </c>
      <c r="E72" s="82" t="s">
        <v>458</v>
      </c>
      <c r="F72" s="83"/>
      <c r="G72" s="96"/>
      <c r="H72" s="132" t="s">
        <v>646</v>
      </c>
      <c r="I72" s="7"/>
      <c r="J72" s="160" t="s">
        <v>8</v>
      </c>
      <c r="K72" s="160">
        <f t="shared" si="11"/>
        <v>0</v>
      </c>
      <c r="L72" s="160">
        <f t="shared" si="8"/>
        <v>0</v>
      </c>
      <c r="M72" s="160">
        <f t="shared" si="9"/>
        <v>0</v>
      </c>
      <c r="N72" s="160">
        <f t="shared" si="10"/>
        <v>0</v>
      </c>
      <c r="O72" s="160">
        <f t="shared" si="12"/>
        <v>0</v>
      </c>
      <c r="P72" s="160">
        <f t="shared" si="13"/>
        <v>0</v>
      </c>
      <c r="Q72" s="160">
        <f t="shared" si="14"/>
        <v>0</v>
      </c>
      <c r="R72" s="160">
        <f t="shared" si="15"/>
        <v>0</v>
      </c>
      <c r="S72" s="8"/>
    </row>
    <row r="73" spans="1:19" s="107" customFormat="1" ht="21" thickTop="1" x14ac:dyDescent="0.2">
      <c r="A73" s="297" t="s">
        <v>9</v>
      </c>
      <c r="B73" s="297" t="s">
        <v>38</v>
      </c>
      <c r="C73" s="80" t="s">
        <v>195</v>
      </c>
      <c r="D73" s="80" t="s">
        <v>65</v>
      </c>
      <c r="E73" s="71" t="s">
        <v>293</v>
      </c>
      <c r="F73" s="72" t="s">
        <v>95</v>
      </c>
      <c r="G73" s="109"/>
      <c r="H73" s="102" t="str">
        <f>IF(ISBLANK(H21),"Waiting",H21)</f>
        <v>No</v>
      </c>
      <c r="I73" s="126"/>
      <c r="J73" s="162" t="s">
        <v>9</v>
      </c>
      <c r="K73" s="157">
        <f t="shared" si="11"/>
        <v>0</v>
      </c>
      <c r="L73" s="157">
        <f t="shared" si="8"/>
        <v>0</v>
      </c>
      <c r="M73" s="157">
        <f t="shared" si="9"/>
        <v>0</v>
      </c>
      <c r="N73" s="157">
        <f t="shared" si="10"/>
        <v>0</v>
      </c>
      <c r="O73" s="159">
        <f t="shared" si="12"/>
        <v>0</v>
      </c>
      <c r="P73" s="159">
        <f t="shared" si="13"/>
        <v>0</v>
      </c>
      <c r="Q73" s="159">
        <f t="shared" si="14"/>
        <v>0</v>
      </c>
      <c r="R73" s="159">
        <f t="shared" si="15"/>
        <v>0</v>
      </c>
      <c r="S73" s="127"/>
    </row>
    <row r="74" spans="1:19" s="107" customFormat="1" ht="20" x14ac:dyDescent="0.2">
      <c r="A74" s="298"/>
      <c r="B74" s="298"/>
      <c r="C74" s="80" t="s">
        <v>196</v>
      </c>
      <c r="D74" s="80" t="s">
        <v>65</v>
      </c>
      <c r="E74" s="71" t="s">
        <v>294</v>
      </c>
      <c r="F74" s="72" t="s">
        <v>96</v>
      </c>
      <c r="G74" s="109"/>
      <c r="H74" s="108" t="str">
        <f>IF(ISBLANK(H22),"Waiting",H22)</f>
        <v>No</v>
      </c>
      <c r="I74" s="128"/>
      <c r="J74" s="163" t="s">
        <v>9</v>
      </c>
      <c r="K74" s="158">
        <f t="shared" si="11"/>
        <v>0</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298"/>
      <c r="B75" s="298"/>
      <c r="C75" s="80" t="s">
        <v>197</v>
      </c>
      <c r="D75" s="80" t="s">
        <v>65</v>
      </c>
      <c r="E75" s="71" t="s">
        <v>295</v>
      </c>
      <c r="F75" s="72" t="s">
        <v>97</v>
      </c>
      <c r="G75" s="109"/>
      <c r="H75" s="108" t="str">
        <f>IF(ISBLANK(H23),"Waiting",H23)</f>
        <v>No</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54" x14ac:dyDescent="0.2">
      <c r="A76" s="298"/>
      <c r="B76" s="298"/>
      <c r="C76" s="80" t="s">
        <v>198</v>
      </c>
      <c r="D76" s="80" t="s">
        <v>65</v>
      </c>
      <c r="E76" s="71" t="s">
        <v>296</v>
      </c>
      <c r="F76" s="72" t="s">
        <v>98</v>
      </c>
      <c r="G76" s="109"/>
      <c r="H76" s="108" t="str">
        <f>IF(ISBLANK(H24),"Waiting",H24)</f>
        <v>No</v>
      </c>
      <c r="I76" s="128"/>
      <c r="J76" s="163" t="s">
        <v>9</v>
      </c>
      <c r="K76" s="158">
        <f t="shared" si="11"/>
        <v>0</v>
      </c>
      <c r="L76" s="158">
        <f t="shared" si="8"/>
        <v>0</v>
      </c>
      <c r="M76" s="158">
        <f t="shared" si="9"/>
        <v>0</v>
      </c>
      <c r="N76" s="158">
        <f t="shared" si="10"/>
        <v>0</v>
      </c>
      <c r="O76" s="158">
        <f t="shared" si="12"/>
        <v>0</v>
      </c>
      <c r="P76" s="158">
        <f t="shared" si="13"/>
        <v>0</v>
      </c>
      <c r="Q76" s="158">
        <f t="shared" si="14"/>
        <v>0</v>
      </c>
      <c r="R76" s="158">
        <f t="shared" si="15"/>
        <v>0</v>
      </c>
      <c r="S76" s="264"/>
    </row>
    <row r="77" spans="1:19" s="107" customFormat="1" ht="20" x14ac:dyDescent="0.2">
      <c r="A77" s="298"/>
      <c r="B77" s="298"/>
      <c r="C77" s="222" t="s">
        <v>211</v>
      </c>
      <c r="D77" s="222" t="s">
        <v>65</v>
      </c>
      <c r="E77" s="223" t="s">
        <v>591</v>
      </c>
      <c r="F77" s="224" t="s">
        <v>107</v>
      </c>
      <c r="G77" s="109"/>
      <c r="H77" s="108" t="str">
        <f>IF(ISBLANK(H45),"Waiting",H45)</f>
        <v>No</v>
      </c>
      <c r="I77" s="128"/>
      <c r="J77" s="163" t="s">
        <v>9</v>
      </c>
      <c r="K77" s="158">
        <f t="shared" si="11"/>
        <v>0</v>
      </c>
      <c r="L77" s="158">
        <f t="shared" si="8"/>
        <v>0</v>
      </c>
      <c r="M77" s="158">
        <f t="shared" si="9"/>
        <v>0</v>
      </c>
      <c r="N77" s="158">
        <f t="shared" si="10"/>
        <v>0</v>
      </c>
      <c r="O77" s="158">
        <f t="shared" si="12"/>
        <v>0</v>
      </c>
      <c r="P77" s="158">
        <f t="shared" si="13"/>
        <v>0</v>
      </c>
      <c r="Q77" s="158">
        <f t="shared" si="14"/>
        <v>0</v>
      </c>
      <c r="R77" s="158">
        <f t="shared" si="15"/>
        <v>0</v>
      </c>
      <c r="S77" s="129"/>
    </row>
    <row r="78" spans="1:19" s="93" customFormat="1" ht="54" x14ac:dyDescent="0.2">
      <c r="A78" s="298"/>
      <c r="B78" s="298"/>
      <c r="C78" s="84" t="s">
        <v>224</v>
      </c>
      <c r="D78" s="84" t="s">
        <v>65</v>
      </c>
      <c r="E78" s="85" t="s">
        <v>317</v>
      </c>
      <c r="F78" s="86" t="s">
        <v>525</v>
      </c>
      <c r="G78" s="110"/>
      <c r="H78" s="131" t="s">
        <v>646</v>
      </c>
      <c r="I78" s="3"/>
      <c r="J78" s="163" t="s">
        <v>9</v>
      </c>
      <c r="K78" s="158">
        <f t="shared" si="11"/>
        <v>0</v>
      </c>
      <c r="L78" s="158">
        <f t="shared" si="8"/>
        <v>0</v>
      </c>
      <c r="M78" s="158">
        <f t="shared" si="9"/>
        <v>0</v>
      </c>
      <c r="N78" s="158">
        <f t="shared" si="10"/>
        <v>0</v>
      </c>
      <c r="O78" s="158">
        <f t="shared" si="12"/>
        <v>0</v>
      </c>
      <c r="P78" s="158">
        <f t="shared" si="13"/>
        <v>0</v>
      </c>
      <c r="Q78" s="158">
        <f t="shared" si="14"/>
        <v>0</v>
      </c>
      <c r="R78" s="158">
        <f t="shared" si="15"/>
        <v>0</v>
      </c>
      <c r="S78" s="6"/>
    </row>
    <row r="79" spans="1:19" s="93" customFormat="1" ht="36" x14ac:dyDescent="0.2">
      <c r="A79" s="298"/>
      <c r="B79" s="298"/>
      <c r="C79" s="57" t="s">
        <v>225</v>
      </c>
      <c r="D79" s="57" t="s">
        <v>65</v>
      </c>
      <c r="E79" s="85" t="s">
        <v>318</v>
      </c>
      <c r="F79" s="86" t="s">
        <v>118</v>
      </c>
      <c r="G79" s="96"/>
      <c r="H79" s="131" t="s">
        <v>646</v>
      </c>
      <c r="I79" s="3"/>
      <c r="J79" s="163" t="s">
        <v>9</v>
      </c>
      <c r="K79" s="158">
        <f t="shared" si="11"/>
        <v>0</v>
      </c>
      <c r="L79" s="158">
        <f t="shared" si="8"/>
        <v>0</v>
      </c>
      <c r="M79" s="158">
        <f t="shared" si="9"/>
        <v>0</v>
      </c>
      <c r="N79" s="158">
        <f t="shared" si="10"/>
        <v>0</v>
      </c>
      <c r="O79" s="158">
        <f t="shared" si="12"/>
        <v>0</v>
      </c>
      <c r="P79" s="158">
        <f t="shared" si="13"/>
        <v>0</v>
      </c>
      <c r="Q79" s="158">
        <f t="shared" si="14"/>
        <v>0</v>
      </c>
      <c r="R79" s="158">
        <f t="shared" si="15"/>
        <v>0</v>
      </c>
      <c r="S79" s="262"/>
    </row>
    <row r="80" spans="1:19" s="93" customFormat="1" ht="36" x14ac:dyDescent="0.2">
      <c r="A80" s="298"/>
      <c r="B80" s="298"/>
      <c r="C80" s="57" t="s">
        <v>226</v>
      </c>
      <c r="D80" s="57" t="s">
        <v>66</v>
      </c>
      <c r="E80" s="85" t="s">
        <v>319</v>
      </c>
      <c r="F80" s="86" t="s">
        <v>119</v>
      </c>
      <c r="G80" s="96"/>
      <c r="H80" s="133" t="s">
        <v>646</v>
      </c>
      <c r="I80" s="9"/>
      <c r="J80" s="163" t="s">
        <v>9</v>
      </c>
      <c r="K80" s="158">
        <f t="shared" si="11"/>
        <v>0</v>
      </c>
      <c r="L80" s="158">
        <f t="shared" si="8"/>
        <v>0</v>
      </c>
      <c r="M80" s="158">
        <f t="shared" si="9"/>
        <v>0</v>
      </c>
      <c r="N80" s="158">
        <f t="shared" si="10"/>
        <v>0</v>
      </c>
      <c r="O80" s="158">
        <f t="shared" si="12"/>
        <v>0</v>
      </c>
      <c r="P80" s="158">
        <f t="shared" si="13"/>
        <v>0</v>
      </c>
      <c r="Q80" s="158">
        <f t="shared" si="14"/>
        <v>0</v>
      </c>
      <c r="R80" s="158">
        <f t="shared" si="15"/>
        <v>0</v>
      </c>
      <c r="S80" s="10"/>
    </row>
    <row r="81" spans="1:19" s="93" customFormat="1" ht="36" x14ac:dyDescent="0.2">
      <c r="A81" s="298"/>
      <c r="B81" s="298"/>
      <c r="C81" s="188" t="s">
        <v>551</v>
      </c>
      <c r="D81" s="189" t="s">
        <v>65</v>
      </c>
      <c r="E81" s="190" t="s">
        <v>537</v>
      </c>
      <c r="F81" s="86"/>
      <c r="G81" s="96"/>
      <c r="H81" s="133" t="s">
        <v>646</v>
      </c>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298"/>
      <c r="B82" s="298"/>
      <c r="C82" s="191" t="s">
        <v>552</v>
      </c>
      <c r="D82" s="192" t="s">
        <v>66</v>
      </c>
      <c r="E82" s="193" t="s">
        <v>538</v>
      </c>
      <c r="F82" s="86"/>
      <c r="G82" s="96"/>
      <c r="H82" s="133" t="s">
        <v>646</v>
      </c>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73" thickBot="1" x14ac:dyDescent="0.25">
      <c r="A83" s="298"/>
      <c r="B83" s="298"/>
      <c r="C83" s="57" t="s">
        <v>464</v>
      </c>
      <c r="D83" s="57" t="s">
        <v>390</v>
      </c>
      <c r="E83" s="85" t="s">
        <v>458</v>
      </c>
      <c r="F83" s="86"/>
      <c r="G83" s="96"/>
      <c r="H83" s="132" t="s">
        <v>647</v>
      </c>
      <c r="I83" s="7" t="s">
        <v>967</v>
      </c>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8"/>
    </row>
    <row r="84" spans="1:19" s="93" customFormat="1" ht="55" thickTop="1" x14ac:dyDescent="0.2">
      <c r="A84" s="294" t="s">
        <v>10</v>
      </c>
      <c r="B84" s="306" t="s">
        <v>41</v>
      </c>
      <c r="C84" s="62" t="s">
        <v>227</v>
      </c>
      <c r="D84" s="62" t="s">
        <v>65</v>
      </c>
      <c r="E84" s="67" t="s">
        <v>331</v>
      </c>
      <c r="F84" s="81" t="s">
        <v>120</v>
      </c>
      <c r="G84" s="96"/>
      <c r="H84" s="131" t="s">
        <v>646</v>
      </c>
      <c r="I84" s="3"/>
      <c r="J84" s="158" t="s">
        <v>10</v>
      </c>
      <c r="K84" s="158">
        <f t="shared" si="11"/>
        <v>0</v>
      </c>
      <c r="L84" s="158">
        <f t="shared" si="8"/>
        <v>0</v>
      </c>
      <c r="M84" s="158">
        <f t="shared" si="9"/>
        <v>0</v>
      </c>
      <c r="N84" s="158">
        <f t="shared" si="10"/>
        <v>0</v>
      </c>
      <c r="O84" s="159">
        <f t="shared" si="12"/>
        <v>0</v>
      </c>
      <c r="P84" s="159">
        <f t="shared" si="13"/>
        <v>0</v>
      </c>
      <c r="Q84" s="159">
        <f t="shared" si="14"/>
        <v>0</v>
      </c>
      <c r="R84" s="159">
        <f t="shared" si="15"/>
        <v>0</v>
      </c>
      <c r="S84" s="6"/>
    </row>
    <row r="85" spans="1:19" s="93" customFormat="1" ht="252" x14ac:dyDescent="0.2">
      <c r="A85" s="295"/>
      <c r="B85" s="307"/>
      <c r="C85" s="62" t="s">
        <v>228</v>
      </c>
      <c r="D85" s="62" t="s">
        <v>65</v>
      </c>
      <c r="E85" s="67" t="s">
        <v>332</v>
      </c>
      <c r="F85" s="81" t="s">
        <v>121</v>
      </c>
      <c r="G85" s="96"/>
      <c r="H85" s="131" t="s">
        <v>647</v>
      </c>
      <c r="I85" s="3" t="s">
        <v>915</v>
      </c>
      <c r="J85" s="158" t="s">
        <v>10</v>
      </c>
      <c r="K85" s="158">
        <f t="shared" si="11"/>
        <v>1</v>
      </c>
      <c r="L85" s="158">
        <f t="shared" si="8"/>
        <v>0</v>
      </c>
      <c r="M85" s="158">
        <f t="shared" si="9"/>
        <v>0</v>
      </c>
      <c r="N85" s="158">
        <f t="shared" si="10"/>
        <v>0</v>
      </c>
      <c r="O85" s="158">
        <f t="shared" si="12"/>
        <v>0</v>
      </c>
      <c r="P85" s="158">
        <f t="shared" si="13"/>
        <v>0</v>
      </c>
      <c r="Q85" s="158">
        <f t="shared" si="14"/>
        <v>0</v>
      </c>
      <c r="R85" s="158">
        <f t="shared" si="15"/>
        <v>0</v>
      </c>
      <c r="S85" s="6"/>
    </row>
    <row r="86" spans="1:19" s="93" customFormat="1" ht="20" x14ac:dyDescent="0.2">
      <c r="A86" s="295"/>
      <c r="B86" s="307"/>
      <c r="C86" s="222" t="s">
        <v>211</v>
      </c>
      <c r="D86" s="222" t="s">
        <v>65</v>
      </c>
      <c r="E86" s="220" t="s">
        <v>591</v>
      </c>
      <c r="F86" s="221" t="s">
        <v>107</v>
      </c>
      <c r="G86" s="109"/>
      <c r="H86" s="108" t="str">
        <f>IF(ISBLANK(H45),"Waiting",H45)</f>
        <v>No</v>
      </c>
      <c r="I86" s="128"/>
      <c r="J86" s="158" t="s">
        <v>10</v>
      </c>
      <c r="K86" s="158">
        <f t="shared" si="11"/>
        <v>0</v>
      </c>
      <c r="L86" s="158">
        <f t="shared" si="8"/>
        <v>0</v>
      </c>
      <c r="M86" s="158">
        <f t="shared" si="9"/>
        <v>0</v>
      </c>
      <c r="N86" s="158">
        <f t="shared" si="10"/>
        <v>0</v>
      </c>
      <c r="O86" s="158">
        <f t="shared" si="12"/>
        <v>0</v>
      </c>
      <c r="P86" s="158">
        <f t="shared" si="13"/>
        <v>0</v>
      </c>
      <c r="Q86" s="158">
        <f t="shared" si="14"/>
        <v>0</v>
      </c>
      <c r="R86" s="158">
        <f t="shared" si="15"/>
        <v>0</v>
      </c>
      <c r="S86" s="129"/>
    </row>
    <row r="87" spans="1:19" s="93" customFormat="1" ht="36" x14ac:dyDescent="0.2">
      <c r="A87" s="295"/>
      <c r="B87" s="307"/>
      <c r="C87" s="62" t="s">
        <v>229</v>
      </c>
      <c r="D87" s="62" t="s">
        <v>65</v>
      </c>
      <c r="E87" s="87" t="s">
        <v>320</v>
      </c>
      <c r="F87" s="88" t="s">
        <v>122</v>
      </c>
      <c r="G87" s="96"/>
      <c r="H87" s="131" t="s">
        <v>646</v>
      </c>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6"/>
    </row>
    <row r="88" spans="1:19" s="93" customFormat="1" ht="54" x14ac:dyDescent="0.2">
      <c r="A88" s="295"/>
      <c r="B88" s="307"/>
      <c r="C88" s="80" t="s">
        <v>224</v>
      </c>
      <c r="D88" s="80" t="s">
        <v>65</v>
      </c>
      <c r="E88" s="75" t="s">
        <v>317</v>
      </c>
      <c r="F88" s="76" t="s">
        <v>525</v>
      </c>
      <c r="G88" s="109"/>
      <c r="H88" s="108" t="str">
        <f>IF(ISBLANK(H78),"Waiting",H78)</f>
        <v>No</v>
      </c>
      <c r="I88" s="128"/>
      <c r="J88" s="158" t="s">
        <v>10</v>
      </c>
      <c r="K88" s="158">
        <f t="shared" si="11"/>
        <v>0</v>
      </c>
      <c r="L88" s="158">
        <f t="shared" si="8"/>
        <v>0</v>
      </c>
      <c r="M88" s="158">
        <f t="shared" si="9"/>
        <v>0</v>
      </c>
      <c r="N88" s="158">
        <f t="shared" si="10"/>
        <v>0</v>
      </c>
      <c r="O88" s="158">
        <f t="shared" si="12"/>
        <v>0</v>
      </c>
      <c r="P88" s="158">
        <f t="shared" si="13"/>
        <v>0</v>
      </c>
      <c r="Q88" s="158">
        <f t="shared" si="14"/>
        <v>0</v>
      </c>
      <c r="R88" s="158">
        <f t="shared" si="15"/>
        <v>0</v>
      </c>
      <c r="S88" s="129"/>
    </row>
    <row r="89" spans="1:19" s="93" customFormat="1" ht="72" x14ac:dyDescent="0.2">
      <c r="A89" s="295"/>
      <c r="B89" s="307"/>
      <c r="C89" s="62" t="s">
        <v>230</v>
      </c>
      <c r="D89" s="62" t="s">
        <v>65</v>
      </c>
      <c r="E89" s="67" t="s">
        <v>333</v>
      </c>
      <c r="F89" s="81" t="s">
        <v>123</v>
      </c>
      <c r="G89" s="96"/>
      <c r="H89" s="131" t="s">
        <v>646</v>
      </c>
      <c r="I89" s="3"/>
      <c r="J89" s="158" t="s">
        <v>10</v>
      </c>
      <c r="K89" s="158">
        <f t="shared" si="11"/>
        <v>0</v>
      </c>
      <c r="L89" s="158">
        <f t="shared" si="8"/>
        <v>0</v>
      </c>
      <c r="M89" s="158">
        <f t="shared" si="9"/>
        <v>0</v>
      </c>
      <c r="N89" s="158">
        <f t="shared" si="10"/>
        <v>0</v>
      </c>
      <c r="O89" s="158">
        <f t="shared" si="12"/>
        <v>0</v>
      </c>
      <c r="P89" s="158">
        <f t="shared" si="13"/>
        <v>0</v>
      </c>
      <c r="Q89" s="158">
        <f t="shared" si="14"/>
        <v>0</v>
      </c>
      <c r="R89" s="158">
        <f t="shared" si="15"/>
        <v>0</v>
      </c>
      <c r="S89" s="6"/>
    </row>
    <row r="90" spans="1:19" s="93" customFormat="1" ht="36" x14ac:dyDescent="0.2">
      <c r="A90" s="295"/>
      <c r="B90" s="307"/>
      <c r="C90" s="222" t="s">
        <v>212</v>
      </c>
      <c r="D90" s="222" t="s">
        <v>65</v>
      </c>
      <c r="E90" s="220" t="s">
        <v>601</v>
      </c>
      <c r="F90" s="220" t="s">
        <v>108</v>
      </c>
      <c r="G90" s="96"/>
      <c r="H90" s="108" t="str">
        <f>IF(ISBLANK(H46),"Waiting",H46)</f>
        <v>No</v>
      </c>
      <c r="I90" s="3"/>
      <c r="J90" s="158" t="s">
        <v>10</v>
      </c>
      <c r="K90" s="158">
        <f t="shared" si="11"/>
        <v>0</v>
      </c>
      <c r="L90" s="158">
        <f t="shared" si="8"/>
        <v>0</v>
      </c>
      <c r="M90" s="158">
        <f t="shared" si="9"/>
        <v>0</v>
      </c>
      <c r="N90" s="158">
        <f t="shared" si="10"/>
        <v>0</v>
      </c>
      <c r="O90" s="158">
        <f t="shared" si="12"/>
        <v>0</v>
      </c>
      <c r="P90" s="158">
        <f t="shared" si="13"/>
        <v>0</v>
      </c>
      <c r="Q90" s="158">
        <f t="shared" si="14"/>
        <v>0</v>
      </c>
      <c r="R90" s="158">
        <f t="shared" si="15"/>
        <v>0</v>
      </c>
      <c r="S90" s="6"/>
    </row>
    <row r="91" spans="1:19" s="93" customFormat="1" ht="36" x14ac:dyDescent="0.2">
      <c r="A91" s="295"/>
      <c r="B91" s="307"/>
      <c r="C91" s="52" t="s">
        <v>602</v>
      </c>
      <c r="D91" s="52" t="s">
        <v>65</v>
      </c>
      <c r="E91" s="87" t="s">
        <v>603</v>
      </c>
      <c r="F91" s="87" t="s">
        <v>604</v>
      </c>
      <c r="G91" s="96"/>
      <c r="H91" s="131" t="s">
        <v>646</v>
      </c>
      <c r="I91" s="3"/>
      <c r="J91" s="158" t="s">
        <v>10</v>
      </c>
      <c r="K91" s="158">
        <f t="shared" si="11"/>
        <v>0</v>
      </c>
      <c r="L91" s="158">
        <f t="shared" si="8"/>
        <v>0</v>
      </c>
      <c r="M91" s="158">
        <f t="shared" si="9"/>
        <v>0</v>
      </c>
      <c r="N91" s="158">
        <f t="shared" si="10"/>
        <v>0</v>
      </c>
      <c r="O91" s="158">
        <f t="shared" si="12"/>
        <v>0</v>
      </c>
      <c r="P91" s="158">
        <f t="shared" si="13"/>
        <v>0</v>
      </c>
      <c r="Q91" s="158">
        <f t="shared" si="14"/>
        <v>0</v>
      </c>
      <c r="R91" s="158">
        <f t="shared" si="15"/>
        <v>0</v>
      </c>
      <c r="S91" s="6"/>
    </row>
    <row r="92" spans="1:19" s="93" customFormat="1" ht="54" x14ac:dyDescent="0.2">
      <c r="A92" s="295"/>
      <c r="B92" s="307"/>
      <c r="C92" s="62" t="s">
        <v>231</v>
      </c>
      <c r="D92" s="62" t="s">
        <v>66</v>
      </c>
      <c r="E92" s="87" t="s">
        <v>334</v>
      </c>
      <c r="F92" s="88" t="s">
        <v>124</v>
      </c>
      <c r="G92" s="96"/>
      <c r="H92" s="131" t="s">
        <v>646</v>
      </c>
      <c r="I92" s="3"/>
      <c r="J92" s="158" t="s">
        <v>10</v>
      </c>
      <c r="K92" s="158">
        <f t="shared" si="11"/>
        <v>0</v>
      </c>
      <c r="L92" s="158">
        <f t="shared" si="8"/>
        <v>0</v>
      </c>
      <c r="M92" s="158">
        <f t="shared" si="9"/>
        <v>0</v>
      </c>
      <c r="N92" s="158">
        <f t="shared" si="10"/>
        <v>0</v>
      </c>
      <c r="O92" s="158">
        <f t="shared" si="12"/>
        <v>0</v>
      </c>
      <c r="P92" s="158">
        <f t="shared" si="13"/>
        <v>0</v>
      </c>
      <c r="Q92" s="158">
        <f t="shared" si="14"/>
        <v>0</v>
      </c>
      <c r="R92" s="158">
        <f t="shared" si="15"/>
        <v>0</v>
      </c>
      <c r="S92" s="6"/>
    </row>
    <row r="93" spans="1:19" s="93" customFormat="1" ht="36" x14ac:dyDescent="0.2">
      <c r="A93" s="295"/>
      <c r="B93" s="307"/>
      <c r="C93" s="80" t="s">
        <v>215</v>
      </c>
      <c r="D93" s="80" t="s">
        <v>66</v>
      </c>
      <c r="E93" s="71" t="s">
        <v>308</v>
      </c>
      <c r="F93" s="72" t="s">
        <v>102</v>
      </c>
      <c r="G93" s="101"/>
      <c r="H93" s="104" t="str">
        <f>IF(ISBLANK(H49),"Waiting",H49)</f>
        <v>No</v>
      </c>
      <c r="I93" s="3"/>
      <c r="J93" s="158" t="s">
        <v>10</v>
      </c>
      <c r="K93" s="158">
        <f t="shared" si="11"/>
        <v>0</v>
      </c>
      <c r="L93" s="158">
        <f t="shared" si="8"/>
        <v>0</v>
      </c>
      <c r="M93" s="158">
        <f t="shared" si="9"/>
        <v>0</v>
      </c>
      <c r="N93" s="158">
        <f t="shared" si="10"/>
        <v>0</v>
      </c>
      <c r="O93" s="158">
        <f t="shared" si="12"/>
        <v>0</v>
      </c>
      <c r="P93" s="158">
        <f t="shared" si="13"/>
        <v>0</v>
      </c>
      <c r="Q93" s="158">
        <f t="shared" si="14"/>
        <v>0</v>
      </c>
      <c r="R93" s="158">
        <f t="shared" si="15"/>
        <v>0</v>
      </c>
      <c r="S93" s="6"/>
    </row>
    <row r="94" spans="1:19" s="93" customFormat="1" ht="36" x14ac:dyDescent="0.2">
      <c r="A94" s="295"/>
      <c r="B94" s="307"/>
      <c r="C94" s="80" t="s">
        <v>214</v>
      </c>
      <c r="D94" s="80" t="s">
        <v>66</v>
      </c>
      <c r="E94" s="71" t="s">
        <v>307</v>
      </c>
      <c r="F94" s="72" t="s">
        <v>110</v>
      </c>
      <c r="G94" s="101"/>
      <c r="H94" s="104" t="str">
        <f>IF(ISBLANK(H48),"Waiting",H48)</f>
        <v>No</v>
      </c>
      <c r="I94" s="3"/>
      <c r="J94" s="158" t="s">
        <v>10</v>
      </c>
      <c r="K94" s="158">
        <f t="shared" si="11"/>
        <v>0</v>
      </c>
      <c r="L94" s="158">
        <f t="shared" si="8"/>
        <v>0</v>
      </c>
      <c r="M94" s="158">
        <f t="shared" si="9"/>
        <v>0</v>
      </c>
      <c r="N94" s="158">
        <f t="shared" si="10"/>
        <v>0</v>
      </c>
      <c r="O94" s="158">
        <f t="shared" si="12"/>
        <v>0</v>
      </c>
      <c r="P94" s="158">
        <f t="shared" si="13"/>
        <v>0</v>
      </c>
      <c r="Q94" s="158">
        <f t="shared" si="14"/>
        <v>0</v>
      </c>
      <c r="R94" s="158">
        <f t="shared" si="15"/>
        <v>0</v>
      </c>
      <c r="S94" s="6"/>
    </row>
    <row r="95" spans="1:19" s="93" customFormat="1" ht="36" x14ac:dyDescent="0.2">
      <c r="A95" s="295"/>
      <c r="B95" s="307"/>
      <c r="C95" s="195" t="s">
        <v>553</v>
      </c>
      <c r="D95" s="196" t="s">
        <v>65</v>
      </c>
      <c r="E95" s="197" t="s">
        <v>537</v>
      </c>
      <c r="F95" s="194"/>
      <c r="G95" s="101"/>
      <c r="H95" s="131" t="s">
        <v>646</v>
      </c>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295"/>
      <c r="B96" s="307"/>
      <c r="C96" s="198" t="s">
        <v>554</v>
      </c>
      <c r="D96" s="199" t="s">
        <v>66</v>
      </c>
      <c r="E96" s="200" t="s">
        <v>538</v>
      </c>
      <c r="F96" s="194"/>
      <c r="G96" s="101"/>
      <c r="H96" s="131" t="s">
        <v>646</v>
      </c>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10"/>
    </row>
    <row r="97" spans="1:20" s="93" customFormat="1" ht="21" thickBot="1" x14ac:dyDescent="0.25">
      <c r="A97" s="296"/>
      <c r="B97" s="308"/>
      <c r="C97" s="62" t="s">
        <v>465</v>
      </c>
      <c r="D97" s="62" t="s">
        <v>390</v>
      </c>
      <c r="E97" s="87" t="s">
        <v>458</v>
      </c>
      <c r="F97" s="88"/>
      <c r="G97" s="101"/>
      <c r="H97" s="131" t="s">
        <v>646</v>
      </c>
      <c r="I97" s="136"/>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137"/>
    </row>
    <row r="98" spans="1:20" s="93" customFormat="1" ht="37" thickTop="1" x14ac:dyDescent="0.2">
      <c r="A98" s="297" t="s">
        <v>11</v>
      </c>
      <c r="B98" s="297" t="s">
        <v>42</v>
      </c>
      <c r="C98" s="57" t="s">
        <v>232</v>
      </c>
      <c r="D98" s="57" t="s">
        <v>65</v>
      </c>
      <c r="E98" s="78" t="s">
        <v>335</v>
      </c>
      <c r="F98" s="79" t="s">
        <v>125</v>
      </c>
      <c r="G98" s="111"/>
      <c r="H98" s="130" t="s">
        <v>646</v>
      </c>
      <c r="I98" s="4"/>
      <c r="J98" s="157" t="s">
        <v>11</v>
      </c>
      <c r="K98" s="157">
        <f t="shared" si="11"/>
        <v>0</v>
      </c>
      <c r="L98" s="157">
        <f t="shared" si="8"/>
        <v>0</v>
      </c>
      <c r="M98" s="157">
        <f t="shared" si="9"/>
        <v>0</v>
      </c>
      <c r="N98" s="157">
        <f t="shared" si="10"/>
        <v>0</v>
      </c>
      <c r="O98" s="159">
        <f t="shared" si="12"/>
        <v>0</v>
      </c>
      <c r="P98" s="159">
        <f t="shared" si="13"/>
        <v>0</v>
      </c>
      <c r="Q98" s="159">
        <f t="shared" si="14"/>
        <v>0</v>
      </c>
      <c r="R98" s="159">
        <f t="shared" si="15"/>
        <v>0</v>
      </c>
      <c r="S98" s="263"/>
    </row>
    <row r="99" spans="1:20" s="93" customFormat="1" ht="288" x14ac:dyDescent="0.2">
      <c r="A99" s="298"/>
      <c r="B99" s="298"/>
      <c r="C99" s="57" t="s">
        <v>233</v>
      </c>
      <c r="D99" s="57" t="s">
        <v>65</v>
      </c>
      <c r="E99" s="78" t="s">
        <v>336</v>
      </c>
      <c r="F99" s="79" t="s">
        <v>583</v>
      </c>
      <c r="G99" s="111"/>
      <c r="H99" s="131" t="s">
        <v>647</v>
      </c>
      <c r="I99" s="3" t="s">
        <v>916</v>
      </c>
      <c r="J99" s="158" t="s">
        <v>11</v>
      </c>
      <c r="K99" s="158">
        <f t="shared" si="11"/>
        <v>1</v>
      </c>
      <c r="L99" s="158">
        <f t="shared" si="8"/>
        <v>0</v>
      </c>
      <c r="M99" s="158">
        <f t="shared" si="9"/>
        <v>0</v>
      </c>
      <c r="N99" s="158">
        <f t="shared" si="10"/>
        <v>0</v>
      </c>
      <c r="O99" s="158">
        <f t="shared" si="12"/>
        <v>0</v>
      </c>
      <c r="P99" s="158">
        <f t="shared" si="13"/>
        <v>0</v>
      </c>
      <c r="Q99" s="158">
        <f t="shared" si="14"/>
        <v>0</v>
      </c>
      <c r="R99" s="158">
        <f t="shared" si="15"/>
        <v>0</v>
      </c>
      <c r="S99" s="6"/>
    </row>
    <row r="100" spans="1:20" s="93" customFormat="1" ht="36" x14ac:dyDescent="0.2">
      <c r="A100" s="298"/>
      <c r="B100" s="298"/>
      <c r="C100" s="57" t="s">
        <v>234</v>
      </c>
      <c r="D100" s="57" t="s">
        <v>65</v>
      </c>
      <c r="E100" s="78" t="s">
        <v>337</v>
      </c>
      <c r="F100" s="79" t="s">
        <v>127</v>
      </c>
      <c r="G100" s="111"/>
      <c r="H100" s="131" t="s">
        <v>646</v>
      </c>
      <c r="I100" s="3"/>
      <c r="J100" s="158" t="s">
        <v>11</v>
      </c>
      <c r="K100" s="158">
        <f t="shared" si="11"/>
        <v>0</v>
      </c>
      <c r="L100" s="158">
        <f t="shared" si="8"/>
        <v>0</v>
      </c>
      <c r="M100" s="158">
        <f t="shared" si="9"/>
        <v>0</v>
      </c>
      <c r="N100" s="158">
        <f t="shared" si="10"/>
        <v>0</v>
      </c>
      <c r="O100" s="158">
        <f t="shared" si="12"/>
        <v>0</v>
      </c>
      <c r="P100" s="158">
        <f t="shared" si="13"/>
        <v>0</v>
      </c>
      <c r="Q100" s="158">
        <f t="shared" si="14"/>
        <v>0</v>
      </c>
      <c r="R100" s="158">
        <f t="shared" si="15"/>
        <v>0</v>
      </c>
      <c r="S100" s="6"/>
    </row>
    <row r="101" spans="1:20" s="93" customFormat="1" ht="144" x14ac:dyDescent="0.2">
      <c r="A101" s="298"/>
      <c r="B101" s="298"/>
      <c r="C101" s="57" t="s">
        <v>235</v>
      </c>
      <c r="D101" s="57" t="s">
        <v>65</v>
      </c>
      <c r="E101" s="78" t="s">
        <v>338</v>
      </c>
      <c r="F101" s="79" t="s">
        <v>128</v>
      </c>
      <c r="G101" s="111"/>
      <c r="H101" s="131" t="s">
        <v>647</v>
      </c>
      <c r="I101" s="3" t="s">
        <v>906</v>
      </c>
      <c r="J101" s="158" t="s">
        <v>11</v>
      </c>
      <c r="K101" s="158">
        <f t="shared" si="11"/>
        <v>1</v>
      </c>
      <c r="L101" s="158">
        <f t="shared" si="8"/>
        <v>0</v>
      </c>
      <c r="M101" s="158">
        <f t="shared" si="9"/>
        <v>0</v>
      </c>
      <c r="N101" s="158">
        <f t="shared" si="10"/>
        <v>0</v>
      </c>
      <c r="O101" s="158">
        <f t="shared" si="12"/>
        <v>0</v>
      </c>
      <c r="P101" s="158">
        <f t="shared" si="13"/>
        <v>0</v>
      </c>
      <c r="Q101" s="158">
        <f t="shared" si="14"/>
        <v>0</v>
      </c>
      <c r="R101" s="158">
        <f t="shared" si="15"/>
        <v>0</v>
      </c>
      <c r="S101" s="6"/>
    </row>
    <row r="102" spans="1:20" s="93" customFormat="1" ht="144" x14ac:dyDescent="0.2">
      <c r="A102" s="298"/>
      <c r="B102" s="298"/>
      <c r="C102" s="57" t="s">
        <v>236</v>
      </c>
      <c r="D102" s="57" t="s">
        <v>65</v>
      </c>
      <c r="E102" s="78" t="s">
        <v>339</v>
      </c>
      <c r="F102" s="79" t="s">
        <v>129</v>
      </c>
      <c r="G102" s="111"/>
      <c r="H102" s="131" t="s">
        <v>647</v>
      </c>
      <c r="I102" s="3" t="s">
        <v>917</v>
      </c>
      <c r="J102" s="158" t="s">
        <v>11</v>
      </c>
      <c r="K102" s="158">
        <f t="shared" si="11"/>
        <v>1</v>
      </c>
      <c r="L102" s="158">
        <f t="shared" si="8"/>
        <v>0</v>
      </c>
      <c r="M102" s="158">
        <f t="shared" si="9"/>
        <v>0</v>
      </c>
      <c r="N102" s="158">
        <f t="shared" si="10"/>
        <v>0</v>
      </c>
      <c r="O102" s="158">
        <f t="shared" si="12"/>
        <v>0</v>
      </c>
      <c r="P102" s="158">
        <f t="shared" si="13"/>
        <v>0</v>
      </c>
      <c r="Q102" s="158">
        <f t="shared" si="14"/>
        <v>0</v>
      </c>
      <c r="R102" s="158">
        <f t="shared" si="15"/>
        <v>0</v>
      </c>
      <c r="S102" s="262"/>
    </row>
    <row r="103" spans="1:20" s="93" customFormat="1" ht="72" x14ac:dyDescent="0.2">
      <c r="A103" s="298"/>
      <c r="B103" s="298"/>
      <c r="C103" s="57" t="s">
        <v>237</v>
      </c>
      <c r="D103" s="57" t="s">
        <v>65</v>
      </c>
      <c r="E103" s="78" t="s">
        <v>340</v>
      </c>
      <c r="F103" s="79" t="s">
        <v>130</v>
      </c>
      <c r="G103" s="111"/>
      <c r="H103" s="131" t="s">
        <v>647</v>
      </c>
      <c r="I103" s="3" t="s">
        <v>808</v>
      </c>
      <c r="J103" s="158" t="s">
        <v>11</v>
      </c>
      <c r="K103" s="158">
        <f t="shared" si="11"/>
        <v>1</v>
      </c>
      <c r="L103" s="158">
        <f t="shared" si="8"/>
        <v>0</v>
      </c>
      <c r="M103" s="158">
        <f t="shared" si="9"/>
        <v>0</v>
      </c>
      <c r="N103" s="158">
        <f t="shared" si="10"/>
        <v>0</v>
      </c>
      <c r="O103" s="158">
        <f t="shared" si="12"/>
        <v>0</v>
      </c>
      <c r="P103" s="158">
        <f t="shared" si="13"/>
        <v>0</v>
      </c>
      <c r="Q103" s="158">
        <f t="shared" si="14"/>
        <v>0</v>
      </c>
      <c r="R103" s="158">
        <f t="shared" si="15"/>
        <v>0</v>
      </c>
      <c r="S103" s="6"/>
    </row>
    <row r="104" spans="1:20" s="93" customFormat="1" ht="36" x14ac:dyDescent="0.2">
      <c r="A104" s="298"/>
      <c r="B104" s="298"/>
      <c r="C104" s="57" t="s">
        <v>238</v>
      </c>
      <c r="D104" s="57" t="s">
        <v>65</v>
      </c>
      <c r="E104" s="78" t="s">
        <v>341</v>
      </c>
      <c r="F104" s="79" t="s">
        <v>131</v>
      </c>
      <c r="G104" s="111"/>
      <c r="H104" s="133" t="s">
        <v>646</v>
      </c>
      <c r="I104" s="9"/>
      <c r="J104" s="158" t="s">
        <v>11</v>
      </c>
      <c r="K104" s="158">
        <f t="shared" si="11"/>
        <v>0</v>
      </c>
      <c r="L104" s="158">
        <f t="shared" si="8"/>
        <v>0</v>
      </c>
      <c r="M104" s="158">
        <f t="shared" si="9"/>
        <v>0</v>
      </c>
      <c r="N104" s="158">
        <f t="shared" si="10"/>
        <v>0</v>
      </c>
      <c r="O104" s="158">
        <f t="shared" si="12"/>
        <v>0</v>
      </c>
      <c r="P104" s="158">
        <f t="shared" si="13"/>
        <v>0</v>
      </c>
      <c r="Q104" s="158">
        <f t="shared" si="14"/>
        <v>0</v>
      </c>
      <c r="R104" s="158">
        <f t="shared" si="15"/>
        <v>0</v>
      </c>
      <c r="S104" s="10"/>
    </row>
    <row r="105" spans="1:20" s="93" customFormat="1" ht="36" x14ac:dyDescent="0.2">
      <c r="A105" s="298"/>
      <c r="B105" s="298"/>
      <c r="C105" s="227" t="s">
        <v>582</v>
      </c>
      <c r="D105" s="227" t="s">
        <v>65</v>
      </c>
      <c r="E105" s="228" t="s">
        <v>615</v>
      </c>
      <c r="F105" s="79" t="s">
        <v>584</v>
      </c>
      <c r="G105" s="111"/>
      <c r="H105" s="133" t="s">
        <v>646</v>
      </c>
      <c r="I105" s="9"/>
      <c r="J105" s="158" t="s">
        <v>11</v>
      </c>
      <c r="K105" s="158">
        <f t="shared" si="11"/>
        <v>0</v>
      </c>
      <c r="L105" s="158">
        <f t="shared" si="8"/>
        <v>0</v>
      </c>
      <c r="M105" s="158">
        <f t="shared" si="9"/>
        <v>0</v>
      </c>
      <c r="N105" s="158">
        <f t="shared" si="10"/>
        <v>0</v>
      </c>
      <c r="O105" s="158">
        <f t="shared" si="12"/>
        <v>0</v>
      </c>
      <c r="P105" s="158">
        <f t="shared" si="13"/>
        <v>0</v>
      </c>
      <c r="Q105" s="158">
        <f t="shared" si="14"/>
        <v>0</v>
      </c>
      <c r="R105" s="158">
        <f t="shared" si="15"/>
        <v>0</v>
      </c>
      <c r="S105" s="265"/>
    </row>
    <row r="106" spans="1:20" s="93" customFormat="1" ht="36" x14ac:dyDescent="0.2">
      <c r="A106" s="298"/>
      <c r="B106" s="298"/>
      <c r="C106" s="188" t="s">
        <v>555</v>
      </c>
      <c r="D106" s="189" t="s">
        <v>65</v>
      </c>
      <c r="E106" s="190" t="s">
        <v>537</v>
      </c>
      <c r="F106" s="79"/>
      <c r="G106" s="111"/>
      <c r="H106" s="133" t="s">
        <v>646</v>
      </c>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10"/>
    </row>
    <row r="107" spans="1:20" s="93" customFormat="1" ht="36" x14ac:dyDescent="0.2">
      <c r="A107" s="298"/>
      <c r="B107" s="298"/>
      <c r="C107" s="207" t="s">
        <v>574</v>
      </c>
      <c r="D107" s="208" t="s">
        <v>66</v>
      </c>
      <c r="E107" s="209" t="s">
        <v>538</v>
      </c>
      <c r="F107" s="79"/>
      <c r="G107" s="111"/>
      <c r="H107" s="133" t="s">
        <v>646</v>
      </c>
      <c r="I107" s="9"/>
      <c r="J107" s="158" t="s">
        <v>11</v>
      </c>
      <c r="K107" s="158">
        <f t="shared" si="11"/>
        <v>0</v>
      </c>
      <c r="L107" s="158">
        <f t="shared" si="8"/>
        <v>0</v>
      </c>
      <c r="M107" s="158">
        <f t="shared" si="9"/>
        <v>0</v>
      </c>
      <c r="N107" s="158">
        <f t="shared" si="10"/>
        <v>0</v>
      </c>
      <c r="O107" s="158">
        <f t="shared" si="12"/>
        <v>0</v>
      </c>
      <c r="P107" s="158">
        <f t="shared" si="13"/>
        <v>0</v>
      </c>
      <c r="Q107" s="158">
        <f t="shared" si="14"/>
        <v>0</v>
      </c>
      <c r="R107" s="158">
        <f t="shared" si="15"/>
        <v>0</v>
      </c>
      <c r="S107" s="10"/>
    </row>
    <row r="108" spans="1:20" s="93" customFormat="1" ht="21" thickBot="1" x14ac:dyDescent="0.25">
      <c r="A108" s="298"/>
      <c r="B108" s="298"/>
      <c r="C108" s="57" t="s">
        <v>466</v>
      </c>
      <c r="D108" s="57" t="s">
        <v>390</v>
      </c>
      <c r="E108" s="78" t="s">
        <v>458</v>
      </c>
      <c r="F108" s="79"/>
      <c r="G108" s="111"/>
      <c r="H108" s="132" t="s">
        <v>646</v>
      </c>
      <c r="I108" s="7"/>
      <c r="J108" s="160" t="s">
        <v>11</v>
      </c>
      <c r="K108" s="160">
        <f t="shared" si="11"/>
        <v>0</v>
      </c>
      <c r="L108" s="160">
        <f t="shared" si="8"/>
        <v>0</v>
      </c>
      <c r="M108" s="160">
        <f t="shared" si="9"/>
        <v>0</v>
      </c>
      <c r="N108" s="160">
        <f t="shared" si="10"/>
        <v>0</v>
      </c>
      <c r="O108" s="160">
        <f t="shared" si="12"/>
        <v>0</v>
      </c>
      <c r="P108" s="160">
        <f t="shared" si="13"/>
        <v>0</v>
      </c>
      <c r="Q108" s="160">
        <f t="shared" si="14"/>
        <v>0</v>
      </c>
      <c r="R108" s="160">
        <f t="shared" si="15"/>
        <v>0</v>
      </c>
      <c r="S108" s="8"/>
    </row>
    <row r="109" spans="1:20" s="100" customFormat="1" ht="91" thickTop="1" x14ac:dyDescent="0.2">
      <c r="A109" s="294" t="s">
        <v>12</v>
      </c>
      <c r="B109" s="294" t="s">
        <v>43</v>
      </c>
      <c r="C109" s="69" t="s">
        <v>239</v>
      </c>
      <c r="D109" s="69" t="s">
        <v>65</v>
      </c>
      <c r="E109" s="53" t="s">
        <v>321</v>
      </c>
      <c r="F109" s="54" t="s">
        <v>526</v>
      </c>
      <c r="G109" s="111"/>
      <c r="H109" s="130" t="s">
        <v>647</v>
      </c>
      <c r="I109" s="4" t="s">
        <v>956</v>
      </c>
      <c r="J109" s="157" t="s">
        <v>12</v>
      </c>
      <c r="K109" s="157">
        <f t="shared" si="11"/>
        <v>1</v>
      </c>
      <c r="L109" s="157">
        <f t="shared" si="8"/>
        <v>0</v>
      </c>
      <c r="M109" s="157">
        <f t="shared" si="9"/>
        <v>0</v>
      </c>
      <c r="N109" s="157">
        <f t="shared" si="10"/>
        <v>0</v>
      </c>
      <c r="O109" s="159">
        <f t="shared" si="12"/>
        <v>0</v>
      </c>
      <c r="P109" s="159">
        <f t="shared" si="13"/>
        <v>0</v>
      </c>
      <c r="Q109" s="159">
        <f t="shared" si="14"/>
        <v>0</v>
      </c>
      <c r="R109" s="159">
        <f t="shared" si="15"/>
        <v>0</v>
      </c>
      <c r="S109" s="5"/>
      <c r="T109" s="99"/>
    </row>
    <row r="110" spans="1:20" s="93" customFormat="1" ht="162" x14ac:dyDescent="0.2">
      <c r="A110" s="295"/>
      <c r="B110" s="295"/>
      <c r="C110" s="69" t="s">
        <v>240</v>
      </c>
      <c r="D110" s="69" t="s">
        <v>65</v>
      </c>
      <c r="E110" s="53" t="s">
        <v>322</v>
      </c>
      <c r="F110" s="54" t="s">
        <v>132</v>
      </c>
      <c r="G110" s="96"/>
      <c r="H110" s="131" t="s">
        <v>647</v>
      </c>
      <c r="I110" s="3" t="s">
        <v>854</v>
      </c>
      <c r="J110" s="158" t="s">
        <v>12</v>
      </c>
      <c r="K110" s="158">
        <f t="shared" si="11"/>
        <v>1</v>
      </c>
      <c r="L110" s="158">
        <f t="shared" si="8"/>
        <v>0</v>
      </c>
      <c r="M110" s="158">
        <f t="shared" si="9"/>
        <v>0</v>
      </c>
      <c r="N110" s="158">
        <f t="shared" si="10"/>
        <v>0</v>
      </c>
      <c r="O110" s="158">
        <f t="shared" si="12"/>
        <v>0</v>
      </c>
      <c r="P110" s="158">
        <f t="shared" si="13"/>
        <v>0</v>
      </c>
      <c r="Q110" s="158">
        <f t="shared" si="14"/>
        <v>0</v>
      </c>
      <c r="R110" s="158">
        <f t="shared" si="15"/>
        <v>0</v>
      </c>
      <c r="S110" s="6"/>
    </row>
    <row r="111" spans="1:20" s="93" customFormat="1" ht="162" x14ac:dyDescent="0.2">
      <c r="A111" s="295"/>
      <c r="B111" s="295"/>
      <c r="C111" s="69" t="s">
        <v>241</v>
      </c>
      <c r="D111" s="69" t="s">
        <v>65</v>
      </c>
      <c r="E111" s="53" t="s">
        <v>323</v>
      </c>
      <c r="F111" s="54" t="s">
        <v>527</v>
      </c>
      <c r="G111" s="96"/>
      <c r="H111" s="131" t="s">
        <v>647</v>
      </c>
      <c r="I111" s="3" t="s">
        <v>957</v>
      </c>
      <c r="J111" s="158" t="s">
        <v>12</v>
      </c>
      <c r="K111" s="158">
        <f t="shared" si="11"/>
        <v>1</v>
      </c>
      <c r="L111" s="158">
        <f t="shared" si="8"/>
        <v>0</v>
      </c>
      <c r="M111" s="158">
        <f t="shared" si="9"/>
        <v>0</v>
      </c>
      <c r="N111" s="158">
        <f t="shared" si="10"/>
        <v>0</v>
      </c>
      <c r="O111" s="158">
        <f t="shared" si="12"/>
        <v>0</v>
      </c>
      <c r="P111" s="158">
        <f t="shared" si="13"/>
        <v>0</v>
      </c>
      <c r="Q111" s="158">
        <f t="shared" si="14"/>
        <v>0</v>
      </c>
      <c r="R111" s="158">
        <f t="shared" si="15"/>
        <v>0</v>
      </c>
      <c r="S111" s="6"/>
    </row>
    <row r="112" spans="1:20" s="93" customFormat="1" ht="54" x14ac:dyDescent="0.2">
      <c r="A112" s="295"/>
      <c r="B112" s="295"/>
      <c r="C112" s="69" t="s">
        <v>242</v>
      </c>
      <c r="D112" s="69" t="s">
        <v>65</v>
      </c>
      <c r="E112" s="53" t="s">
        <v>342</v>
      </c>
      <c r="F112" s="54" t="s">
        <v>133</v>
      </c>
      <c r="G112" s="96"/>
      <c r="H112" s="131" t="s">
        <v>647</v>
      </c>
      <c r="I112" s="3" t="s">
        <v>907</v>
      </c>
      <c r="J112" s="158" t="s">
        <v>12</v>
      </c>
      <c r="K112" s="158">
        <f t="shared" si="11"/>
        <v>1</v>
      </c>
      <c r="L112" s="158">
        <f t="shared" si="8"/>
        <v>0</v>
      </c>
      <c r="M112" s="158">
        <f t="shared" si="9"/>
        <v>0</v>
      </c>
      <c r="N112" s="158">
        <f t="shared" si="10"/>
        <v>0</v>
      </c>
      <c r="O112" s="158">
        <f t="shared" si="12"/>
        <v>0</v>
      </c>
      <c r="P112" s="158">
        <f t="shared" si="13"/>
        <v>0</v>
      </c>
      <c r="Q112" s="158">
        <f t="shared" si="14"/>
        <v>0</v>
      </c>
      <c r="R112" s="158">
        <f t="shared" si="15"/>
        <v>0</v>
      </c>
      <c r="S112" s="6"/>
    </row>
    <row r="113" spans="1:19" s="93" customFormat="1" ht="36" x14ac:dyDescent="0.2">
      <c r="A113" s="295"/>
      <c r="B113" s="295"/>
      <c r="C113" s="69" t="s">
        <v>243</v>
      </c>
      <c r="D113" s="69" t="s">
        <v>65</v>
      </c>
      <c r="E113" s="53" t="s">
        <v>343</v>
      </c>
      <c r="F113" s="54" t="s">
        <v>134</v>
      </c>
      <c r="G113" s="96"/>
      <c r="H113" s="131" t="s">
        <v>646</v>
      </c>
      <c r="I113" s="3"/>
      <c r="J113" s="158" t="s">
        <v>12</v>
      </c>
      <c r="K113" s="158">
        <f t="shared" si="11"/>
        <v>0</v>
      </c>
      <c r="L113" s="158">
        <f t="shared" si="8"/>
        <v>0</v>
      </c>
      <c r="M113" s="158">
        <f t="shared" si="9"/>
        <v>0</v>
      </c>
      <c r="N113" s="158">
        <f t="shared" si="10"/>
        <v>0</v>
      </c>
      <c r="O113" s="158">
        <f t="shared" si="12"/>
        <v>0</v>
      </c>
      <c r="P113" s="158">
        <f t="shared" si="13"/>
        <v>0</v>
      </c>
      <c r="Q113" s="158">
        <f t="shared" si="14"/>
        <v>0</v>
      </c>
      <c r="R113" s="158">
        <f t="shared" si="15"/>
        <v>0</v>
      </c>
      <c r="S113" s="6"/>
    </row>
    <row r="114" spans="1:19" s="93" customFormat="1" ht="54" x14ac:dyDescent="0.2">
      <c r="A114" s="295"/>
      <c r="B114" s="295"/>
      <c r="C114" s="69" t="s">
        <v>244</v>
      </c>
      <c r="D114" s="69" t="s">
        <v>65</v>
      </c>
      <c r="E114" s="53" t="s">
        <v>324</v>
      </c>
      <c r="F114" s="54" t="s">
        <v>135</v>
      </c>
      <c r="G114" s="96"/>
      <c r="H114" s="131" t="s">
        <v>646</v>
      </c>
      <c r="I114" s="3"/>
      <c r="J114" s="158" t="s">
        <v>12</v>
      </c>
      <c r="K114" s="158">
        <f t="shared" si="11"/>
        <v>0</v>
      </c>
      <c r="L114" s="158">
        <f t="shared" si="8"/>
        <v>0</v>
      </c>
      <c r="M114" s="158">
        <f t="shared" si="9"/>
        <v>0</v>
      </c>
      <c r="N114" s="158">
        <f t="shared" si="10"/>
        <v>0</v>
      </c>
      <c r="O114" s="158">
        <f t="shared" si="12"/>
        <v>0</v>
      </c>
      <c r="P114" s="158">
        <f t="shared" si="13"/>
        <v>0</v>
      </c>
      <c r="Q114" s="158">
        <f t="shared" si="14"/>
        <v>0</v>
      </c>
      <c r="R114" s="158">
        <f t="shared" si="15"/>
        <v>0</v>
      </c>
      <c r="S114" s="6"/>
    </row>
    <row r="115" spans="1:19" s="93" customFormat="1" ht="36" x14ac:dyDescent="0.2">
      <c r="A115" s="295"/>
      <c r="B115" s="295"/>
      <c r="C115" s="62" t="s">
        <v>245</v>
      </c>
      <c r="D115" s="62" t="s">
        <v>65</v>
      </c>
      <c r="E115" s="67" t="s">
        <v>344</v>
      </c>
      <c r="F115" s="81" t="s">
        <v>136</v>
      </c>
      <c r="G115" s="96"/>
      <c r="H115" s="131" t="s">
        <v>646</v>
      </c>
      <c r="I115" s="3"/>
      <c r="J115" s="158" t="s">
        <v>12</v>
      </c>
      <c r="K115" s="158">
        <f t="shared" si="11"/>
        <v>0</v>
      </c>
      <c r="L115" s="158">
        <f t="shared" si="8"/>
        <v>0</v>
      </c>
      <c r="M115" s="158">
        <f t="shared" si="9"/>
        <v>0</v>
      </c>
      <c r="N115" s="158">
        <f t="shared" si="10"/>
        <v>0</v>
      </c>
      <c r="O115" s="158">
        <f t="shared" si="12"/>
        <v>0</v>
      </c>
      <c r="P115" s="158">
        <f t="shared" si="13"/>
        <v>0</v>
      </c>
      <c r="Q115" s="158">
        <f t="shared" si="14"/>
        <v>0</v>
      </c>
      <c r="R115" s="158">
        <f t="shared" si="15"/>
        <v>0</v>
      </c>
      <c r="S115" s="6"/>
    </row>
    <row r="116" spans="1:19" s="93" customFormat="1" ht="36" x14ac:dyDescent="0.2">
      <c r="A116" s="295"/>
      <c r="B116" s="295"/>
      <c r="C116" s="52" t="s">
        <v>246</v>
      </c>
      <c r="D116" s="52" t="s">
        <v>66</v>
      </c>
      <c r="E116" s="87" t="s">
        <v>345</v>
      </c>
      <c r="F116" s="88" t="s">
        <v>137</v>
      </c>
      <c r="G116" s="96"/>
      <c r="H116" s="133" t="s">
        <v>646</v>
      </c>
      <c r="I116" s="9"/>
      <c r="J116" s="158" t="s">
        <v>12</v>
      </c>
      <c r="K116" s="158">
        <f t="shared" si="11"/>
        <v>0</v>
      </c>
      <c r="L116" s="158">
        <f t="shared" si="8"/>
        <v>0</v>
      </c>
      <c r="M116" s="158">
        <f t="shared" si="9"/>
        <v>0</v>
      </c>
      <c r="N116" s="158">
        <f t="shared" si="10"/>
        <v>0</v>
      </c>
      <c r="O116" s="158">
        <f t="shared" si="12"/>
        <v>0</v>
      </c>
      <c r="P116" s="158">
        <f t="shared" si="13"/>
        <v>0</v>
      </c>
      <c r="Q116" s="158">
        <f t="shared" si="14"/>
        <v>0</v>
      </c>
      <c r="R116" s="158">
        <f t="shared" si="15"/>
        <v>0</v>
      </c>
      <c r="S116" s="10"/>
    </row>
    <row r="117" spans="1:19" s="93" customFormat="1" ht="36" x14ac:dyDescent="0.2">
      <c r="A117" s="295"/>
      <c r="B117" s="295"/>
      <c r="C117" s="195" t="s">
        <v>556</v>
      </c>
      <c r="D117" s="196" t="s">
        <v>65</v>
      </c>
      <c r="E117" s="197" t="s">
        <v>537</v>
      </c>
      <c r="F117" s="88"/>
      <c r="G117" s="96"/>
      <c r="H117" s="133" t="s">
        <v>646</v>
      </c>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19" s="93" customFormat="1" ht="36" x14ac:dyDescent="0.2">
      <c r="A118" s="295"/>
      <c r="B118" s="295"/>
      <c r="C118" s="198" t="s">
        <v>557</v>
      </c>
      <c r="D118" s="199" t="s">
        <v>66</v>
      </c>
      <c r="E118" s="200" t="s">
        <v>538</v>
      </c>
      <c r="F118" s="88"/>
      <c r="G118" s="96"/>
      <c r="H118" s="133" t="s">
        <v>646</v>
      </c>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19" s="93" customFormat="1" ht="21" thickBot="1" x14ac:dyDescent="0.25">
      <c r="A119" s="295"/>
      <c r="B119" s="295"/>
      <c r="C119" s="52" t="s">
        <v>467</v>
      </c>
      <c r="D119" s="52" t="s">
        <v>390</v>
      </c>
      <c r="E119" s="87" t="s">
        <v>458</v>
      </c>
      <c r="F119" s="88"/>
      <c r="G119" s="96"/>
      <c r="H119" s="132" t="s">
        <v>646</v>
      </c>
      <c r="I119" s="7"/>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8"/>
    </row>
    <row r="120" spans="1:19" s="103" customFormat="1" ht="163" thickTop="1" x14ac:dyDescent="0.2">
      <c r="A120" s="297" t="s">
        <v>13</v>
      </c>
      <c r="B120" s="300" t="s">
        <v>44</v>
      </c>
      <c r="C120" s="65" t="s">
        <v>240</v>
      </c>
      <c r="D120" s="65" t="s">
        <v>65</v>
      </c>
      <c r="E120" s="66" t="s">
        <v>322</v>
      </c>
      <c r="F120" s="68" t="s">
        <v>132</v>
      </c>
      <c r="G120" s="101"/>
      <c r="H120" s="229" t="str">
        <f>IF(ISBLANK(H110),"Waiting",H110)</f>
        <v>Yes</v>
      </c>
      <c r="I120" s="3" t="s">
        <v>854</v>
      </c>
      <c r="J120" s="159" t="s">
        <v>13</v>
      </c>
      <c r="K120" s="159">
        <f t="shared" si="11"/>
        <v>1</v>
      </c>
      <c r="L120" s="159">
        <f t="shared" si="8"/>
        <v>0</v>
      </c>
      <c r="M120" s="159">
        <f t="shared" si="9"/>
        <v>0</v>
      </c>
      <c r="N120" s="159">
        <f t="shared" si="10"/>
        <v>0</v>
      </c>
      <c r="O120" s="159">
        <f t="shared" si="12"/>
        <v>0</v>
      </c>
      <c r="P120" s="159">
        <f t="shared" si="13"/>
        <v>0</v>
      </c>
      <c r="Q120" s="159">
        <f t="shared" si="14"/>
        <v>0</v>
      </c>
      <c r="R120" s="159">
        <f t="shared" si="15"/>
        <v>0</v>
      </c>
      <c r="S120" s="264"/>
    </row>
    <row r="121" spans="1:19" s="103" customFormat="1" ht="162" x14ac:dyDescent="0.2">
      <c r="A121" s="298"/>
      <c r="B121" s="301"/>
      <c r="C121" s="65" t="s">
        <v>241</v>
      </c>
      <c r="D121" s="65" t="s">
        <v>65</v>
      </c>
      <c r="E121" s="66" t="s">
        <v>323</v>
      </c>
      <c r="F121" s="68" t="s">
        <v>527</v>
      </c>
      <c r="G121" s="101"/>
      <c r="H121" s="104" t="str">
        <f>IF(ISBLANK(H111),"Waiting",H111)</f>
        <v>Yes</v>
      </c>
      <c r="I121" s="3" t="s">
        <v>918</v>
      </c>
      <c r="J121" s="158" t="s">
        <v>13</v>
      </c>
      <c r="K121" s="158">
        <f t="shared" si="11"/>
        <v>1</v>
      </c>
      <c r="L121" s="158">
        <f t="shared" si="8"/>
        <v>0</v>
      </c>
      <c r="M121" s="158">
        <f t="shared" si="9"/>
        <v>0</v>
      </c>
      <c r="N121" s="158">
        <f t="shared" si="10"/>
        <v>0</v>
      </c>
      <c r="O121" s="158">
        <f t="shared" si="12"/>
        <v>0</v>
      </c>
      <c r="P121" s="158">
        <f t="shared" si="13"/>
        <v>0</v>
      </c>
      <c r="Q121" s="158">
        <f t="shared" si="14"/>
        <v>0</v>
      </c>
      <c r="R121" s="158">
        <f t="shared" si="15"/>
        <v>0</v>
      </c>
      <c r="S121" s="264"/>
    </row>
    <row r="122" spans="1:19" s="103" customFormat="1" ht="54" x14ac:dyDescent="0.2">
      <c r="A122" s="298"/>
      <c r="B122" s="301"/>
      <c r="C122" s="65" t="s">
        <v>242</v>
      </c>
      <c r="D122" s="65" t="s">
        <v>65</v>
      </c>
      <c r="E122" s="66" t="s">
        <v>342</v>
      </c>
      <c r="F122" s="68" t="s">
        <v>133</v>
      </c>
      <c r="G122" s="101"/>
      <c r="H122" s="104" t="str">
        <f>IF(ISBLANK(H112),"Waiting",H112)</f>
        <v>Yes</v>
      </c>
      <c r="I122" s="3" t="s">
        <v>871</v>
      </c>
      <c r="J122" s="158" t="s">
        <v>13</v>
      </c>
      <c r="K122" s="158">
        <f t="shared" si="11"/>
        <v>1</v>
      </c>
      <c r="L122" s="158">
        <f t="shared" si="8"/>
        <v>0</v>
      </c>
      <c r="M122" s="158">
        <f t="shared" si="9"/>
        <v>0</v>
      </c>
      <c r="N122" s="158">
        <f t="shared" si="10"/>
        <v>0</v>
      </c>
      <c r="O122" s="158">
        <f t="shared" si="12"/>
        <v>0</v>
      </c>
      <c r="P122" s="158">
        <f t="shared" si="13"/>
        <v>0</v>
      </c>
      <c r="Q122" s="158">
        <f t="shared" si="14"/>
        <v>0</v>
      </c>
      <c r="R122" s="158">
        <f t="shared" si="15"/>
        <v>0</v>
      </c>
      <c r="S122" s="264"/>
    </row>
    <row r="123" spans="1:19" s="93" customFormat="1" ht="72" x14ac:dyDescent="0.2">
      <c r="A123" s="298"/>
      <c r="B123" s="301"/>
      <c r="C123" s="57" t="s">
        <v>247</v>
      </c>
      <c r="D123" s="57" t="s">
        <v>65</v>
      </c>
      <c r="E123" s="78" t="s">
        <v>616</v>
      </c>
      <c r="F123" s="79" t="s">
        <v>138</v>
      </c>
      <c r="G123" s="96"/>
      <c r="H123" s="131" t="s">
        <v>647</v>
      </c>
      <c r="I123" s="3" t="s">
        <v>862</v>
      </c>
      <c r="J123" s="158" t="s">
        <v>13</v>
      </c>
      <c r="K123" s="158">
        <f t="shared" si="11"/>
        <v>1</v>
      </c>
      <c r="L123" s="158">
        <f t="shared" si="8"/>
        <v>0</v>
      </c>
      <c r="M123" s="158">
        <f t="shared" si="9"/>
        <v>0</v>
      </c>
      <c r="N123" s="158">
        <f t="shared" si="10"/>
        <v>0</v>
      </c>
      <c r="O123" s="158">
        <f t="shared" si="12"/>
        <v>0</v>
      </c>
      <c r="P123" s="158">
        <f t="shared" si="13"/>
        <v>0</v>
      </c>
      <c r="Q123" s="158">
        <f t="shared" si="14"/>
        <v>0</v>
      </c>
      <c r="R123" s="158">
        <f t="shared" si="15"/>
        <v>0</v>
      </c>
      <c r="S123" s="6"/>
    </row>
    <row r="124" spans="1:19" s="93" customFormat="1" ht="36" x14ac:dyDescent="0.2">
      <c r="A124" s="298"/>
      <c r="B124" s="301"/>
      <c r="C124" s="65" t="s">
        <v>243</v>
      </c>
      <c r="D124" s="65" t="s">
        <v>65</v>
      </c>
      <c r="E124" s="66" t="s">
        <v>343</v>
      </c>
      <c r="F124" s="68" t="s">
        <v>134</v>
      </c>
      <c r="G124" s="101"/>
      <c r="H124" s="104" t="str">
        <f>IF(ISBLANK(H113),"Waiting",H113)</f>
        <v>No</v>
      </c>
      <c r="I124" s="3"/>
      <c r="J124" s="158" t="s">
        <v>13</v>
      </c>
      <c r="K124" s="158">
        <f t="shared" si="11"/>
        <v>0</v>
      </c>
      <c r="L124" s="158">
        <f t="shared" si="8"/>
        <v>0</v>
      </c>
      <c r="M124" s="158">
        <f t="shared" si="9"/>
        <v>0</v>
      </c>
      <c r="N124" s="158">
        <f t="shared" si="10"/>
        <v>0</v>
      </c>
      <c r="O124" s="158">
        <f t="shared" si="12"/>
        <v>0</v>
      </c>
      <c r="P124" s="158">
        <f t="shared" si="13"/>
        <v>0</v>
      </c>
      <c r="Q124" s="158">
        <f t="shared" si="14"/>
        <v>0</v>
      </c>
      <c r="R124" s="158">
        <f t="shared" si="15"/>
        <v>0</v>
      </c>
      <c r="S124" s="3"/>
    </row>
    <row r="125" spans="1:19" s="93" customFormat="1" ht="36" x14ac:dyDescent="0.2">
      <c r="A125" s="298"/>
      <c r="B125" s="301"/>
      <c r="C125" s="65" t="s">
        <v>245</v>
      </c>
      <c r="D125" s="65" t="s">
        <v>65</v>
      </c>
      <c r="E125" s="66" t="s">
        <v>344</v>
      </c>
      <c r="F125" s="68" t="s">
        <v>136</v>
      </c>
      <c r="G125" s="101"/>
      <c r="H125" s="104" t="str">
        <f>IF(ISBLANK(H115),"Waiting",H115)</f>
        <v>No</v>
      </c>
      <c r="I125" s="3"/>
      <c r="J125" s="158" t="s">
        <v>13</v>
      </c>
      <c r="K125" s="158">
        <f t="shared" si="11"/>
        <v>0</v>
      </c>
      <c r="L125" s="158">
        <f t="shared" si="8"/>
        <v>0</v>
      </c>
      <c r="M125" s="158">
        <f t="shared" si="9"/>
        <v>0</v>
      </c>
      <c r="N125" s="158">
        <f t="shared" si="10"/>
        <v>0</v>
      </c>
      <c r="O125" s="158">
        <f t="shared" si="12"/>
        <v>0</v>
      </c>
      <c r="P125" s="158">
        <f t="shared" si="13"/>
        <v>0</v>
      </c>
      <c r="Q125" s="158">
        <f t="shared" si="14"/>
        <v>0</v>
      </c>
      <c r="R125" s="158">
        <f t="shared" si="15"/>
        <v>0</v>
      </c>
      <c r="S125" s="6"/>
    </row>
    <row r="126" spans="1:19" s="93" customFormat="1" ht="54" x14ac:dyDescent="0.2">
      <c r="A126" s="298"/>
      <c r="B126" s="301"/>
      <c r="C126" s="65" t="s">
        <v>244</v>
      </c>
      <c r="D126" s="65" t="s">
        <v>65</v>
      </c>
      <c r="E126" s="66" t="s">
        <v>324</v>
      </c>
      <c r="F126" s="68" t="s">
        <v>135</v>
      </c>
      <c r="G126" s="101"/>
      <c r="H126" s="104" t="str">
        <f>IF(ISBLANK(H114),"Waiting",H114)</f>
        <v>No</v>
      </c>
      <c r="I126" s="3"/>
      <c r="J126" s="158" t="s">
        <v>13</v>
      </c>
      <c r="K126" s="158">
        <f t="shared" si="11"/>
        <v>0</v>
      </c>
      <c r="L126" s="158">
        <f t="shared" si="8"/>
        <v>0</v>
      </c>
      <c r="M126" s="158">
        <f t="shared" si="9"/>
        <v>0</v>
      </c>
      <c r="N126" s="158">
        <f t="shared" si="10"/>
        <v>0</v>
      </c>
      <c r="O126" s="158">
        <f t="shared" si="12"/>
        <v>0</v>
      </c>
      <c r="P126" s="158">
        <f t="shared" si="13"/>
        <v>0</v>
      </c>
      <c r="Q126" s="158">
        <f t="shared" si="14"/>
        <v>0</v>
      </c>
      <c r="R126" s="158">
        <f t="shared" si="15"/>
        <v>0</v>
      </c>
      <c r="S126" s="6"/>
    </row>
    <row r="127" spans="1:19" s="93" customFormat="1" ht="72" x14ac:dyDescent="0.2">
      <c r="A127" s="298"/>
      <c r="B127" s="301"/>
      <c r="C127" s="65" t="s">
        <v>237</v>
      </c>
      <c r="D127" s="65" t="s">
        <v>65</v>
      </c>
      <c r="E127" s="66" t="s">
        <v>340</v>
      </c>
      <c r="F127" s="68" t="s">
        <v>130</v>
      </c>
      <c r="G127" s="101"/>
      <c r="H127" s="104" t="str">
        <f>IF(ISBLANK(H103),"Waiting",H103)</f>
        <v>Yes</v>
      </c>
      <c r="I127" s="3" t="s">
        <v>808</v>
      </c>
      <c r="J127" s="158" t="s">
        <v>13</v>
      </c>
      <c r="K127" s="158">
        <f t="shared" si="11"/>
        <v>1</v>
      </c>
      <c r="L127" s="158">
        <f t="shared" si="8"/>
        <v>0</v>
      </c>
      <c r="M127" s="158">
        <f t="shared" si="9"/>
        <v>0</v>
      </c>
      <c r="N127" s="158">
        <f t="shared" si="10"/>
        <v>0</v>
      </c>
      <c r="O127" s="158">
        <f t="shared" si="12"/>
        <v>0</v>
      </c>
      <c r="P127" s="158">
        <f t="shared" si="13"/>
        <v>0</v>
      </c>
      <c r="Q127" s="158">
        <f t="shared" si="14"/>
        <v>0</v>
      </c>
      <c r="R127" s="158">
        <f t="shared" si="15"/>
        <v>0</v>
      </c>
      <c r="S127" s="10"/>
    </row>
    <row r="128" spans="1:19" s="93" customFormat="1" ht="36" x14ac:dyDescent="0.2">
      <c r="A128" s="298"/>
      <c r="B128" s="301"/>
      <c r="C128" s="201" t="s">
        <v>558</v>
      </c>
      <c r="D128" s="202" t="s">
        <v>65</v>
      </c>
      <c r="E128" s="203" t="s">
        <v>537</v>
      </c>
      <c r="F128" s="204"/>
      <c r="G128" s="101"/>
      <c r="H128" s="131" t="s">
        <v>646</v>
      </c>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10"/>
    </row>
    <row r="129" spans="1:19" s="93" customFormat="1" ht="36" x14ac:dyDescent="0.2">
      <c r="A129" s="298"/>
      <c r="B129" s="301"/>
      <c r="C129" s="207" t="s">
        <v>575</v>
      </c>
      <c r="D129" s="208" t="s">
        <v>66</v>
      </c>
      <c r="E129" s="209" t="s">
        <v>538</v>
      </c>
      <c r="F129" s="204"/>
      <c r="G129" s="101"/>
      <c r="H129" s="133" t="s">
        <v>646</v>
      </c>
      <c r="I129" s="9"/>
      <c r="J129" s="158" t="s">
        <v>13</v>
      </c>
      <c r="K129" s="158">
        <f t="shared" si="11"/>
        <v>0</v>
      </c>
      <c r="L129" s="158">
        <f t="shared" si="8"/>
        <v>0</v>
      </c>
      <c r="M129" s="158">
        <f t="shared" si="9"/>
        <v>0</v>
      </c>
      <c r="N129" s="158">
        <f t="shared" si="10"/>
        <v>0</v>
      </c>
      <c r="O129" s="158">
        <f t="shared" si="12"/>
        <v>0</v>
      </c>
      <c r="P129" s="158">
        <f t="shared" si="13"/>
        <v>0</v>
      </c>
      <c r="Q129" s="158">
        <f t="shared" si="14"/>
        <v>0</v>
      </c>
      <c r="R129" s="158">
        <f t="shared" si="15"/>
        <v>0</v>
      </c>
      <c r="S129" s="10"/>
    </row>
    <row r="130" spans="1:19" s="93" customFormat="1" ht="21" thickBot="1" x14ac:dyDescent="0.25">
      <c r="A130" s="299"/>
      <c r="B130" s="302"/>
      <c r="C130" s="57" t="s">
        <v>468</v>
      </c>
      <c r="D130" s="57" t="s">
        <v>390</v>
      </c>
      <c r="E130" s="78" t="s">
        <v>458</v>
      </c>
      <c r="F130" s="79"/>
      <c r="G130" s="101"/>
      <c r="H130" s="133" t="s">
        <v>646</v>
      </c>
      <c r="I130" s="7"/>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8"/>
    </row>
    <row r="131" spans="1:19" s="93" customFormat="1" ht="145" thickTop="1" x14ac:dyDescent="0.2">
      <c r="A131" s="294" t="s">
        <v>14</v>
      </c>
      <c r="B131" s="294" t="s">
        <v>45</v>
      </c>
      <c r="C131" s="62" t="s">
        <v>248</v>
      </c>
      <c r="D131" s="62" t="s">
        <v>65</v>
      </c>
      <c r="E131" s="67" t="s">
        <v>346</v>
      </c>
      <c r="F131" s="81" t="s">
        <v>139</v>
      </c>
      <c r="G131" s="96"/>
      <c r="H131" s="130" t="s">
        <v>647</v>
      </c>
      <c r="I131" s="4" t="s">
        <v>866</v>
      </c>
      <c r="J131" s="157" t="s">
        <v>14</v>
      </c>
      <c r="K131" s="157">
        <f t="shared" si="11"/>
        <v>1</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5"/>
    </row>
    <row r="132" spans="1:19" s="93" customFormat="1" ht="162" x14ac:dyDescent="0.2">
      <c r="A132" s="295"/>
      <c r="B132" s="295"/>
      <c r="C132" s="80" t="s">
        <v>241</v>
      </c>
      <c r="D132" s="80" t="s">
        <v>65</v>
      </c>
      <c r="E132" s="75" t="s">
        <v>323</v>
      </c>
      <c r="F132" s="76" t="s">
        <v>527</v>
      </c>
      <c r="G132" s="109"/>
      <c r="H132" s="104" t="str">
        <f>IF(ISBLANK(H111),"Waiting",H111)</f>
        <v>Yes</v>
      </c>
      <c r="I132" s="3" t="s">
        <v>918</v>
      </c>
      <c r="J132" s="158" t="s">
        <v>14</v>
      </c>
      <c r="K132" s="158">
        <f t="shared" ref="K132:K196" si="19">IF(AND($H132="Yes",NOT(ISERROR(SEARCH("-H-",$C132)))),1,0)</f>
        <v>1</v>
      </c>
      <c r="L132" s="158">
        <f t="shared" si="16"/>
        <v>0</v>
      </c>
      <c r="M132" s="158">
        <f t="shared" si="17"/>
        <v>0</v>
      </c>
      <c r="N132" s="158">
        <f t="shared" si="18"/>
        <v>0</v>
      </c>
      <c r="O132" s="158">
        <f t="shared" si="12"/>
        <v>0</v>
      </c>
      <c r="P132" s="158">
        <f t="shared" si="13"/>
        <v>0</v>
      </c>
      <c r="Q132" s="158">
        <f t="shared" si="14"/>
        <v>0</v>
      </c>
      <c r="R132" s="158">
        <f t="shared" si="15"/>
        <v>0</v>
      </c>
      <c r="S132" s="264"/>
    </row>
    <row r="133" spans="1:19" s="93" customFormat="1" ht="36" x14ac:dyDescent="0.2">
      <c r="A133" s="295"/>
      <c r="B133" s="295"/>
      <c r="C133" s="195" t="s">
        <v>559</v>
      </c>
      <c r="D133" s="196" t="s">
        <v>65</v>
      </c>
      <c r="E133" s="197" t="s">
        <v>537</v>
      </c>
      <c r="F133" s="205"/>
      <c r="G133" s="109"/>
      <c r="H133" s="131" t="s">
        <v>646</v>
      </c>
      <c r="I133" s="3"/>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129"/>
    </row>
    <row r="134" spans="1:19" s="93" customFormat="1" ht="36" x14ac:dyDescent="0.2">
      <c r="A134" s="295"/>
      <c r="B134" s="295"/>
      <c r="C134" s="198" t="s">
        <v>576</v>
      </c>
      <c r="D134" s="199" t="s">
        <v>66</v>
      </c>
      <c r="E134" s="200" t="s">
        <v>538</v>
      </c>
      <c r="F134" s="205"/>
      <c r="G134" s="109"/>
      <c r="H134" s="131" t="s">
        <v>646</v>
      </c>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19" s="93" customFormat="1" ht="21" thickBot="1" x14ac:dyDescent="0.25">
      <c r="A135" s="296"/>
      <c r="B135" s="296"/>
      <c r="C135" s="62" t="s">
        <v>469</v>
      </c>
      <c r="D135" s="62" t="s">
        <v>390</v>
      </c>
      <c r="E135" s="67" t="s">
        <v>458</v>
      </c>
      <c r="F135" s="81"/>
      <c r="G135" s="109"/>
      <c r="H135" s="131" t="s">
        <v>646</v>
      </c>
      <c r="I135" s="140"/>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19" s="103" customFormat="1" ht="37" thickTop="1" x14ac:dyDescent="0.2">
      <c r="A136" s="297" t="s">
        <v>15</v>
      </c>
      <c r="B136" s="297" t="s">
        <v>46</v>
      </c>
      <c r="C136" s="65" t="s">
        <v>232</v>
      </c>
      <c r="D136" s="65" t="s">
        <v>65</v>
      </c>
      <c r="E136" s="66" t="s">
        <v>347</v>
      </c>
      <c r="F136" s="68" t="s">
        <v>125</v>
      </c>
      <c r="G136" s="101"/>
      <c r="H136" s="106" t="str">
        <f t="shared" ref="H136:H142" si="24">IF(ISBLANK(H98),"Waiting",H98)</f>
        <v>No</v>
      </c>
      <c r="I136" s="4"/>
      <c r="J136" s="157" t="s">
        <v>15</v>
      </c>
      <c r="K136" s="157">
        <f t="shared" si="19"/>
        <v>0</v>
      </c>
      <c r="L136" s="157">
        <f t="shared" si="16"/>
        <v>0</v>
      </c>
      <c r="M136" s="157">
        <f t="shared" si="17"/>
        <v>0</v>
      </c>
      <c r="N136" s="157">
        <f t="shared" si="18"/>
        <v>0</v>
      </c>
      <c r="O136" s="159">
        <f t="shared" si="20"/>
        <v>0</v>
      </c>
      <c r="P136" s="159">
        <f t="shared" si="21"/>
        <v>0</v>
      </c>
      <c r="Q136" s="159">
        <f t="shared" si="22"/>
        <v>0</v>
      </c>
      <c r="R136" s="159">
        <f t="shared" si="23"/>
        <v>0</v>
      </c>
      <c r="S136" s="263"/>
    </row>
    <row r="137" spans="1:19" s="103" customFormat="1" ht="288" x14ac:dyDescent="0.2">
      <c r="A137" s="298"/>
      <c r="B137" s="298"/>
      <c r="C137" s="65" t="s">
        <v>233</v>
      </c>
      <c r="D137" s="65" t="s">
        <v>65</v>
      </c>
      <c r="E137" s="66" t="s">
        <v>336</v>
      </c>
      <c r="F137" s="68" t="s">
        <v>126</v>
      </c>
      <c r="G137" s="101"/>
      <c r="H137" s="104" t="str">
        <f t="shared" si="24"/>
        <v>Yes</v>
      </c>
      <c r="I137" s="3" t="s">
        <v>916</v>
      </c>
      <c r="J137" s="158" t="s">
        <v>15</v>
      </c>
      <c r="K137" s="158">
        <f t="shared" si="19"/>
        <v>1</v>
      </c>
      <c r="L137" s="158">
        <f t="shared" si="16"/>
        <v>0</v>
      </c>
      <c r="M137" s="158">
        <f t="shared" si="17"/>
        <v>0</v>
      </c>
      <c r="N137" s="158">
        <f t="shared" si="18"/>
        <v>0</v>
      </c>
      <c r="O137" s="158">
        <f t="shared" si="20"/>
        <v>0</v>
      </c>
      <c r="P137" s="158">
        <f t="shared" si="21"/>
        <v>0</v>
      </c>
      <c r="Q137" s="158">
        <f t="shared" si="22"/>
        <v>0</v>
      </c>
      <c r="R137" s="158">
        <f t="shared" si="23"/>
        <v>0</v>
      </c>
      <c r="S137" s="6"/>
    </row>
    <row r="138" spans="1:19" s="103" customFormat="1" ht="36" x14ac:dyDescent="0.2">
      <c r="A138" s="298"/>
      <c r="B138" s="298"/>
      <c r="C138" s="65" t="s">
        <v>234</v>
      </c>
      <c r="D138" s="65" t="s">
        <v>65</v>
      </c>
      <c r="E138" s="66" t="s">
        <v>337</v>
      </c>
      <c r="F138" s="68" t="s">
        <v>127</v>
      </c>
      <c r="G138" s="101"/>
      <c r="H138" s="104" t="str">
        <f t="shared" si="24"/>
        <v>No</v>
      </c>
      <c r="I138" s="3"/>
      <c r="J138" s="158" t="s">
        <v>15</v>
      </c>
      <c r="K138" s="158">
        <f t="shared" si="19"/>
        <v>0</v>
      </c>
      <c r="L138" s="158">
        <f t="shared" si="16"/>
        <v>0</v>
      </c>
      <c r="M138" s="158">
        <f t="shared" si="17"/>
        <v>0</v>
      </c>
      <c r="N138" s="158">
        <f t="shared" si="18"/>
        <v>0</v>
      </c>
      <c r="O138" s="158">
        <f t="shared" si="20"/>
        <v>0</v>
      </c>
      <c r="P138" s="158">
        <f t="shared" si="21"/>
        <v>0</v>
      </c>
      <c r="Q138" s="158">
        <f t="shared" si="22"/>
        <v>0</v>
      </c>
      <c r="R138" s="158">
        <f t="shared" si="23"/>
        <v>0</v>
      </c>
      <c r="S138" s="6"/>
    </row>
    <row r="139" spans="1:19" s="103" customFormat="1" ht="108" x14ac:dyDescent="0.2">
      <c r="A139" s="298"/>
      <c r="B139" s="298"/>
      <c r="C139" s="65" t="s">
        <v>235</v>
      </c>
      <c r="D139" s="65" t="s">
        <v>65</v>
      </c>
      <c r="E139" s="66" t="s">
        <v>338</v>
      </c>
      <c r="F139" s="68" t="s">
        <v>128</v>
      </c>
      <c r="G139" s="101"/>
      <c r="H139" s="104" t="str">
        <f t="shared" si="24"/>
        <v>Yes</v>
      </c>
      <c r="I139" s="3" t="s">
        <v>891</v>
      </c>
      <c r="J139" s="158" t="s">
        <v>15</v>
      </c>
      <c r="K139" s="158">
        <f t="shared" si="19"/>
        <v>1</v>
      </c>
      <c r="L139" s="158">
        <f t="shared" si="16"/>
        <v>0</v>
      </c>
      <c r="M139" s="158">
        <f t="shared" si="17"/>
        <v>0</v>
      </c>
      <c r="N139" s="158">
        <f t="shared" si="18"/>
        <v>0</v>
      </c>
      <c r="O139" s="158">
        <f t="shared" si="20"/>
        <v>0</v>
      </c>
      <c r="P139" s="158">
        <f t="shared" si="21"/>
        <v>0</v>
      </c>
      <c r="Q139" s="158">
        <f t="shared" si="22"/>
        <v>0</v>
      </c>
      <c r="R139" s="158">
        <f t="shared" si="23"/>
        <v>0</v>
      </c>
      <c r="S139" s="6"/>
    </row>
    <row r="140" spans="1:19" s="103" customFormat="1" ht="144" x14ac:dyDescent="0.2">
      <c r="A140" s="298"/>
      <c r="B140" s="298"/>
      <c r="C140" s="65" t="s">
        <v>236</v>
      </c>
      <c r="D140" s="65" t="s">
        <v>65</v>
      </c>
      <c r="E140" s="66" t="s">
        <v>339</v>
      </c>
      <c r="F140" s="68" t="s">
        <v>129</v>
      </c>
      <c r="G140" s="101"/>
      <c r="H140" s="104" t="str">
        <f t="shared" si="24"/>
        <v>Yes</v>
      </c>
      <c r="I140" s="3" t="s">
        <v>799</v>
      </c>
      <c r="J140" s="158" t="s">
        <v>15</v>
      </c>
      <c r="K140" s="158">
        <f t="shared" si="19"/>
        <v>1</v>
      </c>
      <c r="L140" s="158">
        <f t="shared" si="16"/>
        <v>0</v>
      </c>
      <c r="M140" s="158">
        <f t="shared" si="17"/>
        <v>0</v>
      </c>
      <c r="N140" s="158">
        <f t="shared" si="18"/>
        <v>0</v>
      </c>
      <c r="O140" s="158">
        <f t="shared" si="20"/>
        <v>0</v>
      </c>
      <c r="P140" s="158">
        <f t="shared" si="21"/>
        <v>0</v>
      </c>
      <c r="Q140" s="158">
        <f t="shared" si="22"/>
        <v>0</v>
      </c>
      <c r="R140" s="158">
        <f t="shared" si="23"/>
        <v>0</v>
      </c>
      <c r="S140" s="6"/>
    </row>
    <row r="141" spans="1:19" s="103" customFormat="1" ht="72" x14ac:dyDescent="0.2">
      <c r="A141" s="298"/>
      <c r="B141" s="298"/>
      <c r="C141" s="65" t="s">
        <v>237</v>
      </c>
      <c r="D141" s="65" t="s">
        <v>65</v>
      </c>
      <c r="E141" s="66" t="s">
        <v>340</v>
      </c>
      <c r="F141" s="68" t="s">
        <v>130</v>
      </c>
      <c r="G141" s="101"/>
      <c r="H141" s="104" t="str">
        <f t="shared" si="24"/>
        <v>Yes</v>
      </c>
      <c r="I141" s="3" t="s">
        <v>808</v>
      </c>
      <c r="J141" s="158" t="s">
        <v>15</v>
      </c>
      <c r="K141" s="158">
        <f t="shared" si="19"/>
        <v>1</v>
      </c>
      <c r="L141" s="158">
        <f t="shared" si="16"/>
        <v>0</v>
      </c>
      <c r="M141" s="158">
        <f t="shared" si="17"/>
        <v>0</v>
      </c>
      <c r="N141" s="158">
        <f t="shared" si="18"/>
        <v>0</v>
      </c>
      <c r="O141" s="158">
        <f t="shared" si="20"/>
        <v>0</v>
      </c>
      <c r="P141" s="158">
        <f t="shared" si="21"/>
        <v>0</v>
      </c>
      <c r="Q141" s="158">
        <f t="shared" si="22"/>
        <v>0</v>
      </c>
      <c r="R141" s="158">
        <f t="shared" si="23"/>
        <v>0</v>
      </c>
      <c r="S141" s="6"/>
    </row>
    <row r="142" spans="1:19" s="103" customFormat="1" ht="37" thickBot="1" x14ac:dyDescent="0.25">
      <c r="A142" s="298"/>
      <c r="B142" s="298"/>
      <c r="C142" s="65" t="s">
        <v>238</v>
      </c>
      <c r="D142" s="65" t="s">
        <v>65</v>
      </c>
      <c r="E142" s="66" t="s">
        <v>341</v>
      </c>
      <c r="F142" s="68" t="s">
        <v>131</v>
      </c>
      <c r="G142" s="101"/>
      <c r="H142" s="104" t="str">
        <f t="shared" si="24"/>
        <v>No</v>
      </c>
      <c r="I142" s="3"/>
      <c r="J142" s="158" t="s">
        <v>15</v>
      </c>
      <c r="K142" s="158">
        <f t="shared" si="19"/>
        <v>0</v>
      </c>
      <c r="L142" s="158">
        <f t="shared" si="16"/>
        <v>0</v>
      </c>
      <c r="M142" s="158">
        <f t="shared" si="17"/>
        <v>0</v>
      </c>
      <c r="N142" s="158">
        <f t="shared" si="18"/>
        <v>0</v>
      </c>
      <c r="O142" s="158">
        <f t="shared" si="20"/>
        <v>0</v>
      </c>
      <c r="P142" s="158">
        <f t="shared" si="21"/>
        <v>0</v>
      </c>
      <c r="Q142" s="158">
        <f t="shared" si="22"/>
        <v>0</v>
      </c>
      <c r="R142" s="158">
        <f t="shared" si="23"/>
        <v>0</v>
      </c>
      <c r="S142" s="6"/>
    </row>
    <row r="143" spans="1:19" s="103" customFormat="1" ht="91" thickTop="1" x14ac:dyDescent="0.2">
      <c r="A143" s="298"/>
      <c r="B143" s="298"/>
      <c r="C143" s="65" t="s">
        <v>239</v>
      </c>
      <c r="D143" s="65" t="s">
        <v>65</v>
      </c>
      <c r="E143" s="66" t="s">
        <v>321</v>
      </c>
      <c r="F143" s="68" t="s">
        <v>528</v>
      </c>
      <c r="G143" s="101"/>
      <c r="H143" s="104" t="str">
        <f>IF(ISBLANK(H109),"Waiting",H109)</f>
        <v>Yes</v>
      </c>
      <c r="I143" s="4" t="s">
        <v>890</v>
      </c>
      <c r="J143" s="158" t="s">
        <v>15</v>
      </c>
      <c r="K143" s="158">
        <f t="shared" si="19"/>
        <v>1</v>
      </c>
      <c r="L143" s="158">
        <f t="shared" si="16"/>
        <v>0</v>
      </c>
      <c r="M143" s="158">
        <f t="shared" si="17"/>
        <v>0</v>
      </c>
      <c r="N143" s="158">
        <f t="shared" si="18"/>
        <v>0</v>
      </c>
      <c r="O143" s="158">
        <f t="shared" si="20"/>
        <v>0</v>
      </c>
      <c r="P143" s="158">
        <f t="shared" si="21"/>
        <v>0</v>
      </c>
      <c r="Q143" s="158">
        <f t="shared" si="22"/>
        <v>0</v>
      </c>
      <c r="R143" s="158">
        <f t="shared" si="23"/>
        <v>0</v>
      </c>
      <c r="S143" s="6"/>
    </row>
    <row r="144" spans="1:19" s="103" customFormat="1" ht="162" x14ac:dyDescent="0.2">
      <c r="A144" s="298"/>
      <c r="B144" s="298"/>
      <c r="C144" s="65" t="s">
        <v>240</v>
      </c>
      <c r="D144" s="65" t="s">
        <v>65</v>
      </c>
      <c r="E144" s="66" t="s">
        <v>322</v>
      </c>
      <c r="F144" s="68" t="s">
        <v>132</v>
      </c>
      <c r="G144" s="101"/>
      <c r="H144" s="104" t="str">
        <f>IF(ISBLANK(H110),"Waiting",H110)</f>
        <v>Yes</v>
      </c>
      <c r="I144" s="3" t="s">
        <v>854</v>
      </c>
      <c r="J144" s="158" t="s">
        <v>15</v>
      </c>
      <c r="K144" s="158">
        <f t="shared" si="19"/>
        <v>1</v>
      </c>
      <c r="L144" s="158">
        <f t="shared" si="16"/>
        <v>0</v>
      </c>
      <c r="M144" s="158">
        <f t="shared" si="17"/>
        <v>0</v>
      </c>
      <c r="N144" s="158">
        <f t="shared" si="18"/>
        <v>0</v>
      </c>
      <c r="O144" s="158">
        <f t="shared" si="20"/>
        <v>0</v>
      </c>
      <c r="P144" s="158">
        <f t="shared" si="21"/>
        <v>0</v>
      </c>
      <c r="Q144" s="158">
        <f t="shared" si="22"/>
        <v>0</v>
      </c>
      <c r="R144" s="158">
        <f t="shared" si="23"/>
        <v>0</v>
      </c>
      <c r="S144" s="6"/>
    </row>
    <row r="145" spans="1:19" s="103" customFormat="1" ht="162" x14ac:dyDescent="0.2">
      <c r="A145" s="298"/>
      <c r="B145" s="298"/>
      <c r="C145" s="65" t="s">
        <v>241</v>
      </c>
      <c r="D145" s="65" t="s">
        <v>65</v>
      </c>
      <c r="E145" s="66" t="s">
        <v>323</v>
      </c>
      <c r="F145" s="68" t="s">
        <v>529</v>
      </c>
      <c r="G145" s="101"/>
      <c r="H145" s="104" t="str">
        <f>IF(ISBLANK(H111),"Waiting",H111)</f>
        <v>Yes</v>
      </c>
      <c r="I145" s="3" t="s">
        <v>918</v>
      </c>
      <c r="J145" s="158" t="s">
        <v>15</v>
      </c>
      <c r="K145" s="158">
        <f t="shared" si="19"/>
        <v>1</v>
      </c>
      <c r="L145" s="158">
        <f t="shared" si="16"/>
        <v>0</v>
      </c>
      <c r="M145" s="158">
        <f t="shared" si="17"/>
        <v>0</v>
      </c>
      <c r="N145" s="158">
        <f t="shared" si="18"/>
        <v>0</v>
      </c>
      <c r="O145" s="158">
        <f t="shared" si="20"/>
        <v>0</v>
      </c>
      <c r="P145" s="158">
        <f t="shared" si="21"/>
        <v>0</v>
      </c>
      <c r="Q145" s="158">
        <f t="shared" si="22"/>
        <v>0</v>
      </c>
      <c r="R145" s="158">
        <f t="shared" si="23"/>
        <v>0</v>
      </c>
      <c r="S145" s="6"/>
    </row>
    <row r="146" spans="1:19" s="103" customFormat="1" ht="54" x14ac:dyDescent="0.2">
      <c r="A146" s="298"/>
      <c r="B146" s="298"/>
      <c r="C146" s="65" t="s">
        <v>242</v>
      </c>
      <c r="D146" s="65" t="s">
        <v>65</v>
      </c>
      <c r="E146" s="66" t="s">
        <v>342</v>
      </c>
      <c r="F146" s="68" t="s">
        <v>133</v>
      </c>
      <c r="G146" s="101"/>
      <c r="H146" s="104" t="str">
        <f>IF(ISBLANK(H112),"Waiting",H112)</f>
        <v>Yes</v>
      </c>
      <c r="I146" s="3" t="s">
        <v>871</v>
      </c>
      <c r="J146" s="158" t="s">
        <v>15</v>
      </c>
      <c r="K146" s="158">
        <f t="shared" si="19"/>
        <v>1</v>
      </c>
      <c r="L146" s="158">
        <f t="shared" si="16"/>
        <v>0</v>
      </c>
      <c r="M146" s="158">
        <f t="shared" si="17"/>
        <v>0</v>
      </c>
      <c r="N146" s="158">
        <f t="shared" si="18"/>
        <v>0</v>
      </c>
      <c r="O146" s="158">
        <f t="shared" si="20"/>
        <v>0</v>
      </c>
      <c r="P146" s="158">
        <f t="shared" si="21"/>
        <v>0</v>
      </c>
      <c r="Q146" s="158">
        <f t="shared" si="22"/>
        <v>0</v>
      </c>
      <c r="R146" s="158">
        <f t="shared" si="23"/>
        <v>0</v>
      </c>
      <c r="S146" s="6"/>
    </row>
    <row r="147" spans="1:19" s="103" customFormat="1" ht="72" x14ac:dyDescent="0.2">
      <c r="A147" s="298"/>
      <c r="B147" s="298"/>
      <c r="C147" s="230" t="s">
        <v>247</v>
      </c>
      <c r="D147" s="230" t="s">
        <v>65</v>
      </c>
      <c r="E147" s="66" t="s">
        <v>616</v>
      </c>
      <c r="F147" s="231" t="s">
        <v>138</v>
      </c>
      <c r="G147" s="101"/>
      <c r="H147" s="104" t="str">
        <f>IF(ISBLANK(H123),"Waiting",H123)</f>
        <v>Yes</v>
      </c>
      <c r="I147" s="3" t="s">
        <v>862</v>
      </c>
      <c r="J147" s="158" t="s">
        <v>15</v>
      </c>
      <c r="K147" s="158">
        <f t="shared" si="19"/>
        <v>1</v>
      </c>
      <c r="L147" s="158">
        <f t="shared" si="16"/>
        <v>0</v>
      </c>
      <c r="M147" s="158">
        <f t="shared" si="17"/>
        <v>0</v>
      </c>
      <c r="N147" s="158">
        <f t="shared" si="18"/>
        <v>0</v>
      </c>
      <c r="O147" s="158">
        <f t="shared" si="20"/>
        <v>0</v>
      </c>
      <c r="P147" s="158">
        <f t="shared" si="21"/>
        <v>0</v>
      </c>
      <c r="Q147" s="158">
        <f t="shared" si="22"/>
        <v>0</v>
      </c>
      <c r="R147" s="158">
        <f t="shared" si="23"/>
        <v>0</v>
      </c>
      <c r="S147" s="6"/>
    </row>
    <row r="148" spans="1:19" s="103" customFormat="1" ht="36" x14ac:dyDescent="0.2">
      <c r="A148" s="298"/>
      <c r="B148" s="298"/>
      <c r="C148" s="65" t="s">
        <v>243</v>
      </c>
      <c r="D148" s="65" t="s">
        <v>65</v>
      </c>
      <c r="E148" s="66" t="s">
        <v>343</v>
      </c>
      <c r="F148" s="68" t="s">
        <v>134</v>
      </c>
      <c r="G148" s="101"/>
      <c r="H148" s="104" t="str">
        <f>IF(ISBLANK(H124),"Waiting",H124)</f>
        <v>No</v>
      </c>
      <c r="I148" s="3"/>
      <c r="J148" s="158" t="s">
        <v>15</v>
      </c>
      <c r="K148" s="158">
        <f t="shared" si="19"/>
        <v>0</v>
      </c>
      <c r="L148" s="158">
        <f t="shared" si="16"/>
        <v>0</v>
      </c>
      <c r="M148" s="158">
        <f t="shared" si="17"/>
        <v>0</v>
      </c>
      <c r="N148" s="158">
        <f t="shared" si="18"/>
        <v>0</v>
      </c>
      <c r="O148" s="158">
        <f t="shared" si="20"/>
        <v>0</v>
      </c>
      <c r="P148" s="158">
        <f t="shared" si="21"/>
        <v>0</v>
      </c>
      <c r="Q148" s="158">
        <f t="shared" si="22"/>
        <v>0</v>
      </c>
      <c r="R148" s="158">
        <f t="shared" si="23"/>
        <v>0</v>
      </c>
      <c r="S148" s="6"/>
    </row>
    <row r="149" spans="1:19" s="103" customFormat="1" ht="36" x14ac:dyDescent="0.2">
      <c r="A149" s="298"/>
      <c r="B149" s="298"/>
      <c r="C149" s="65" t="s">
        <v>245</v>
      </c>
      <c r="D149" s="65" t="s">
        <v>65</v>
      </c>
      <c r="E149" s="66" t="s">
        <v>344</v>
      </c>
      <c r="F149" s="68" t="s">
        <v>136</v>
      </c>
      <c r="G149" s="101"/>
      <c r="H149" s="104" t="str">
        <f>IF(ISBLANK(H125),"Waiting",H125)</f>
        <v>No</v>
      </c>
      <c r="I149" s="3"/>
      <c r="J149" s="158" t="s">
        <v>15</v>
      </c>
      <c r="K149" s="158">
        <f t="shared" si="19"/>
        <v>0</v>
      </c>
      <c r="L149" s="158">
        <f t="shared" si="16"/>
        <v>0</v>
      </c>
      <c r="M149" s="158">
        <f t="shared" si="17"/>
        <v>0</v>
      </c>
      <c r="N149" s="158">
        <f t="shared" si="18"/>
        <v>0</v>
      </c>
      <c r="O149" s="158">
        <f t="shared" si="20"/>
        <v>0</v>
      </c>
      <c r="P149" s="158">
        <f t="shared" si="21"/>
        <v>0</v>
      </c>
      <c r="Q149" s="158">
        <f t="shared" si="22"/>
        <v>0</v>
      </c>
      <c r="R149" s="158">
        <f t="shared" si="23"/>
        <v>0</v>
      </c>
      <c r="S149" s="6"/>
    </row>
    <row r="150" spans="1:19" s="103" customFormat="1" ht="55" thickBot="1" x14ac:dyDescent="0.25">
      <c r="A150" s="298"/>
      <c r="B150" s="298"/>
      <c r="C150" s="65" t="s">
        <v>244</v>
      </c>
      <c r="D150" s="65" t="s">
        <v>65</v>
      </c>
      <c r="E150" s="66" t="s">
        <v>324</v>
      </c>
      <c r="F150" s="68" t="s">
        <v>140</v>
      </c>
      <c r="G150" s="101"/>
      <c r="H150" s="104" t="str">
        <f>IF(ISBLANK(H126),"Waiting",H126)</f>
        <v>No</v>
      </c>
      <c r="I150" s="3"/>
      <c r="J150" s="158" t="s">
        <v>15</v>
      </c>
      <c r="K150" s="158">
        <f t="shared" si="19"/>
        <v>0</v>
      </c>
      <c r="L150" s="158">
        <f t="shared" si="16"/>
        <v>0</v>
      </c>
      <c r="M150" s="158">
        <f t="shared" si="17"/>
        <v>0</v>
      </c>
      <c r="N150" s="158">
        <f t="shared" si="18"/>
        <v>0</v>
      </c>
      <c r="O150" s="158">
        <f t="shared" si="20"/>
        <v>0</v>
      </c>
      <c r="P150" s="158">
        <f t="shared" si="21"/>
        <v>0</v>
      </c>
      <c r="Q150" s="158">
        <f t="shared" si="22"/>
        <v>0</v>
      </c>
      <c r="R150" s="158">
        <f t="shared" si="23"/>
        <v>0</v>
      </c>
      <c r="S150" s="6"/>
    </row>
    <row r="151" spans="1:19" s="103" customFormat="1" ht="145" thickTop="1" x14ac:dyDescent="0.2">
      <c r="A151" s="298"/>
      <c r="B151" s="298"/>
      <c r="C151" s="65" t="s">
        <v>248</v>
      </c>
      <c r="D151" s="65" t="s">
        <v>65</v>
      </c>
      <c r="E151" s="66" t="s">
        <v>346</v>
      </c>
      <c r="F151" s="68" t="s">
        <v>139</v>
      </c>
      <c r="G151" s="101"/>
      <c r="H151" s="104" t="str">
        <f>IF(ISBLANK(H131),"Waiting",H131)</f>
        <v>Yes</v>
      </c>
      <c r="I151" s="4" t="s">
        <v>866</v>
      </c>
      <c r="J151" s="158" t="s">
        <v>15</v>
      </c>
      <c r="K151" s="158">
        <f t="shared" si="19"/>
        <v>1</v>
      </c>
      <c r="L151" s="158">
        <f t="shared" si="16"/>
        <v>0</v>
      </c>
      <c r="M151" s="158">
        <f t="shared" si="17"/>
        <v>0</v>
      </c>
      <c r="N151" s="158">
        <f t="shared" si="18"/>
        <v>0</v>
      </c>
      <c r="O151" s="158">
        <f t="shared" si="20"/>
        <v>0</v>
      </c>
      <c r="P151" s="158">
        <f t="shared" si="21"/>
        <v>0</v>
      </c>
      <c r="Q151" s="158">
        <f t="shared" si="22"/>
        <v>0</v>
      </c>
      <c r="R151" s="158">
        <f t="shared" si="23"/>
        <v>0</v>
      </c>
      <c r="S151" s="6"/>
    </row>
    <row r="152" spans="1:19" s="103" customFormat="1" ht="54" x14ac:dyDescent="0.2">
      <c r="A152" s="298"/>
      <c r="B152" s="298"/>
      <c r="C152" s="57" t="s">
        <v>249</v>
      </c>
      <c r="D152" s="57" t="s">
        <v>65</v>
      </c>
      <c r="E152" s="78" t="s">
        <v>325</v>
      </c>
      <c r="F152" s="79" t="s">
        <v>521</v>
      </c>
      <c r="G152" s="101"/>
      <c r="H152" s="131" t="s">
        <v>646</v>
      </c>
      <c r="I152" s="9"/>
      <c r="J152" s="158" t="s">
        <v>15</v>
      </c>
      <c r="K152" s="158">
        <f t="shared" si="19"/>
        <v>0</v>
      </c>
      <c r="L152" s="158">
        <f t="shared" si="16"/>
        <v>0</v>
      </c>
      <c r="M152" s="158">
        <f t="shared" si="17"/>
        <v>0</v>
      </c>
      <c r="N152" s="158">
        <f t="shared" si="18"/>
        <v>0</v>
      </c>
      <c r="O152" s="158">
        <f t="shared" si="20"/>
        <v>0</v>
      </c>
      <c r="P152" s="158">
        <f t="shared" si="21"/>
        <v>0</v>
      </c>
      <c r="Q152" s="158">
        <f t="shared" si="22"/>
        <v>0</v>
      </c>
      <c r="R152" s="158">
        <f t="shared" si="23"/>
        <v>0</v>
      </c>
      <c r="S152" s="10"/>
    </row>
    <row r="153" spans="1:19" s="103" customFormat="1" ht="36" x14ac:dyDescent="0.2">
      <c r="A153" s="298"/>
      <c r="B153" s="298"/>
      <c r="C153" s="201" t="s">
        <v>560</v>
      </c>
      <c r="D153" s="202" t="s">
        <v>65</v>
      </c>
      <c r="E153" s="203" t="s">
        <v>537</v>
      </c>
      <c r="F153" s="79"/>
      <c r="G153" s="101"/>
      <c r="H153" s="131" t="s">
        <v>646</v>
      </c>
      <c r="I153" s="9"/>
      <c r="J153" s="158" t="s">
        <v>15</v>
      </c>
      <c r="K153" s="158">
        <f t="shared" si="19"/>
        <v>0</v>
      </c>
      <c r="L153" s="158">
        <f t="shared" si="16"/>
        <v>0</v>
      </c>
      <c r="M153" s="158">
        <f t="shared" si="17"/>
        <v>0</v>
      </c>
      <c r="N153" s="158">
        <f t="shared" si="18"/>
        <v>0</v>
      </c>
      <c r="O153" s="158">
        <f t="shared" si="20"/>
        <v>0</v>
      </c>
      <c r="P153" s="158">
        <f t="shared" si="21"/>
        <v>0</v>
      </c>
      <c r="Q153" s="158">
        <f t="shared" si="22"/>
        <v>0</v>
      </c>
      <c r="R153" s="158">
        <f t="shared" si="23"/>
        <v>0</v>
      </c>
      <c r="S153" s="10"/>
    </row>
    <row r="154" spans="1:19" s="103" customFormat="1" ht="36" x14ac:dyDescent="0.2">
      <c r="A154" s="298"/>
      <c r="B154" s="298"/>
      <c r="C154" s="207" t="s">
        <v>577</v>
      </c>
      <c r="D154" s="208" t="s">
        <v>66</v>
      </c>
      <c r="E154" s="209" t="s">
        <v>538</v>
      </c>
      <c r="F154" s="79"/>
      <c r="G154" s="101"/>
      <c r="H154" s="135" t="s">
        <v>646</v>
      </c>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19" s="103" customFormat="1" ht="21" thickBot="1" x14ac:dyDescent="0.25">
      <c r="A155" s="298"/>
      <c r="B155" s="298"/>
      <c r="C155" s="57" t="s">
        <v>470</v>
      </c>
      <c r="D155" s="57" t="s">
        <v>390</v>
      </c>
      <c r="E155" s="78" t="s">
        <v>458</v>
      </c>
      <c r="F155" s="79"/>
      <c r="G155" s="101"/>
      <c r="H155" s="142" t="s">
        <v>646</v>
      </c>
      <c r="I155" s="7"/>
      <c r="J155" s="160" t="s">
        <v>15</v>
      </c>
      <c r="K155" s="160">
        <f t="shared" si="19"/>
        <v>0</v>
      </c>
      <c r="L155" s="160">
        <f t="shared" si="16"/>
        <v>0</v>
      </c>
      <c r="M155" s="160">
        <f t="shared" si="17"/>
        <v>0</v>
      </c>
      <c r="N155" s="160">
        <f t="shared" si="18"/>
        <v>0</v>
      </c>
      <c r="O155" s="160">
        <f t="shared" si="20"/>
        <v>0</v>
      </c>
      <c r="P155" s="160">
        <f t="shared" si="21"/>
        <v>0</v>
      </c>
      <c r="Q155" s="160">
        <f t="shared" si="22"/>
        <v>0</v>
      </c>
      <c r="R155" s="160">
        <f t="shared" si="23"/>
        <v>0</v>
      </c>
      <c r="S155" s="8"/>
    </row>
    <row r="156" spans="1:19" s="93" customFormat="1" ht="73" thickTop="1" x14ac:dyDescent="0.2">
      <c r="A156" s="294" t="s">
        <v>16</v>
      </c>
      <c r="B156" s="294" t="s">
        <v>47</v>
      </c>
      <c r="C156" s="62" t="s">
        <v>250</v>
      </c>
      <c r="D156" s="62" t="s">
        <v>65</v>
      </c>
      <c r="E156" s="67" t="s">
        <v>348</v>
      </c>
      <c r="F156" s="81" t="s">
        <v>141</v>
      </c>
      <c r="G156" s="96"/>
      <c r="H156" s="130" t="s">
        <v>646</v>
      </c>
      <c r="I156" s="4"/>
      <c r="J156" s="157" t="s">
        <v>16</v>
      </c>
      <c r="K156" s="157">
        <f t="shared" si="19"/>
        <v>0</v>
      </c>
      <c r="L156" s="157">
        <f t="shared" si="16"/>
        <v>0</v>
      </c>
      <c r="M156" s="157">
        <f t="shared" si="17"/>
        <v>0</v>
      </c>
      <c r="N156" s="157">
        <f t="shared" si="18"/>
        <v>0</v>
      </c>
      <c r="O156" s="159">
        <f t="shared" si="20"/>
        <v>0</v>
      </c>
      <c r="P156" s="159">
        <f t="shared" si="21"/>
        <v>0</v>
      </c>
      <c r="Q156" s="159">
        <f t="shared" si="22"/>
        <v>0</v>
      </c>
      <c r="R156" s="159">
        <f t="shared" si="23"/>
        <v>0</v>
      </c>
      <c r="S156" s="5"/>
    </row>
    <row r="157" spans="1:19" s="93" customFormat="1" ht="72" x14ac:dyDescent="0.2">
      <c r="A157" s="295"/>
      <c r="B157" s="295"/>
      <c r="C157" s="62" t="s">
        <v>251</v>
      </c>
      <c r="D157" s="62" t="s">
        <v>65</v>
      </c>
      <c r="E157" s="67" t="s">
        <v>349</v>
      </c>
      <c r="F157" s="81" t="s">
        <v>142</v>
      </c>
      <c r="G157" s="96"/>
      <c r="H157" s="131" t="s">
        <v>646</v>
      </c>
      <c r="I157" s="3"/>
      <c r="J157" s="158" t="s">
        <v>16</v>
      </c>
      <c r="K157" s="158">
        <f t="shared" si="19"/>
        <v>0</v>
      </c>
      <c r="L157" s="158">
        <f t="shared" si="16"/>
        <v>0</v>
      </c>
      <c r="M157" s="158">
        <f t="shared" si="17"/>
        <v>0</v>
      </c>
      <c r="N157" s="158">
        <f t="shared" si="18"/>
        <v>0</v>
      </c>
      <c r="O157" s="158">
        <f t="shared" si="20"/>
        <v>0</v>
      </c>
      <c r="P157" s="158">
        <f t="shared" si="21"/>
        <v>0</v>
      </c>
      <c r="Q157" s="158">
        <f t="shared" si="22"/>
        <v>0</v>
      </c>
      <c r="R157" s="158">
        <f t="shared" si="23"/>
        <v>0</v>
      </c>
      <c r="S157" s="6"/>
    </row>
    <row r="158" spans="1:19" s="93" customFormat="1" ht="36" x14ac:dyDescent="0.2">
      <c r="A158" s="295"/>
      <c r="B158" s="295"/>
      <c r="C158" s="62" t="s">
        <v>252</v>
      </c>
      <c r="D158" s="62" t="s">
        <v>65</v>
      </c>
      <c r="E158" s="67" t="s">
        <v>605</v>
      </c>
      <c r="F158" s="81" t="s">
        <v>143</v>
      </c>
      <c r="G158" s="96"/>
      <c r="H158" s="131" t="s">
        <v>646</v>
      </c>
      <c r="I158" s="3"/>
      <c r="J158" s="158" t="s">
        <v>16</v>
      </c>
      <c r="K158" s="158">
        <f t="shared" si="19"/>
        <v>0</v>
      </c>
      <c r="L158" s="158">
        <f t="shared" si="16"/>
        <v>0</v>
      </c>
      <c r="M158" s="158">
        <f t="shared" si="17"/>
        <v>0</v>
      </c>
      <c r="N158" s="158">
        <f t="shared" si="18"/>
        <v>0</v>
      </c>
      <c r="O158" s="158">
        <f t="shared" si="20"/>
        <v>0</v>
      </c>
      <c r="P158" s="158">
        <f t="shared" si="21"/>
        <v>0</v>
      </c>
      <c r="Q158" s="158">
        <f t="shared" si="22"/>
        <v>0</v>
      </c>
      <c r="R158" s="158">
        <f t="shared" si="23"/>
        <v>0</v>
      </c>
      <c r="S158" s="6"/>
    </row>
    <row r="159" spans="1:19" s="93" customFormat="1" ht="36" x14ac:dyDescent="0.2">
      <c r="A159" s="295"/>
      <c r="B159" s="295"/>
      <c r="C159" s="62" t="s">
        <v>253</v>
      </c>
      <c r="D159" s="62" t="s">
        <v>65</v>
      </c>
      <c r="E159" s="67" t="s">
        <v>607</v>
      </c>
      <c r="F159" s="81" t="s">
        <v>608</v>
      </c>
      <c r="G159" s="96"/>
      <c r="H159" s="131" t="s">
        <v>646</v>
      </c>
      <c r="I159" s="3"/>
      <c r="J159" s="158" t="s">
        <v>16</v>
      </c>
      <c r="K159" s="158">
        <f t="shared" si="19"/>
        <v>0</v>
      </c>
      <c r="L159" s="158">
        <f t="shared" si="16"/>
        <v>0</v>
      </c>
      <c r="M159" s="158">
        <f t="shared" si="17"/>
        <v>0</v>
      </c>
      <c r="N159" s="158">
        <f t="shared" si="18"/>
        <v>0</v>
      </c>
      <c r="O159" s="158">
        <f t="shared" si="20"/>
        <v>0</v>
      </c>
      <c r="P159" s="158">
        <f t="shared" si="21"/>
        <v>0</v>
      </c>
      <c r="Q159" s="158">
        <f t="shared" si="22"/>
        <v>0</v>
      </c>
      <c r="R159" s="158">
        <f t="shared" si="23"/>
        <v>0</v>
      </c>
      <c r="S159" s="262"/>
    </row>
    <row r="160" spans="1:19" s="93" customFormat="1" ht="36" x14ac:dyDescent="0.2">
      <c r="A160" s="295"/>
      <c r="B160" s="295"/>
      <c r="C160" s="62" t="s">
        <v>254</v>
      </c>
      <c r="D160" s="62" t="s">
        <v>65</v>
      </c>
      <c r="E160" s="67" t="s">
        <v>326</v>
      </c>
      <c r="F160" s="81" t="s">
        <v>144</v>
      </c>
      <c r="G160" s="96"/>
      <c r="H160" s="131" t="s">
        <v>646</v>
      </c>
      <c r="I160" s="3"/>
      <c r="J160" s="158" t="s">
        <v>16</v>
      </c>
      <c r="K160" s="158">
        <f t="shared" si="19"/>
        <v>0</v>
      </c>
      <c r="L160" s="158">
        <f t="shared" si="16"/>
        <v>0</v>
      </c>
      <c r="M160" s="158">
        <f t="shared" si="17"/>
        <v>0</v>
      </c>
      <c r="N160" s="158">
        <f t="shared" si="18"/>
        <v>0</v>
      </c>
      <c r="O160" s="158">
        <f t="shared" si="20"/>
        <v>0</v>
      </c>
      <c r="P160" s="158">
        <f t="shared" si="21"/>
        <v>0</v>
      </c>
      <c r="Q160" s="158">
        <f t="shared" si="22"/>
        <v>0</v>
      </c>
      <c r="R160" s="158">
        <f t="shared" si="23"/>
        <v>0</v>
      </c>
      <c r="S160" s="6"/>
    </row>
    <row r="161" spans="1:19" s="93" customFormat="1" ht="36" x14ac:dyDescent="0.2">
      <c r="A161" s="295"/>
      <c r="B161" s="295"/>
      <c r="C161" s="62" t="s">
        <v>255</v>
      </c>
      <c r="D161" s="62" t="s">
        <v>65</v>
      </c>
      <c r="E161" s="67" t="s">
        <v>351</v>
      </c>
      <c r="F161" s="81" t="s">
        <v>148</v>
      </c>
      <c r="G161" s="96"/>
      <c r="H161" s="131" t="s">
        <v>646</v>
      </c>
      <c r="I161" s="3"/>
      <c r="J161" s="158" t="s">
        <v>16</v>
      </c>
      <c r="K161" s="158">
        <f t="shared" si="19"/>
        <v>0</v>
      </c>
      <c r="L161" s="158">
        <f t="shared" si="16"/>
        <v>0</v>
      </c>
      <c r="M161" s="158">
        <f t="shared" si="17"/>
        <v>0</v>
      </c>
      <c r="N161" s="158">
        <f t="shared" si="18"/>
        <v>0</v>
      </c>
      <c r="O161" s="158">
        <f t="shared" si="20"/>
        <v>0</v>
      </c>
      <c r="P161" s="158">
        <f t="shared" si="21"/>
        <v>0</v>
      </c>
      <c r="Q161" s="158">
        <f t="shared" si="22"/>
        <v>0</v>
      </c>
      <c r="R161" s="158">
        <f t="shared" si="23"/>
        <v>0</v>
      </c>
      <c r="S161" s="6"/>
    </row>
    <row r="162" spans="1:19" s="93" customFormat="1" ht="36" x14ac:dyDescent="0.2">
      <c r="A162" s="295"/>
      <c r="B162" s="295"/>
      <c r="C162" s="62" t="s">
        <v>606</v>
      </c>
      <c r="D162" s="62" t="s">
        <v>65</v>
      </c>
      <c r="E162" s="67" t="s">
        <v>620</v>
      </c>
      <c r="F162" s="81" t="s">
        <v>609</v>
      </c>
      <c r="G162" s="96"/>
      <c r="H162" s="131" t="s">
        <v>646</v>
      </c>
      <c r="I162" s="3"/>
      <c r="J162" s="158" t="s">
        <v>16</v>
      </c>
      <c r="K162" s="158">
        <f t="shared" si="19"/>
        <v>0</v>
      </c>
      <c r="L162" s="158">
        <f t="shared" si="16"/>
        <v>0</v>
      </c>
      <c r="M162" s="158">
        <f t="shared" si="17"/>
        <v>0</v>
      </c>
      <c r="N162" s="158">
        <f t="shared" si="18"/>
        <v>0</v>
      </c>
      <c r="O162" s="158">
        <f t="shared" si="20"/>
        <v>0</v>
      </c>
      <c r="P162" s="158">
        <f t="shared" si="21"/>
        <v>0</v>
      </c>
      <c r="Q162" s="158">
        <f t="shared" si="22"/>
        <v>0</v>
      </c>
      <c r="R162" s="158">
        <f t="shared" si="23"/>
        <v>0</v>
      </c>
      <c r="S162" s="6"/>
    </row>
    <row r="163" spans="1:19" s="93" customFormat="1" ht="90" x14ac:dyDescent="0.2">
      <c r="A163" s="295"/>
      <c r="B163" s="295"/>
      <c r="C163" s="65" t="s">
        <v>256</v>
      </c>
      <c r="D163" s="65" t="s">
        <v>65</v>
      </c>
      <c r="E163" s="66" t="s">
        <v>352</v>
      </c>
      <c r="F163" s="68" t="s">
        <v>145</v>
      </c>
      <c r="G163" s="101"/>
      <c r="H163" s="131" t="s">
        <v>647</v>
      </c>
      <c r="I163" s="3" t="s">
        <v>964</v>
      </c>
      <c r="J163" s="158" t="s">
        <v>16</v>
      </c>
      <c r="K163" s="158">
        <f t="shared" si="19"/>
        <v>1</v>
      </c>
      <c r="L163" s="158">
        <f t="shared" si="16"/>
        <v>0</v>
      </c>
      <c r="M163" s="158">
        <f t="shared" si="17"/>
        <v>0</v>
      </c>
      <c r="N163" s="158">
        <f t="shared" si="18"/>
        <v>0</v>
      </c>
      <c r="O163" s="158">
        <f t="shared" si="20"/>
        <v>0</v>
      </c>
      <c r="P163" s="158">
        <f t="shared" si="21"/>
        <v>0</v>
      </c>
      <c r="Q163" s="158">
        <f t="shared" si="22"/>
        <v>0</v>
      </c>
      <c r="R163" s="158">
        <f t="shared" si="23"/>
        <v>0</v>
      </c>
      <c r="S163" s="6" t="s">
        <v>958</v>
      </c>
    </row>
    <row r="164" spans="1:19" s="93" customFormat="1" ht="90" x14ac:dyDescent="0.2">
      <c r="A164" s="295"/>
      <c r="B164" s="295"/>
      <c r="C164" s="230" t="s">
        <v>257</v>
      </c>
      <c r="D164" s="230" t="s">
        <v>66</v>
      </c>
      <c r="E164" s="232" t="s">
        <v>353</v>
      </c>
      <c r="F164" s="231" t="s">
        <v>597</v>
      </c>
      <c r="G164" s="101"/>
      <c r="H164" s="104" t="str">
        <f>IF(ISBLANK(H198),"Waiting",H198)</f>
        <v>Yes</v>
      </c>
      <c r="I164" s="3" t="s">
        <v>963</v>
      </c>
      <c r="J164" s="158" t="s">
        <v>16</v>
      </c>
      <c r="K164" s="158">
        <f t="shared" si="19"/>
        <v>0</v>
      </c>
      <c r="L164" s="158">
        <f t="shared" si="16"/>
        <v>1</v>
      </c>
      <c r="M164" s="158">
        <f t="shared" si="17"/>
        <v>0</v>
      </c>
      <c r="N164" s="158">
        <f t="shared" si="18"/>
        <v>0</v>
      </c>
      <c r="O164" s="158">
        <f t="shared" si="20"/>
        <v>0</v>
      </c>
      <c r="P164" s="158">
        <f t="shared" si="21"/>
        <v>0</v>
      </c>
      <c r="Q164" s="158">
        <f t="shared" si="22"/>
        <v>0</v>
      </c>
      <c r="R164" s="158">
        <f t="shared" si="23"/>
        <v>0</v>
      </c>
      <c r="S164" s="6"/>
    </row>
    <row r="165" spans="1:19" s="93" customFormat="1" ht="108" x14ac:dyDescent="0.2">
      <c r="A165" s="295"/>
      <c r="B165" s="295"/>
      <c r="C165" s="62" t="s">
        <v>258</v>
      </c>
      <c r="D165" s="62" t="s">
        <v>66</v>
      </c>
      <c r="E165" s="87" t="s">
        <v>593</v>
      </c>
      <c r="F165" s="88" t="s">
        <v>146</v>
      </c>
      <c r="G165" s="101"/>
      <c r="H165" s="131" t="s">
        <v>647</v>
      </c>
      <c r="I165" s="9" t="s">
        <v>889</v>
      </c>
      <c r="J165" s="158" t="s">
        <v>16</v>
      </c>
      <c r="K165" s="158">
        <f t="shared" si="19"/>
        <v>0</v>
      </c>
      <c r="L165" s="158">
        <f t="shared" si="16"/>
        <v>1</v>
      </c>
      <c r="M165" s="158">
        <f t="shared" si="17"/>
        <v>0</v>
      </c>
      <c r="N165" s="158">
        <f t="shared" si="18"/>
        <v>0</v>
      </c>
      <c r="O165" s="158">
        <f t="shared" si="20"/>
        <v>0</v>
      </c>
      <c r="P165" s="158">
        <f t="shared" si="21"/>
        <v>0</v>
      </c>
      <c r="Q165" s="158">
        <f t="shared" si="22"/>
        <v>0</v>
      </c>
      <c r="R165" s="158">
        <f t="shared" si="23"/>
        <v>0</v>
      </c>
      <c r="S165" s="10"/>
    </row>
    <row r="166" spans="1:19" s="93" customFormat="1" ht="36" x14ac:dyDescent="0.2">
      <c r="A166" s="295"/>
      <c r="B166" s="295"/>
      <c r="C166" s="195" t="s">
        <v>561</v>
      </c>
      <c r="D166" s="196" t="s">
        <v>65</v>
      </c>
      <c r="E166" s="197" t="s">
        <v>537</v>
      </c>
      <c r="F166" s="88"/>
      <c r="G166" s="101"/>
      <c r="H166" s="133" t="s">
        <v>646</v>
      </c>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36" x14ac:dyDescent="0.2">
      <c r="A167" s="295"/>
      <c r="B167" s="295"/>
      <c r="C167" s="198" t="s">
        <v>562</v>
      </c>
      <c r="D167" s="199" t="s">
        <v>66</v>
      </c>
      <c r="E167" s="200" t="s">
        <v>538</v>
      </c>
      <c r="F167" s="88"/>
      <c r="G167" s="101"/>
      <c r="H167" s="133" t="s">
        <v>646</v>
      </c>
      <c r="I167" s="9"/>
      <c r="J167" s="158" t="s">
        <v>16</v>
      </c>
      <c r="K167" s="158">
        <f t="shared" si="19"/>
        <v>0</v>
      </c>
      <c r="L167" s="158">
        <f t="shared" si="16"/>
        <v>0</v>
      </c>
      <c r="M167" s="158">
        <f t="shared" si="17"/>
        <v>0</v>
      </c>
      <c r="N167" s="158">
        <f t="shared" si="18"/>
        <v>0</v>
      </c>
      <c r="O167" s="158">
        <f t="shared" si="20"/>
        <v>0</v>
      </c>
      <c r="P167" s="158">
        <f t="shared" si="21"/>
        <v>0</v>
      </c>
      <c r="Q167" s="158">
        <f t="shared" si="22"/>
        <v>0</v>
      </c>
      <c r="R167" s="158">
        <f t="shared" si="23"/>
        <v>0</v>
      </c>
      <c r="S167" s="10"/>
    </row>
    <row r="168" spans="1:19" s="93" customFormat="1" ht="21" thickBot="1" x14ac:dyDescent="0.25">
      <c r="A168" s="295"/>
      <c r="B168" s="295"/>
      <c r="C168" s="62" t="s">
        <v>471</v>
      </c>
      <c r="D168" s="62" t="s">
        <v>390</v>
      </c>
      <c r="E168" s="87" t="s">
        <v>458</v>
      </c>
      <c r="F168" s="88"/>
      <c r="G168" s="96"/>
      <c r="H168" s="132" t="s">
        <v>646</v>
      </c>
      <c r="I168" s="7"/>
      <c r="J168" s="160" t="s">
        <v>16</v>
      </c>
      <c r="K168" s="160">
        <f t="shared" si="19"/>
        <v>0</v>
      </c>
      <c r="L168" s="160">
        <f t="shared" si="16"/>
        <v>0</v>
      </c>
      <c r="M168" s="160">
        <f t="shared" si="17"/>
        <v>0</v>
      </c>
      <c r="N168" s="160">
        <f t="shared" si="18"/>
        <v>0</v>
      </c>
      <c r="O168" s="160">
        <f t="shared" si="20"/>
        <v>0</v>
      </c>
      <c r="P168" s="160">
        <f t="shared" si="21"/>
        <v>0</v>
      </c>
      <c r="Q168" s="160">
        <f t="shared" si="22"/>
        <v>0</v>
      </c>
      <c r="R168" s="160">
        <f t="shared" si="23"/>
        <v>0</v>
      </c>
      <c r="S168" s="8"/>
    </row>
    <row r="169" spans="1:19" s="103" customFormat="1" ht="181" thickTop="1" x14ac:dyDescent="0.2">
      <c r="A169" s="297" t="s">
        <v>17</v>
      </c>
      <c r="B169" s="297" t="s">
        <v>48</v>
      </c>
      <c r="C169" s="65" t="s">
        <v>250</v>
      </c>
      <c r="D169" s="65" t="s">
        <v>65</v>
      </c>
      <c r="E169" s="66" t="s">
        <v>348</v>
      </c>
      <c r="F169" s="68" t="s">
        <v>141</v>
      </c>
      <c r="G169" s="101"/>
      <c r="H169" s="106" t="str">
        <f t="shared" ref="H169:H175" si="25">IF(ISBLANK(H156),"Waiting",H156)</f>
        <v>No</v>
      </c>
      <c r="I169" s="4" t="s">
        <v>943</v>
      </c>
      <c r="J169" s="157" t="s">
        <v>17</v>
      </c>
      <c r="K169" s="157">
        <f t="shared" si="19"/>
        <v>0</v>
      </c>
      <c r="L169" s="157">
        <f t="shared" si="16"/>
        <v>0</v>
      </c>
      <c r="M169" s="157">
        <f t="shared" si="17"/>
        <v>0</v>
      </c>
      <c r="N169" s="157">
        <f t="shared" si="18"/>
        <v>0</v>
      </c>
      <c r="O169" s="159">
        <f t="shared" si="20"/>
        <v>0</v>
      </c>
      <c r="P169" s="159">
        <f t="shared" si="21"/>
        <v>0</v>
      </c>
      <c r="Q169" s="159">
        <f t="shared" si="22"/>
        <v>0</v>
      </c>
      <c r="R169" s="159">
        <f t="shared" si="23"/>
        <v>0</v>
      </c>
      <c r="S169" s="5"/>
    </row>
    <row r="170" spans="1:19" s="103" customFormat="1" ht="72" x14ac:dyDescent="0.2">
      <c r="A170" s="298"/>
      <c r="B170" s="298"/>
      <c r="C170" s="65" t="s">
        <v>251</v>
      </c>
      <c r="D170" s="65" t="s">
        <v>65</v>
      </c>
      <c r="E170" s="66" t="s">
        <v>349</v>
      </c>
      <c r="F170" s="68" t="s">
        <v>147</v>
      </c>
      <c r="G170" s="101"/>
      <c r="H170" s="104" t="str">
        <f t="shared" si="25"/>
        <v>No</v>
      </c>
      <c r="I170" s="3"/>
      <c r="J170" s="158" t="s">
        <v>17</v>
      </c>
      <c r="K170" s="158">
        <f t="shared" si="19"/>
        <v>0</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36" x14ac:dyDescent="0.2">
      <c r="A171" s="298"/>
      <c r="B171" s="298"/>
      <c r="C171" s="65" t="s">
        <v>252</v>
      </c>
      <c r="D171" s="65" t="s">
        <v>65</v>
      </c>
      <c r="E171" s="66" t="s">
        <v>350</v>
      </c>
      <c r="F171" s="68" t="s">
        <v>143</v>
      </c>
      <c r="G171" s="101"/>
      <c r="H171" s="104" t="str">
        <f t="shared" si="25"/>
        <v>No</v>
      </c>
      <c r="I171" s="3"/>
      <c r="J171" s="158" t="s">
        <v>17</v>
      </c>
      <c r="K171" s="158">
        <f t="shared" si="19"/>
        <v>0</v>
      </c>
      <c r="L171" s="158">
        <f t="shared" si="16"/>
        <v>0</v>
      </c>
      <c r="M171" s="158">
        <f t="shared" si="17"/>
        <v>0</v>
      </c>
      <c r="N171" s="158">
        <f t="shared" si="18"/>
        <v>0</v>
      </c>
      <c r="O171" s="158">
        <f t="shared" si="20"/>
        <v>0</v>
      </c>
      <c r="P171" s="158">
        <f t="shared" si="21"/>
        <v>0</v>
      </c>
      <c r="Q171" s="158">
        <f t="shared" si="22"/>
        <v>0</v>
      </c>
      <c r="R171" s="158">
        <f t="shared" si="23"/>
        <v>0</v>
      </c>
      <c r="S171" s="6"/>
    </row>
    <row r="172" spans="1:19" s="103" customFormat="1" ht="36" x14ac:dyDescent="0.2">
      <c r="A172" s="298"/>
      <c r="B172" s="298"/>
      <c r="C172" s="65" t="s">
        <v>253</v>
      </c>
      <c r="D172" s="65" t="s">
        <v>65</v>
      </c>
      <c r="E172" s="66" t="s">
        <v>607</v>
      </c>
      <c r="F172" s="68" t="s">
        <v>608</v>
      </c>
      <c r="G172" s="101"/>
      <c r="H172" s="104" t="str">
        <f t="shared" si="25"/>
        <v>No</v>
      </c>
      <c r="I172" s="3"/>
      <c r="J172" s="158" t="s">
        <v>17</v>
      </c>
      <c r="K172" s="158">
        <f t="shared" si="19"/>
        <v>0</v>
      </c>
      <c r="L172" s="158">
        <f t="shared" si="16"/>
        <v>0</v>
      </c>
      <c r="M172" s="158">
        <f t="shared" si="17"/>
        <v>0</v>
      </c>
      <c r="N172" s="158">
        <f t="shared" si="18"/>
        <v>0</v>
      </c>
      <c r="O172" s="158">
        <f t="shared" si="20"/>
        <v>0</v>
      </c>
      <c r="P172" s="158">
        <f t="shared" si="21"/>
        <v>0</v>
      </c>
      <c r="Q172" s="158">
        <f t="shared" si="22"/>
        <v>0</v>
      </c>
      <c r="R172" s="158">
        <f t="shared" si="23"/>
        <v>0</v>
      </c>
      <c r="S172" s="262"/>
    </row>
    <row r="173" spans="1:19" s="103" customFormat="1" ht="36" x14ac:dyDescent="0.2">
      <c r="A173" s="298"/>
      <c r="B173" s="298"/>
      <c r="C173" s="65" t="s">
        <v>254</v>
      </c>
      <c r="D173" s="65" t="s">
        <v>65</v>
      </c>
      <c r="E173" s="66" t="s">
        <v>32</v>
      </c>
      <c r="F173" s="68" t="s">
        <v>144</v>
      </c>
      <c r="G173" s="101"/>
      <c r="H173" s="104" t="str">
        <f t="shared" si="25"/>
        <v>No</v>
      </c>
      <c r="I173" s="3"/>
      <c r="J173" s="158" t="s">
        <v>17</v>
      </c>
      <c r="K173" s="158">
        <f t="shared" si="19"/>
        <v>0</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36" x14ac:dyDescent="0.2">
      <c r="A174" s="298"/>
      <c r="B174" s="298"/>
      <c r="C174" s="65" t="s">
        <v>255</v>
      </c>
      <c r="D174" s="65" t="s">
        <v>65</v>
      </c>
      <c r="E174" s="66" t="s">
        <v>354</v>
      </c>
      <c r="F174" s="68" t="s">
        <v>148</v>
      </c>
      <c r="G174" s="101"/>
      <c r="H174" s="104" t="str">
        <f t="shared" si="25"/>
        <v>No</v>
      </c>
      <c r="I174" s="3"/>
      <c r="J174" s="158" t="s">
        <v>17</v>
      </c>
      <c r="K174" s="158">
        <f t="shared" si="19"/>
        <v>0</v>
      </c>
      <c r="L174" s="158">
        <f t="shared" si="16"/>
        <v>0</v>
      </c>
      <c r="M174" s="158">
        <f t="shared" si="17"/>
        <v>0</v>
      </c>
      <c r="N174" s="158">
        <f t="shared" si="18"/>
        <v>0</v>
      </c>
      <c r="O174" s="158">
        <f t="shared" si="20"/>
        <v>0</v>
      </c>
      <c r="P174" s="158">
        <f t="shared" si="21"/>
        <v>0</v>
      </c>
      <c r="Q174" s="158">
        <f t="shared" si="22"/>
        <v>0</v>
      </c>
      <c r="R174" s="158">
        <f t="shared" si="23"/>
        <v>0</v>
      </c>
      <c r="S174" s="6"/>
    </row>
    <row r="175" spans="1:19" s="103" customFormat="1" ht="36" x14ac:dyDescent="0.2">
      <c r="A175" s="298"/>
      <c r="B175" s="298"/>
      <c r="C175" s="65" t="s">
        <v>606</v>
      </c>
      <c r="D175" s="65" t="s">
        <v>65</v>
      </c>
      <c r="E175" s="66" t="s">
        <v>620</v>
      </c>
      <c r="F175" s="68" t="s">
        <v>609</v>
      </c>
      <c r="G175" s="101"/>
      <c r="H175" s="104" t="str">
        <f t="shared" si="25"/>
        <v>No</v>
      </c>
      <c r="I175" s="3"/>
      <c r="J175" s="158" t="s">
        <v>17</v>
      </c>
      <c r="K175" s="158">
        <f t="shared" si="19"/>
        <v>0</v>
      </c>
      <c r="L175" s="158">
        <f t="shared" si="16"/>
        <v>0</v>
      </c>
      <c r="M175" s="158">
        <f t="shared" si="17"/>
        <v>0</v>
      </c>
      <c r="N175" s="158">
        <f t="shared" si="18"/>
        <v>0</v>
      </c>
      <c r="O175" s="158">
        <f t="shared" si="20"/>
        <v>0</v>
      </c>
      <c r="P175" s="158">
        <f t="shared" si="21"/>
        <v>0</v>
      </c>
      <c r="Q175" s="158">
        <f t="shared" si="22"/>
        <v>0</v>
      </c>
      <c r="R175" s="158">
        <f t="shared" si="23"/>
        <v>0</v>
      </c>
      <c r="S175" s="6"/>
    </row>
    <row r="176" spans="1:19" s="103" customFormat="1" ht="72" x14ac:dyDescent="0.2">
      <c r="A176" s="298"/>
      <c r="B176" s="298"/>
      <c r="C176" s="65" t="s">
        <v>259</v>
      </c>
      <c r="D176" s="65" t="s">
        <v>65</v>
      </c>
      <c r="E176" s="66" t="s">
        <v>355</v>
      </c>
      <c r="F176" s="68" t="s">
        <v>155</v>
      </c>
      <c r="G176" s="101"/>
      <c r="H176" s="104" t="str">
        <f t="shared" ref="H176:H183" si="26">IF(ISBLANK(H188),"Waiting",H188)</f>
        <v>Yes</v>
      </c>
      <c r="I176" s="3"/>
      <c r="J176" s="158" t="s">
        <v>17</v>
      </c>
      <c r="K176" s="158">
        <f t="shared" si="19"/>
        <v>1</v>
      </c>
      <c r="L176" s="158">
        <f t="shared" si="16"/>
        <v>0</v>
      </c>
      <c r="M176" s="158">
        <f t="shared" si="17"/>
        <v>0</v>
      </c>
      <c r="N176" s="158">
        <f t="shared" si="18"/>
        <v>0</v>
      </c>
      <c r="O176" s="158">
        <f t="shared" si="20"/>
        <v>0</v>
      </c>
      <c r="P176" s="158">
        <f t="shared" si="21"/>
        <v>0</v>
      </c>
      <c r="Q176" s="158">
        <f t="shared" si="22"/>
        <v>0</v>
      </c>
      <c r="R176" s="158">
        <f t="shared" si="23"/>
        <v>0</v>
      </c>
      <c r="S176" s="6"/>
    </row>
    <row r="177" spans="1:19" s="103" customFormat="1" ht="36" x14ac:dyDescent="0.2">
      <c r="A177" s="298"/>
      <c r="B177" s="298"/>
      <c r="C177" s="65" t="s">
        <v>260</v>
      </c>
      <c r="D177" s="65" t="s">
        <v>65</v>
      </c>
      <c r="E177" s="66" t="s">
        <v>619</v>
      </c>
      <c r="F177" s="68" t="s">
        <v>149</v>
      </c>
      <c r="G177" s="101"/>
      <c r="H177" s="104" t="str">
        <f t="shared" si="26"/>
        <v>No</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6"/>
    </row>
    <row r="178" spans="1:19" s="103" customFormat="1" ht="162" x14ac:dyDescent="0.2">
      <c r="A178" s="298"/>
      <c r="B178" s="298"/>
      <c r="C178" s="65" t="s">
        <v>261</v>
      </c>
      <c r="D178" s="65" t="s">
        <v>65</v>
      </c>
      <c r="E178" s="66" t="s">
        <v>356</v>
      </c>
      <c r="F178" s="68" t="s">
        <v>150</v>
      </c>
      <c r="G178" s="101"/>
      <c r="H178" s="104" t="str">
        <f t="shared" si="26"/>
        <v>Yes</v>
      </c>
      <c r="I178" s="3" t="s">
        <v>962</v>
      </c>
      <c r="J178" s="158" t="s">
        <v>17</v>
      </c>
      <c r="K178" s="158">
        <f t="shared" si="19"/>
        <v>1</v>
      </c>
      <c r="L178" s="158">
        <f t="shared" si="16"/>
        <v>0</v>
      </c>
      <c r="M178" s="158">
        <f t="shared" si="17"/>
        <v>0</v>
      </c>
      <c r="N178" s="158">
        <f t="shared" si="18"/>
        <v>0</v>
      </c>
      <c r="O178" s="158">
        <f t="shared" si="20"/>
        <v>0</v>
      </c>
      <c r="P178" s="158">
        <f t="shared" si="21"/>
        <v>0</v>
      </c>
      <c r="Q178" s="158">
        <f t="shared" si="22"/>
        <v>0</v>
      </c>
      <c r="R178" s="158">
        <f t="shared" si="23"/>
        <v>0</v>
      </c>
      <c r="S178" s="6"/>
    </row>
    <row r="179" spans="1:19" s="103" customFormat="1" ht="36" x14ac:dyDescent="0.2">
      <c r="A179" s="298"/>
      <c r="B179" s="298"/>
      <c r="C179" s="65" t="s">
        <v>262</v>
      </c>
      <c r="D179" s="65" t="s">
        <v>65</v>
      </c>
      <c r="E179" s="66" t="s">
        <v>357</v>
      </c>
      <c r="F179" s="68" t="s">
        <v>151</v>
      </c>
      <c r="G179" s="101"/>
      <c r="H179" s="104" t="str">
        <f t="shared" si="26"/>
        <v>No</v>
      </c>
      <c r="I179" s="3"/>
      <c r="J179" s="158" t="s">
        <v>17</v>
      </c>
      <c r="K179" s="158">
        <f t="shared" si="19"/>
        <v>0</v>
      </c>
      <c r="L179" s="158">
        <f t="shared" si="16"/>
        <v>0</v>
      </c>
      <c r="M179" s="158">
        <f t="shared" si="17"/>
        <v>0</v>
      </c>
      <c r="N179" s="158">
        <f t="shared" si="18"/>
        <v>0</v>
      </c>
      <c r="O179" s="158">
        <f t="shared" si="20"/>
        <v>0</v>
      </c>
      <c r="P179" s="158">
        <f t="shared" si="21"/>
        <v>0</v>
      </c>
      <c r="Q179" s="158">
        <f t="shared" si="22"/>
        <v>0</v>
      </c>
      <c r="R179" s="158">
        <f t="shared" si="23"/>
        <v>0</v>
      </c>
      <c r="S179" s="6"/>
    </row>
    <row r="180" spans="1:19" s="103" customFormat="1" ht="36" x14ac:dyDescent="0.2">
      <c r="A180" s="298"/>
      <c r="B180" s="298"/>
      <c r="C180" s="65" t="s">
        <v>263</v>
      </c>
      <c r="D180" s="65" t="s">
        <v>65</v>
      </c>
      <c r="E180" s="66" t="s">
        <v>358</v>
      </c>
      <c r="F180" s="68" t="s">
        <v>152</v>
      </c>
      <c r="G180" s="101"/>
      <c r="H180" s="104" t="str">
        <f t="shared" si="26"/>
        <v>No</v>
      </c>
      <c r="I180" s="3"/>
      <c r="J180" s="158" t="s">
        <v>17</v>
      </c>
      <c r="K180" s="158">
        <f t="shared" si="19"/>
        <v>0</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36" x14ac:dyDescent="0.2">
      <c r="A181" s="298"/>
      <c r="B181" s="298"/>
      <c r="C181" s="65" t="s">
        <v>264</v>
      </c>
      <c r="D181" s="65" t="s">
        <v>65</v>
      </c>
      <c r="E181" s="66" t="s">
        <v>359</v>
      </c>
      <c r="F181" s="68" t="s">
        <v>153</v>
      </c>
      <c r="G181" s="101"/>
      <c r="H181" s="104" t="str">
        <f t="shared" si="26"/>
        <v>No</v>
      </c>
      <c r="I181" s="3"/>
      <c r="J181" s="158" t="s">
        <v>17</v>
      </c>
      <c r="K181" s="158">
        <f t="shared" si="19"/>
        <v>0</v>
      </c>
      <c r="L181" s="158">
        <f t="shared" si="16"/>
        <v>0</v>
      </c>
      <c r="M181" s="158">
        <f t="shared" si="17"/>
        <v>0</v>
      </c>
      <c r="N181" s="158">
        <f t="shared" si="18"/>
        <v>0</v>
      </c>
      <c r="O181" s="158">
        <f t="shared" si="20"/>
        <v>0</v>
      </c>
      <c r="P181" s="158">
        <f t="shared" si="21"/>
        <v>0</v>
      </c>
      <c r="Q181" s="158">
        <f t="shared" si="22"/>
        <v>0</v>
      </c>
      <c r="R181" s="158">
        <f t="shared" si="23"/>
        <v>0</v>
      </c>
      <c r="S181" s="6"/>
    </row>
    <row r="182" spans="1:19" s="103" customFormat="1" ht="36" x14ac:dyDescent="0.2">
      <c r="A182" s="298"/>
      <c r="B182" s="298"/>
      <c r="C182" s="65" t="s">
        <v>265</v>
      </c>
      <c r="D182" s="65" t="s">
        <v>65</v>
      </c>
      <c r="E182" s="66" t="s">
        <v>327</v>
      </c>
      <c r="F182" s="68" t="s">
        <v>154</v>
      </c>
      <c r="G182" s="101"/>
      <c r="H182" s="104" t="str">
        <f t="shared" si="26"/>
        <v>No</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6"/>
    </row>
    <row r="183" spans="1:19" s="103" customFormat="1" ht="90" x14ac:dyDescent="0.2">
      <c r="A183" s="298"/>
      <c r="B183" s="298"/>
      <c r="C183" s="65" t="s">
        <v>256</v>
      </c>
      <c r="D183" s="65" t="s">
        <v>65</v>
      </c>
      <c r="E183" s="66" t="s">
        <v>352</v>
      </c>
      <c r="F183" s="68" t="s">
        <v>145</v>
      </c>
      <c r="G183" s="101"/>
      <c r="H183" s="104" t="str">
        <f t="shared" si="26"/>
        <v>Yes</v>
      </c>
      <c r="I183" s="3" t="s">
        <v>964</v>
      </c>
      <c r="J183" s="158" t="s">
        <v>17</v>
      </c>
      <c r="K183" s="158">
        <f t="shared" si="19"/>
        <v>1</v>
      </c>
      <c r="L183" s="158">
        <f t="shared" si="16"/>
        <v>0</v>
      </c>
      <c r="M183" s="158">
        <f t="shared" si="17"/>
        <v>0</v>
      </c>
      <c r="N183" s="158">
        <f t="shared" si="18"/>
        <v>0</v>
      </c>
      <c r="O183" s="158">
        <f t="shared" si="20"/>
        <v>0</v>
      </c>
      <c r="P183" s="158">
        <f t="shared" si="21"/>
        <v>0</v>
      </c>
      <c r="Q183" s="158">
        <f t="shared" si="22"/>
        <v>0</v>
      </c>
      <c r="R183" s="158">
        <f t="shared" si="23"/>
        <v>0</v>
      </c>
      <c r="S183" s="6"/>
    </row>
    <row r="184" spans="1:19" s="93" customFormat="1" ht="90" x14ac:dyDescent="0.2">
      <c r="A184" s="298"/>
      <c r="B184" s="298"/>
      <c r="C184" s="222" t="s">
        <v>257</v>
      </c>
      <c r="D184" s="222" t="s">
        <v>66</v>
      </c>
      <c r="E184" s="220" t="s">
        <v>353</v>
      </c>
      <c r="F184" s="231" t="s">
        <v>597</v>
      </c>
      <c r="G184" s="101"/>
      <c r="H184" s="104" t="str">
        <f>IF(ISBLANK(H198),"Waiting",H198)</f>
        <v>Yes</v>
      </c>
      <c r="I184" s="3" t="s">
        <v>963</v>
      </c>
      <c r="J184" s="158" t="s">
        <v>17</v>
      </c>
      <c r="K184" s="158">
        <f t="shared" si="19"/>
        <v>0</v>
      </c>
      <c r="L184" s="158">
        <f t="shared" si="16"/>
        <v>1</v>
      </c>
      <c r="M184" s="158">
        <f t="shared" si="17"/>
        <v>0</v>
      </c>
      <c r="N184" s="158">
        <f t="shared" si="18"/>
        <v>0</v>
      </c>
      <c r="O184" s="158">
        <f t="shared" si="20"/>
        <v>0</v>
      </c>
      <c r="P184" s="158">
        <f t="shared" si="21"/>
        <v>0</v>
      </c>
      <c r="Q184" s="158">
        <f t="shared" si="22"/>
        <v>0</v>
      </c>
      <c r="R184" s="158">
        <f t="shared" si="23"/>
        <v>0</v>
      </c>
      <c r="S184" s="262"/>
    </row>
    <row r="185" spans="1:19" s="93" customFormat="1" ht="36" x14ac:dyDescent="0.2">
      <c r="A185" s="211"/>
      <c r="B185" s="211"/>
      <c r="C185" s="201" t="s">
        <v>563</v>
      </c>
      <c r="D185" s="202" t="s">
        <v>65</v>
      </c>
      <c r="E185" s="203" t="s">
        <v>537</v>
      </c>
      <c r="F185" s="206"/>
      <c r="G185" s="101"/>
      <c r="H185" s="133" t="s">
        <v>646</v>
      </c>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6"/>
    </row>
    <row r="186" spans="1:19" s="93" customFormat="1" ht="36" x14ac:dyDescent="0.2">
      <c r="A186" s="211"/>
      <c r="B186" s="211"/>
      <c r="C186" s="207" t="s">
        <v>578</v>
      </c>
      <c r="D186" s="208" t="s">
        <v>66</v>
      </c>
      <c r="E186" s="209" t="s">
        <v>538</v>
      </c>
      <c r="F186" s="206"/>
      <c r="G186" s="101"/>
      <c r="H186" s="133" t="s">
        <v>646</v>
      </c>
      <c r="I186" s="3"/>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6"/>
    </row>
    <row r="187" spans="1:19" s="93" customFormat="1" ht="21" thickBot="1" x14ac:dyDescent="0.25">
      <c r="A187" s="211"/>
      <c r="B187" s="211"/>
      <c r="C187" s="57" t="s">
        <v>473</v>
      </c>
      <c r="D187" s="57" t="s">
        <v>390</v>
      </c>
      <c r="E187" s="78" t="s">
        <v>458</v>
      </c>
      <c r="F187" s="79"/>
      <c r="G187" s="101"/>
      <c r="H187" s="131" t="s">
        <v>646</v>
      </c>
      <c r="I187" s="136"/>
      <c r="J187" s="159" t="s">
        <v>17</v>
      </c>
      <c r="K187" s="159">
        <f t="shared" si="19"/>
        <v>0</v>
      </c>
      <c r="L187" s="159">
        <f t="shared" si="16"/>
        <v>0</v>
      </c>
      <c r="M187" s="159">
        <f t="shared" si="17"/>
        <v>0</v>
      </c>
      <c r="N187" s="159">
        <f t="shared" si="18"/>
        <v>0</v>
      </c>
      <c r="O187" s="160">
        <f t="shared" si="20"/>
        <v>0</v>
      </c>
      <c r="P187" s="160">
        <f t="shared" si="21"/>
        <v>0</v>
      </c>
      <c r="Q187" s="160">
        <f t="shared" si="22"/>
        <v>0</v>
      </c>
      <c r="R187" s="160">
        <f t="shared" si="23"/>
        <v>0</v>
      </c>
      <c r="S187" s="137"/>
    </row>
    <row r="188" spans="1:19" s="93" customFormat="1" ht="181" thickTop="1" x14ac:dyDescent="0.2">
      <c r="A188" s="294" t="s">
        <v>18</v>
      </c>
      <c r="B188" s="294" t="s">
        <v>49</v>
      </c>
      <c r="C188" s="62" t="s">
        <v>259</v>
      </c>
      <c r="D188" s="62" t="s">
        <v>65</v>
      </c>
      <c r="E188" s="67" t="s">
        <v>629</v>
      </c>
      <c r="F188" s="81" t="s">
        <v>155</v>
      </c>
      <c r="G188" s="96"/>
      <c r="H188" s="130" t="s">
        <v>647</v>
      </c>
      <c r="I188" s="4" t="s">
        <v>943</v>
      </c>
      <c r="J188" s="157" t="s">
        <v>18</v>
      </c>
      <c r="K188" s="157">
        <f t="shared" si="19"/>
        <v>1</v>
      </c>
      <c r="L188" s="157">
        <f t="shared" si="16"/>
        <v>0</v>
      </c>
      <c r="M188" s="157">
        <f t="shared" si="17"/>
        <v>0</v>
      </c>
      <c r="N188" s="157">
        <f t="shared" si="18"/>
        <v>0</v>
      </c>
      <c r="O188" s="159">
        <f t="shared" si="20"/>
        <v>0</v>
      </c>
      <c r="P188" s="159">
        <f t="shared" si="21"/>
        <v>0</v>
      </c>
      <c r="Q188" s="159">
        <f t="shared" si="22"/>
        <v>0</v>
      </c>
      <c r="R188" s="159">
        <f t="shared" si="23"/>
        <v>0</v>
      </c>
      <c r="S188" s="263"/>
    </row>
    <row r="189" spans="1:19" s="93" customFormat="1" ht="36" x14ac:dyDescent="0.2">
      <c r="A189" s="295"/>
      <c r="B189" s="295"/>
      <c r="C189" s="62" t="s">
        <v>260</v>
      </c>
      <c r="D189" s="62" t="s">
        <v>65</v>
      </c>
      <c r="E189" s="67" t="s">
        <v>619</v>
      </c>
      <c r="F189" s="81" t="s">
        <v>149</v>
      </c>
      <c r="G189" s="96"/>
      <c r="H189" s="131" t="s">
        <v>646</v>
      </c>
      <c r="I189" s="3"/>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6"/>
    </row>
    <row r="190" spans="1:19" s="93" customFormat="1" ht="162" x14ac:dyDescent="0.2">
      <c r="A190" s="295"/>
      <c r="B190" s="295"/>
      <c r="C190" s="62" t="s">
        <v>261</v>
      </c>
      <c r="D190" s="62" t="s">
        <v>65</v>
      </c>
      <c r="E190" s="67" t="s">
        <v>356</v>
      </c>
      <c r="F190" s="81" t="s">
        <v>150</v>
      </c>
      <c r="G190" s="96"/>
      <c r="H190" s="131" t="s">
        <v>647</v>
      </c>
      <c r="I190" s="3" t="s">
        <v>962</v>
      </c>
      <c r="J190" s="158" t="s">
        <v>18</v>
      </c>
      <c r="K190" s="158">
        <f t="shared" si="19"/>
        <v>1</v>
      </c>
      <c r="L190" s="158">
        <f t="shared" si="16"/>
        <v>0</v>
      </c>
      <c r="M190" s="158">
        <f t="shared" si="17"/>
        <v>0</v>
      </c>
      <c r="N190" s="158">
        <f t="shared" si="18"/>
        <v>0</v>
      </c>
      <c r="O190" s="158">
        <f t="shared" si="20"/>
        <v>0</v>
      </c>
      <c r="P190" s="158">
        <f t="shared" si="21"/>
        <v>0</v>
      </c>
      <c r="Q190" s="158">
        <f t="shared" si="22"/>
        <v>0</v>
      </c>
      <c r="R190" s="158">
        <f t="shared" si="23"/>
        <v>0</v>
      </c>
      <c r="S190" s="262"/>
    </row>
    <row r="191" spans="1:19" s="93" customFormat="1" ht="36" x14ac:dyDescent="0.2">
      <c r="A191" s="295"/>
      <c r="B191" s="295"/>
      <c r="C191" s="62" t="s">
        <v>262</v>
      </c>
      <c r="D191" s="62" t="s">
        <v>65</v>
      </c>
      <c r="E191" s="67" t="s">
        <v>357</v>
      </c>
      <c r="F191" s="81" t="s">
        <v>151</v>
      </c>
      <c r="G191" s="96"/>
      <c r="H191" s="131" t="s">
        <v>646</v>
      </c>
      <c r="I191" s="3"/>
      <c r="J191" s="158" t="s">
        <v>18</v>
      </c>
      <c r="K191" s="158">
        <f t="shared" si="19"/>
        <v>0</v>
      </c>
      <c r="L191" s="158">
        <f t="shared" si="16"/>
        <v>0</v>
      </c>
      <c r="M191" s="158">
        <f t="shared" si="17"/>
        <v>0</v>
      </c>
      <c r="N191" s="158">
        <f t="shared" si="18"/>
        <v>0</v>
      </c>
      <c r="O191" s="158">
        <f t="shared" si="20"/>
        <v>0</v>
      </c>
      <c r="P191" s="158">
        <f t="shared" si="21"/>
        <v>0</v>
      </c>
      <c r="Q191" s="158">
        <f t="shared" si="22"/>
        <v>0</v>
      </c>
      <c r="R191" s="158">
        <f t="shared" si="23"/>
        <v>0</v>
      </c>
      <c r="S191" s="262"/>
    </row>
    <row r="192" spans="1:19" s="93" customFormat="1" ht="36" x14ac:dyDescent="0.2">
      <c r="A192" s="295"/>
      <c r="B192" s="295"/>
      <c r="C192" s="62" t="s">
        <v>263</v>
      </c>
      <c r="D192" s="62" t="s">
        <v>65</v>
      </c>
      <c r="E192" s="67" t="s">
        <v>358</v>
      </c>
      <c r="F192" s="81" t="s">
        <v>152</v>
      </c>
      <c r="G192" s="96"/>
      <c r="H192" s="131" t="s">
        <v>646</v>
      </c>
      <c r="I192" s="3"/>
      <c r="J192" s="158" t="s">
        <v>18</v>
      </c>
      <c r="K192" s="158">
        <f t="shared" si="19"/>
        <v>0</v>
      </c>
      <c r="L192" s="158">
        <f t="shared" si="16"/>
        <v>0</v>
      </c>
      <c r="M192" s="158">
        <f t="shared" si="17"/>
        <v>0</v>
      </c>
      <c r="N192" s="158">
        <f t="shared" si="18"/>
        <v>0</v>
      </c>
      <c r="O192" s="158">
        <f t="shared" si="20"/>
        <v>0</v>
      </c>
      <c r="P192" s="158">
        <f t="shared" si="21"/>
        <v>0</v>
      </c>
      <c r="Q192" s="158">
        <f t="shared" si="22"/>
        <v>0</v>
      </c>
      <c r="R192" s="158">
        <f t="shared" si="23"/>
        <v>0</v>
      </c>
      <c r="S192" s="6"/>
    </row>
    <row r="193" spans="1:19" s="93" customFormat="1" ht="36" x14ac:dyDescent="0.2">
      <c r="A193" s="295"/>
      <c r="B193" s="295"/>
      <c r="C193" s="62" t="s">
        <v>264</v>
      </c>
      <c r="D193" s="62" t="s">
        <v>65</v>
      </c>
      <c r="E193" s="67" t="s">
        <v>359</v>
      </c>
      <c r="F193" s="81" t="s">
        <v>153</v>
      </c>
      <c r="G193" s="96"/>
      <c r="H193" s="131" t="s">
        <v>646</v>
      </c>
      <c r="I193" s="3"/>
      <c r="J193" s="158" t="s">
        <v>18</v>
      </c>
      <c r="K193" s="158">
        <f t="shared" si="19"/>
        <v>0</v>
      </c>
      <c r="L193" s="158">
        <f t="shared" si="16"/>
        <v>0</v>
      </c>
      <c r="M193" s="158">
        <f t="shared" si="17"/>
        <v>0</v>
      </c>
      <c r="N193" s="158">
        <f t="shared" si="18"/>
        <v>0</v>
      </c>
      <c r="O193" s="158">
        <f t="shared" si="20"/>
        <v>0</v>
      </c>
      <c r="P193" s="158">
        <f t="shared" si="21"/>
        <v>0</v>
      </c>
      <c r="Q193" s="158">
        <f t="shared" si="22"/>
        <v>0</v>
      </c>
      <c r="R193" s="158">
        <f t="shared" si="23"/>
        <v>0</v>
      </c>
      <c r="S193" s="6"/>
    </row>
    <row r="194" spans="1:19" s="93" customFormat="1" ht="36" x14ac:dyDescent="0.2">
      <c r="A194" s="295"/>
      <c r="B194" s="295"/>
      <c r="C194" s="62" t="s">
        <v>265</v>
      </c>
      <c r="D194" s="62" t="s">
        <v>65</v>
      </c>
      <c r="E194" s="67" t="s">
        <v>327</v>
      </c>
      <c r="F194" s="81" t="s">
        <v>154</v>
      </c>
      <c r="G194" s="96"/>
      <c r="H194" s="131" t="s">
        <v>646</v>
      </c>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262"/>
    </row>
    <row r="195" spans="1:19" s="93" customFormat="1" ht="90" x14ac:dyDescent="0.2">
      <c r="A195" s="295"/>
      <c r="B195" s="295"/>
      <c r="C195" s="62" t="s">
        <v>256</v>
      </c>
      <c r="D195" s="62" t="s">
        <v>65</v>
      </c>
      <c r="E195" s="67" t="s">
        <v>352</v>
      </c>
      <c r="F195" s="81" t="s">
        <v>145</v>
      </c>
      <c r="G195" s="96"/>
      <c r="H195" s="131" t="s">
        <v>647</v>
      </c>
      <c r="I195" s="3" t="s">
        <v>964</v>
      </c>
      <c r="J195" s="158" t="s">
        <v>18</v>
      </c>
      <c r="K195" s="158">
        <f t="shared" si="19"/>
        <v>1</v>
      </c>
      <c r="L195" s="158">
        <f t="shared" si="16"/>
        <v>0</v>
      </c>
      <c r="M195" s="158">
        <f t="shared" si="17"/>
        <v>0</v>
      </c>
      <c r="N195" s="158">
        <f t="shared" si="18"/>
        <v>0</v>
      </c>
      <c r="O195" s="158">
        <f t="shared" si="20"/>
        <v>0</v>
      </c>
      <c r="P195" s="158">
        <f t="shared" si="21"/>
        <v>0</v>
      </c>
      <c r="Q195" s="158">
        <f t="shared" si="22"/>
        <v>0</v>
      </c>
      <c r="R195" s="158">
        <f t="shared" si="23"/>
        <v>0</v>
      </c>
      <c r="S195" s="262"/>
    </row>
    <row r="196" spans="1:19" s="93" customFormat="1" ht="54" x14ac:dyDescent="0.2">
      <c r="A196" s="295"/>
      <c r="B196" s="295"/>
      <c r="C196" s="62" t="s">
        <v>266</v>
      </c>
      <c r="D196" s="62" t="s">
        <v>66</v>
      </c>
      <c r="E196" s="87" t="s">
        <v>360</v>
      </c>
      <c r="F196" s="88" t="s">
        <v>156</v>
      </c>
      <c r="G196" s="96"/>
      <c r="H196" s="131" t="s">
        <v>646</v>
      </c>
      <c r="I196" s="3"/>
      <c r="J196" s="158" t="s">
        <v>18</v>
      </c>
      <c r="K196" s="158">
        <f t="shared" si="19"/>
        <v>0</v>
      </c>
      <c r="L196" s="158">
        <f t="shared" ref="L196:L252" si="27">IF(AND($H196="Yes",NOT(ISERROR(SEARCH("-L-",$C196)))),1,0)</f>
        <v>0</v>
      </c>
      <c r="M196" s="158">
        <f t="shared" ref="M196:M252" si="28">IF(AND($H196="Yes",NOT(ISERROR(SEARCH("-U-",$C196)))),1,0)</f>
        <v>0</v>
      </c>
      <c r="N196" s="158">
        <f t="shared" ref="N196:N252" si="29">IF(AND($H196="Yes",NOT(ISERROR(SEARCH("-P-",$C196)))),1,0)</f>
        <v>0</v>
      </c>
      <c r="O196" s="158">
        <f t="shared" si="20"/>
        <v>0</v>
      </c>
      <c r="P196" s="158">
        <f t="shared" si="21"/>
        <v>0</v>
      </c>
      <c r="Q196" s="158">
        <f t="shared" si="22"/>
        <v>0</v>
      </c>
      <c r="R196" s="158">
        <f t="shared" si="23"/>
        <v>0</v>
      </c>
      <c r="S196" s="6"/>
    </row>
    <row r="197" spans="1:19" s="93" customFormat="1" ht="54" x14ac:dyDescent="0.2">
      <c r="A197" s="295"/>
      <c r="B197" s="295"/>
      <c r="C197" s="62" t="s">
        <v>267</v>
      </c>
      <c r="D197" s="62" t="s">
        <v>66</v>
      </c>
      <c r="E197" s="87" t="s">
        <v>361</v>
      </c>
      <c r="F197" s="88" t="s">
        <v>530</v>
      </c>
      <c r="G197" s="96"/>
      <c r="H197" s="131" t="s">
        <v>646</v>
      </c>
      <c r="I197" s="3"/>
      <c r="J197" s="158" t="s">
        <v>18</v>
      </c>
      <c r="K197" s="158">
        <f t="shared" ref="K197:K252" si="30">IF(AND($H197="Yes",NOT(ISERROR(SEARCH("-H-",$C197)))),1,0)</f>
        <v>0</v>
      </c>
      <c r="L197" s="158">
        <f t="shared" si="27"/>
        <v>0</v>
      </c>
      <c r="M197" s="158">
        <f t="shared" si="28"/>
        <v>0</v>
      </c>
      <c r="N197" s="158">
        <f t="shared" si="29"/>
        <v>0</v>
      </c>
      <c r="O197" s="158">
        <f t="shared" si="20"/>
        <v>0</v>
      </c>
      <c r="P197" s="158">
        <f t="shared" si="21"/>
        <v>0</v>
      </c>
      <c r="Q197" s="158">
        <f t="shared" si="22"/>
        <v>0</v>
      </c>
      <c r="R197" s="158">
        <f t="shared" si="23"/>
        <v>0</v>
      </c>
      <c r="S197" s="6"/>
    </row>
    <row r="198" spans="1:19" s="93" customFormat="1" ht="90" x14ac:dyDescent="0.2">
      <c r="A198" s="295"/>
      <c r="B198" s="295"/>
      <c r="C198" s="69" t="s">
        <v>257</v>
      </c>
      <c r="D198" s="69" t="s">
        <v>66</v>
      </c>
      <c r="E198" s="87" t="s">
        <v>353</v>
      </c>
      <c r="F198" s="88" t="s">
        <v>597</v>
      </c>
      <c r="G198" s="96"/>
      <c r="H198" s="133" t="s">
        <v>647</v>
      </c>
      <c r="I198" s="3" t="s">
        <v>963</v>
      </c>
      <c r="J198" s="158" t="s">
        <v>18</v>
      </c>
      <c r="K198" s="158">
        <f t="shared" si="30"/>
        <v>0</v>
      </c>
      <c r="L198" s="158">
        <f t="shared" si="27"/>
        <v>1</v>
      </c>
      <c r="M198" s="158">
        <f t="shared" si="28"/>
        <v>0</v>
      </c>
      <c r="N198" s="158">
        <f t="shared" si="29"/>
        <v>0</v>
      </c>
      <c r="O198" s="158">
        <f t="shared" si="20"/>
        <v>0</v>
      </c>
      <c r="P198" s="158">
        <f t="shared" si="21"/>
        <v>0</v>
      </c>
      <c r="Q198" s="158">
        <f t="shared" si="22"/>
        <v>0</v>
      </c>
      <c r="R198" s="158">
        <f t="shared" si="23"/>
        <v>0</v>
      </c>
      <c r="S198" s="265"/>
    </row>
    <row r="199" spans="1:19" s="93" customFormat="1" ht="36" x14ac:dyDescent="0.2">
      <c r="A199" s="295"/>
      <c r="B199" s="295"/>
      <c r="C199" s="195" t="s">
        <v>564</v>
      </c>
      <c r="D199" s="196" t="s">
        <v>65</v>
      </c>
      <c r="E199" s="197" t="s">
        <v>537</v>
      </c>
      <c r="F199" s="88"/>
      <c r="G199" s="96"/>
      <c r="H199" s="133" t="s">
        <v>646</v>
      </c>
      <c r="I199" s="9"/>
      <c r="J199" s="158" t="s">
        <v>18</v>
      </c>
      <c r="K199" s="158">
        <f t="shared" si="30"/>
        <v>0</v>
      </c>
      <c r="L199" s="158">
        <f t="shared" si="27"/>
        <v>0</v>
      </c>
      <c r="M199" s="158">
        <f t="shared" si="28"/>
        <v>0</v>
      </c>
      <c r="N199" s="158">
        <f t="shared" si="29"/>
        <v>0</v>
      </c>
      <c r="O199" s="158">
        <f t="shared" ref="O199:O252" si="31">IF(AND($H199="Split",$D199="High"),1,0)</f>
        <v>0</v>
      </c>
      <c r="P199" s="158">
        <f t="shared" ref="P199:P252" si="32">IF(AND($H199="Split",$D199="Low"),1,0)</f>
        <v>0</v>
      </c>
      <c r="Q199" s="158">
        <f t="shared" ref="Q199:Q252" si="33">IF(AND($H199="Split",$D199="Unlikely"),1,0)</f>
        <v>0</v>
      </c>
      <c r="R199" s="158">
        <f t="shared" ref="R199:R252" si="34">IF(AND($H199="Split",$D199="Moderate"),1,0)</f>
        <v>0</v>
      </c>
      <c r="S199" s="10"/>
    </row>
    <row r="200" spans="1:19" s="93" customFormat="1" ht="36" x14ac:dyDescent="0.2">
      <c r="A200" s="295"/>
      <c r="B200" s="295"/>
      <c r="C200" s="198" t="s">
        <v>565</v>
      </c>
      <c r="D200" s="199" t="s">
        <v>66</v>
      </c>
      <c r="E200" s="200" t="s">
        <v>538</v>
      </c>
      <c r="F200" s="88"/>
      <c r="G200" s="96"/>
      <c r="H200" s="133" t="s">
        <v>646</v>
      </c>
      <c r="I200" s="9"/>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21" thickBot="1" x14ac:dyDescent="0.25">
      <c r="A201" s="295"/>
      <c r="B201" s="295"/>
      <c r="C201" s="69" t="s">
        <v>472</v>
      </c>
      <c r="D201" s="69" t="s">
        <v>390</v>
      </c>
      <c r="E201" s="87" t="s">
        <v>458</v>
      </c>
      <c r="F201" s="88"/>
      <c r="G201" s="96"/>
      <c r="H201" s="132" t="s">
        <v>646</v>
      </c>
      <c r="I201" s="7"/>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8"/>
    </row>
    <row r="202" spans="1:19" s="93" customFormat="1" ht="37" customHeight="1" thickTop="1" x14ac:dyDescent="0.2">
      <c r="A202" s="297" t="s">
        <v>19</v>
      </c>
      <c r="B202" s="300" t="s">
        <v>50</v>
      </c>
      <c r="C202" s="57" t="s">
        <v>268</v>
      </c>
      <c r="D202" s="57" t="s">
        <v>65</v>
      </c>
      <c r="E202" s="78" t="s">
        <v>362</v>
      </c>
      <c r="F202" s="79" t="s">
        <v>157</v>
      </c>
      <c r="G202" s="96"/>
      <c r="H202" s="130" t="s">
        <v>646</v>
      </c>
      <c r="I202" s="4"/>
      <c r="J202" s="157" t="s">
        <v>19</v>
      </c>
      <c r="K202" s="157">
        <f t="shared" si="30"/>
        <v>0</v>
      </c>
      <c r="L202" s="157">
        <f t="shared" si="27"/>
        <v>0</v>
      </c>
      <c r="M202" s="157">
        <f t="shared" si="28"/>
        <v>0</v>
      </c>
      <c r="N202" s="157">
        <f t="shared" si="29"/>
        <v>0</v>
      </c>
      <c r="O202" s="159">
        <f t="shared" si="31"/>
        <v>0</v>
      </c>
      <c r="P202" s="159">
        <f t="shared" si="32"/>
        <v>0</v>
      </c>
      <c r="Q202" s="159">
        <f t="shared" si="33"/>
        <v>0</v>
      </c>
      <c r="R202" s="159">
        <f t="shared" si="34"/>
        <v>0</v>
      </c>
      <c r="S202" s="5"/>
    </row>
    <row r="203" spans="1:19" s="93" customFormat="1" ht="36" x14ac:dyDescent="0.2">
      <c r="A203" s="298"/>
      <c r="B203" s="301"/>
      <c r="C203" s="57" t="s">
        <v>269</v>
      </c>
      <c r="D203" s="57" t="s">
        <v>65</v>
      </c>
      <c r="E203" s="78" t="s">
        <v>363</v>
      </c>
      <c r="F203" s="79" t="s">
        <v>158</v>
      </c>
      <c r="G203" s="96"/>
      <c r="H203" s="131" t="s">
        <v>646</v>
      </c>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20" x14ac:dyDescent="0.2">
      <c r="A204" s="298"/>
      <c r="B204" s="301"/>
      <c r="C204" s="57" t="s">
        <v>270</v>
      </c>
      <c r="D204" s="57" t="s">
        <v>65</v>
      </c>
      <c r="E204" s="78" t="s">
        <v>364</v>
      </c>
      <c r="F204" s="79" t="s">
        <v>159</v>
      </c>
      <c r="G204" s="96"/>
      <c r="H204" s="131" t="s">
        <v>646</v>
      </c>
      <c r="I204" s="3"/>
      <c r="J204" s="158" t="s">
        <v>19</v>
      </c>
      <c r="K204" s="158">
        <f t="shared" si="30"/>
        <v>0</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36" x14ac:dyDescent="0.2">
      <c r="A205" s="298"/>
      <c r="B205" s="301"/>
      <c r="C205" s="57" t="s">
        <v>271</v>
      </c>
      <c r="D205" s="57" t="s">
        <v>65</v>
      </c>
      <c r="E205" s="78" t="s">
        <v>365</v>
      </c>
      <c r="F205" s="79" t="s">
        <v>160</v>
      </c>
      <c r="G205" s="96"/>
      <c r="H205" s="131" t="s">
        <v>646</v>
      </c>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6"/>
    </row>
    <row r="206" spans="1:19" s="93" customFormat="1" ht="36" x14ac:dyDescent="0.2">
      <c r="A206" s="298"/>
      <c r="B206" s="301"/>
      <c r="C206" s="57" t="s">
        <v>272</v>
      </c>
      <c r="D206" s="57" t="s">
        <v>65</v>
      </c>
      <c r="E206" s="78" t="s">
        <v>366</v>
      </c>
      <c r="F206" s="79" t="s">
        <v>161</v>
      </c>
      <c r="G206" s="96"/>
      <c r="H206" s="131" t="s">
        <v>646</v>
      </c>
      <c r="I206" s="3"/>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6"/>
    </row>
    <row r="207" spans="1:19" s="93" customFormat="1" ht="36" x14ac:dyDescent="0.2">
      <c r="A207" s="298"/>
      <c r="B207" s="301"/>
      <c r="C207" s="89" t="s">
        <v>273</v>
      </c>
      <c r="D207" s="57" t="s">
        <v>66</v>
      </c>
      <c r="E207" s="85" t="s">
        <v>367</v>
      </c>
      <c r="F207" s="86" t="s">
        <v>162</v>
      </c>
      <c r="G207" s="96"/>
      <c r="H207" s="131" t="s">
        <v>646</v>
      </c>
      <c r="I207" s="3"/>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6"/>
    </row>
    <row r="208" spans="1:19" s="93" customFormat="1" ht="72" x14ac:dyDescent="0.2">
      <c r="A208" s="298"/>
      <c r="B208" s="301"/>
      <c r="C208" s="89" t="s">
        <v>382</v>
      </c>
      <c r="D208" s="57" t="s">
        <v>67</v>
      </c>
      <c r="E208" s="85" t="s">
        <v>381</v>
      </c>
      <c r="F208" s="86" t="s">
        <v>383</v>
      </c>
      <c r="G208" s="96"/>
      <c r="H208" s="133" t="s">
        <v>647</v>
      </c>
      <c r="I208" s="9" t="s">
        <v>819</v>
      </c>
      <c r="J208" s="158" t="s">
        <v>19</v>
      </c>
      <c r="K208" s="158">
        <f t="shared" si="30"/>
        <v>0</v>
      </c>
      <c r="L208" s="158">
        <f t="shared" si="27"/>
        <v>0</v>
      </c>
      <c r="M208" s="158">
        <f t="shared" si="28"/>
        <v>1</v>
      </c>
      <c r="N208" s="158">
        <f t="shared" si="29"/>
        <v>0</v>
      </c>
      <c r="O208" s="158">
        <f t="shared" si="31"/>
        <v>0</v>
      </c>
      <c r="P208" s="158">
        <f t="shared" si="32"/>
        <v>0</v>
      </c>
      <c r="Q208" s="158">
        <f t="shared" si="33"/>
        <v>0</v>
      </c>
      <c r="R208" s="158">
        <f t="shared" si="34"/>
        <v>0</v>
      </c>
      <c r="S208" s="10"/>
    </row>
    <row r="209" spans="1:19" s="93" customFormat="1" ht="36" x14ac:dyDescent="0.2">
      <c r="A209" s="298"/>
      <c r="B209" s="301"/>
      <c r="C209" s="201" t="s">
        <v>566</v>
      </c>
      <c r="D209" s="202" t="s">
        <v>65</v>
      </c>
      <c r="E209" s="203" t="s">
        <v>537</v>
      </c>
      <c r="F209" s="86"/>
      <c r="G209" s="96"/>
      <c r="H209" s="133" t="s">
        <v>646</v>
      </c>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10"/>
    </row>
    <row r="210" spans="1:19" s="93" customFormat="1" ht="36" x14ac:dyDescent="0.2">
      <c r="A210" s="298"/>
      <c r="B210" s="301"/>
      <c r="C210" s="207" t="s">
        <v>567</v>
      </c>
      <c r="D210" s="208" t="s">
        <v>66</v>
      </c>
      <c r="E210" s="209" t="s">
        <v>538</v>
      </c>
      <c r="F210" s="86"/>
      <c r="G210" s="96"/>
      <c r="H210" s="133" t="s">
        <v>646</v>
      </c>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10"/>
    </row>
    <row r="211" spans="1:19" s="93" customFormat="1" ht="21" thickBot="1" x14ac:dyDescent="0.25">
      <c r="A211" s="299"/>
      <c r="B211" s="302"/>
      <c r="C211" s="89" t="s">
        <v>474</v>
      </c>
      <c r="D211" s="57" t="s">
        <v>390</v>
      </c>
      <c r="E211" s="85" t="s">
        <v>458</v>
      </c>
      <c r="F211" s="86"/>
      <c r="G211" s="96"/>
      <c r="H211" s="132" t="s">
        <v>646</v>
      </c>
      <c r="I211" s="7"/>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8"/>
    </row>
    <row r="212" spans="1:19" s="93" customFormat="1" ht="37" thickTop="1" x14ac:dyDescent="0.2">
      <c r="A212" s="294" t="s">
        <v>20</v>
      </c>
      <c r="B212" s="294" t="s">
        <v>51</v>
      </c>
      <c r="C212" s="62" t="s">
        <v>274</v>
      </c>
      <c r="D212" s="62" t="s">
        <v>65</v>
      </c>
      <c r="E212" s="67" t="s">
        <v>368</v>
      </c>
      <c r="F212" s="81" t="s">
        <v>163</v>
      </c>
      <c r="G212" s="96"/>
      <c r="H212" s="130" t="s">
        <v>646</v>
      </c>
      <c r="I212" s="4"/>
      <c r="J212" s="157" t="s">
        <v>20</v>
      </c>
      <c r="K212" s="157">
        <f t="shared" si="30"/>
        <v>0</v>
      </c>
      <c r="L212" s="157">
        <f t="shared" si="27"/>
        <v>0</v>
      </c>
      <c r="M212" s="157">
        <f t="shared" si="28"/>
        <v>0</v>
      </c>
      <c r="N212" s="157">
        <f t="shared" si="29"/>
        <v>0</v>
      </c>
      <c r="O212" s="159">
        <f t="shared" si="31"/>
        <v>0</v>
      </c>
      <c r="P212" s="159">
        <f t="shared" si="32"/>
        <v>0</v>
      </c>
      <c r="Q212" s="159">
        <f t="shared" si="33"/>
        <v>0</v>
      </c>
      <c r="R212" s="159">
        <f t="shared" si="34"/>
        <v>0</v>
      </c>
      <c r="S212" s="5"/>
    </row>
    <row r="213" spans="1:19" s="93" customFormat="1" ht="36" x14ac:dyDescent="0.2">
      <c r="A213" s="295"/>
      <c r="B213" s="295"/>
      <c r="C213" s="62" t="s">
        <v>275</v>
      </c>
      <c r="D213" s="62" t="s">
        <v>65</v>
      </c>
      <c r="E213" s="87" t="s">
        <v>369</v>
      </c>
      <c r="F213" s="88" t="s">
        <v>164</v>
      </c>
      <c r="G213" s="96"/>
      <c r="H213" s="131" t="s">
        <v>646</v>
      </c>
      <c r="I213" s="3"/>
      <c r="J213" s="158" t="s">
        <v>20</v>
      </c>
      <c r="K213" s="158">
        <f t="shared" si="30"/>
        <v>0</v>
      </c>
      <c r="L213" s="158">
        <f t="shared" si="27"/>
        <v>0</v>
      </c>
      <c r="M213" s="158">
        <f t="shared" si="28"/>
        <v>0</v>
      </c>
      <c r="N213" s="158">
        <f t="shared" si="29"/>
        <v>0</v>
      </c>
      <c r="O213" s="158">
        <f t="shared" si="31"/>
        <v>0</v>
      </c>
      <c r="P213" s="158">
        <f t="shared" si="32"/>
        <v>0</v>
      </c>
      <c r="Q213" s="158">
        <f t="shared" si="33"/>
        <v>0</v>
      </c>
      <c r="R213" s="158">
        <f t="shared" si="34"/>
        <v>0</v>
      </c>
      <c r="S213" s="6"/>
    </row>
    <row r="214" spans="1:19" s="93" customFormat="1" ht="36" x14ac:dyDescent="0.2">
      <c r="A214" s="295"/>
      <c r="B214" s="295"/>
      <c r="C214" s="62" t="s">
        <v>276</v>
      </c>
      <c r="D214" s="62" t="s">
        <v>65</v>
      </c>
      <c r="E214" s="67" t="s">
        <v>370</v>
      </c>
      <c r="F214" s="81" t="s">
        <v>165</v>
      </c>
      <c r="G214" s="96"/>
      <c r="H214" s="131" t="s">
        <v>646</v>
      </c>
      <c r="I214" s="3"/>
      <c r="J214" s="158" t="s">
        <v>20</v>
      </c>
      <c r="K214" s="158">
        <f t="shared" si="30"/>
        <v>0</v>
      </c>
      <c r="L214" s="158">
        <f t="shared" si="27"/>
        <v>0</v>
      </c>
      <c r="M214" s="158">
        <f t="shared" si="28"/>
        <v>0</v>
      </c>
      <c r="N214" s="158">
        <f t="shared" si="29"/>
        <v>0</v>
      </c>
      <c r="O214" s="158">
        <f t="shared" si="31"/>
        <v>0</v>
      </c>
      <c r="P214" s="158">
        <f t="shared" si="32"/>
        <v>0</v>
      </c>
      <c r="Q214" s="158">
        <f t="shared" si="33"/>
        <v>0</v>
      </c>
      <c r="R214" s="158">
        <f t="shared" si="34"/>
        <v>0</v>
      </c>
      <c r="S214" s="6"/>
    </row>
    <row r="215" spans="1:19" s="93" customFormat="1" ht="20" x14ac:dyDescent="0.2">
      <c r="A215" s="295"/>
      <c r="B215" s="295"/>
      <c r="C215" s="62" t="s">
        <v>277</v>
      </c>
      <c r="D215" s="62" t="s">
        <v>66</v>
      </c>
      <c r="E215" s="87" t="s">
        <v>328</v>
      </c>
      <c r="F215" s="88" t="s">
        <v>166</v>
      </c>
      <c r="G215" s="96"/>
      <c r="H215" s="131" t="s">
        <v>646</v>
      </c>
      <c r="I215" s="3"/>
      <c r="J215" s="158" t="s">
        <v>20</v>
      </c>
      <c r="K215" s="158">
        <f t="shared" si="30"/>
        <v>0</v>
      </c>
      <c r="L215" s="158">
        <f t="shared" si="27"/>
        <v>0</v>
      </c>
      <c r="M215" s="158">
        <f t="shared" si="28"/>
        <v>0</v>
      </c>
      <c r="N215" s="158">
        <f t="shared" si="29"/>
        <v>0</v>
      </c>
      <c r="O215" s="158">
        <f t="shared" si="31"/>
        <v>0</v>
      </c>
      <c r="P215" s="158">
        <f t="shared" si="32"/>
        <v>0</v>
      </c>
      <c r="Q215" s="158">
        <f t="shared" si="33"/>
        <v>0</v>
      </c>
      <c r="R215" s="158">
        <f t="shared" si="34"/>
        <v>0</v>
      </c>
      <c r="S215" s="6"/>
    </row>
    <row r="216" spans="1:19" s="93" customFormat="1" ht="36" x14ac:dyDescent="0.2">
      <c r="A216" s="295"/>
      <c r="B216" s="295"/>
      <c r="C216" s="62" t="s">
        <v>278</v>
      </c>
      <c r="D216" s="62" t="s">
        <v>66</v>
      </c>
      <c r="E216" s="87" t="s">
        <v>371</v>
      </c>
      <c r="F216" s="88" t="s">
        <v>167</v>
      </c>
      <c r="G216" s="96"/>
      <c r="H216" s="131" t="s">
        <v>646</v>
      </c>
      <c r="I216" s="3"/>
      <c r="J216" s="158" t="s">
        <v>20</v>
      </c>
      <c r="K216" s="158">
        <f t="shared" si="30"/>
        <v>0</v>
      </c>
      <c r="L216" s="158">
        <f t="shared" si="27"/>
        <v>0</v>
      </c>
      <c r="M216" s="158">
        <f t="shared" si="28"/>
        <v>0</v>
      </c>
      <c r="N216" s="158">
        <f t="shared" si="29"/>
        <v>0</v>
      </c>
      <c r="O216" s="158">
        <f t="shared" si="31"/>
        <v>0</v>
      </c>
      <c r="P216" s="158">
        <f t="shared" si="32"/>
        <v>0</v>
      </c>
      <c r="Q216" s="158">
        <f t="shared" si="33"/>
        <v>0</v>
      </c>
      <c r="R216" s="158">
        <f t="shared" si="34"/>
        <v>0</v>
      </c>
      <c r="S216" s="262"/>
    </row>
    <row r="217" spans="1:19" s="93" customFormat="1" ht="72" x14ac:dyDescent="0.2">
      <c r="A217" s="295"/>
      <c r="B217" s="295"/>
      <c r="C217" s="62" t="s">
        <v>279</v>
      </c>
      <c r="D217" s="62" t="s">
        <v>66</v>
      </c>
      <c r="E217" s="67" t="s">
        <v>372</v>
      </c>
      <c r="F217" s="81" t="s">
        <v>168</v>
      </c>
      <c r="G217" s="96"/>
      <c r="H217" s="133" t="s">
        <v>647</v>
      </c>
      <c r="I217" s="9" t="s">
        <v>976</v>
      </c>
      <c r="J217" s="158" t="s">
        <v>20</v>
      </c>
      <c r="K217" s="158">
        <f t="shared" si="30"/>
        <v>0</v>
      </c>
      <c r="L217" s="158">
        <f t="shared" si="27"/>
        <v>1</v>
      </c>
      <c r="M217" s="158">
        <f t="shared" si="28"/>
        <v>0</v>
      </c>
      <c r="N217" s="158">
        <f t="shared" si="29"/>
        <v>0</v>
      </c>
      <c r="O217" s="158">
        <f t="shared" si="31"/>
        <v>0</v>
      </c>
      <c r="P217" s="158">
        <f t="shared" si="32"/>
        <v>0</v>
      </c>
      <c r="Q217" s="158">
        <f t="shared" si="33"/>
        <v>0</v>
      </c>
      <c r="R217" s="158">
        <f t="shared" si="34"/>
        <v>0</v>
      </c>
      <c r="S217" s="10"/>
    </row>
    <row r="218" spans="1:19" s="93" customFormat="1" ht="36" x14ac:dyDescent="0.2">
      <c r="A218" s="295"/>
      <c r="B218" s="295"/>
      <c r="C218" s="195" t="s">
        <v>568</v>
      </c>
      <c r="D218" s="196" t="s">
        <v>65</v>
      </c>
      <c r="E218" s="197" t="s">
        <v>537</v>
      </c>
      <c r="F218" s="81"/>
      <c r="G218" s="96"/>
      <c r="H218" s="133" t="s">
        <v>646</v>
      </c>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295"/>
      <c r="B219" s="295"/>
      <c r="C219" s="198" t="s">
        <v>569</v>
      </c>
      <c r="D219" s="199" t="s">
        <v>66</v>
      </c>
      <c r="E219" s="200" t="s">
        <v>538</v>
      </c>
      <c r="F219" s="81"/>
      <c r="G219" s="96"/>
      <c r="H219" s="133" t="s">
        <v>646</v>
      </c>
      <c r="I219" s="9"/>
      <c r="J219" s="158" t="s">
        <v>20</v>
      </c>
      <c r="K219" s="158">
        <f t="shared" si="30"/>
        <v>0</v>
      </c>
      <c r="L219" s="158">
        <f t="shared" si="27"/>
        <v>0</v>
      </c>
      <c r="M219" s="158">
        <f t="shared" si="28"/>
        <v>0</v>
      </c>
      <c r="N219" s="158">
        <f t="shared" si="29"/>
        <v>0</v>
      </c>
      <c r="O219" s="158">
        <f t="shared" si="31"/>
        <v>0</v>
      </c>
      <c r="P219" s="158">
        <f t="shared" si="32"/>
        <v>0</v>
      </c>
      <c r="Q219" s="158">
        <f t="shared" si="33"/>
        <v>0</v>
      </c>
      <c r="R219" s="158">
        <f t="shared" si="34"/>
        <v>0</v>
      </c>
      <c r="S219" s="10"/>
    </row>
    <row r="220" spans="1:19" s="93" customFormat="1" ht="21" thickBot="1" x14ac:dyDescent="0.25">
      <c r="A220" s="295"/>
      <c r="B220" s="295"/>
      <c r="C220" s="62" t="s">
        <v>475</v>
      </c>
      <c r="D220" s="62" t="s">
        <v>390</v>
      </c>
      <c r="E220" s="67" t="s">
        <v>458</v>
      </c>
      <c r="F220" s="81"/>
      <c r="G220" s="96"/>
      <c r="H220" s="132" t="s">
        <v>646</v>
      </c>
      <c r="I220" s="3"/>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8"/>
    </row>
    <row r="221" spans="1:19" s="93" customFormat="1" ht="55" thickTop="1" x14ac:dyDescent="0.2">
      <c r="A221" s="298"/>
      <c r="B221" s="298"/>
      <c r="C221" s="57" t="s">
        <v>280</v>
      </c>
      <c r="D221" s="57" t="s">
        <v>65</v>
      </c>
      <c r="E221" s="78" t="s">
        <v>617</v>
      </c>
      <c r="F221" s="79" t="s">
        <v>169</v>
      </c>
      <c r="G221" s="96"/>
      <c r="H221" s="131" t="s">
        <v>646</v>
      </c>
      <c r="I221" s="3"/>
      <c r="J221" s="158" t="s">
        <v>21</v>
      </c>
      <c r="K221" s="158">
        <f t="shared" si="30"/>
        <v>0</v>
      </c>
      <c r="L221" s="158">
        <f t="shared" si="27"/>
        <v>0</v>
      </c>
      <c r="M221" s="158">
        <f t="shared" si="28"/>
        <v>0</v>
      </c>
      <c r="N221" s="158">
        <f t="shared" si="29"/>
        <v>0</v>
      </c>
      <c r="O221" s="158">
        <f t="shared" si="31"/>
        <v>0</v>
      </c>
      <c r="P221" s="158">
        <f t="shared" si="32"/>
        <v>0</v>
      </c>
      <c r="Q221" s="158">
        <f t="shared" si="33"/>
        <v>0</v>
      </c>
      <c r="R221" s="158">
        <f t="shared" si="34"/>
        <v>0</v>
      </c>
      <c r="S221" s="6"/>
    </row>
    <row r="222" spans="1:19" s="93" customFormat="1" ht="36" x14ac:dyDescent="0.2">
      <c r="A222" s="298"/>
      <c r="B222" s="298"/>
      <c r="C222" s="89" t="s">
        <v>281</v>
      </c>
      <c r="D222" s="57" t="s">
        <v>65</v>
      </c>
      <c r="E222" s="78" t="s">
        <v>373</v>
      </c>
      <c r="F222" s="79" t="s">
        <v>170</v>
      </c>
      <c r="G222" s="96"/>
      <c r="H222" s="131" t="s">
        <v>646</v>
      </c>
      <c r="I222" s="3"/>
      <c r="J222" s="158" t="s">
        <v>21</v>
      </c>
      <c r="K222" s="158">
        <f t="shared" si="30"/>
        <v>0</v>
      </c>
      <c r="L222" s="158">
        <f t="shared" si="27"/>
        <v>0</v>
      </c>
      <c r="M222" s="158">
        <f t="shared" si="28"/>
        <v>0</v>
      </c>
      <c r="N222" s="158">
        <f t="shared" si="29"/>
        <v>0</v>
      </c>
      <c r="O222" s="158">
        <f t="shared" si="31"/>
        <v>0</v>
      </c>
      <c r="P222" s="158">
        <f t="shared" si="32"/>
        <v>0</v>
      </c>
      <c r="Q222" s="158">
        <f t="shared" si="33"/>
        <v>0</v>
      </c>
      <c r="R222" s="158">
        <f t="shared" si="34"/>
        <v>0</v>
      </c>
      <c r="S222" s="6"/>
    </row>
    <row r="223" spans="1:19" s="93" customFormat="1" ht="36" x14ac:dyDescent="0.2">
      <c r="A223" s="298"/>
      <c r="B223" s="298"/>
      <c r="C223" s="65" t="s">
        <v>282</v>
      </c>
      <c r="D223" s="65" t="s">
        <v>65</v>
      </c>
      <c r="E223" s="66" t="s">
        <v>329</v>
      </c>
      <c r="F223" s="68" t="s">
        <v>171</v>
      </c>
      <c r="G223" s="101"/>
      <c r="H223" s="104" t="str">
        <f>IF(ISBLANK(H247),"Waiting",H247)</f>
        <v>No</v>
      </c>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54" x14ac:dyDescent="0.2">
      <c r="A224" s="298"/>
      <c r="B224" s="298"/>
      <c r="C224" s="65" t="s">
        <v>283</v>
      </c>
      <c r="D224" s="65" t="s">
        <v>65</v>
      </c>
      <c r="E224" s="66" t="s">
        <v>374</v>
      </c>
      <c r="F224" s="68" t="s">
        <v>172</v>
      </c>
      <c r="G224" s="101"/>
      <c r="H224" s="104" t="str">
        <f>IF(ISBLANK(H248),"Waiting",H248)</f>
        <v>No</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19" s="93" customFormat="1" ht="54" x14ac:dyDescent="0.2">
      <c r="A225" s="298"/>
      <c r="B225" s="298"/>
      <c r="C225" s="57" t="s">
        <v>284</v>
      </c>
      <c r="D225" s="57" t="s">
        <v>65</v>
      </c>
      <c r="E225" s="78" t="s">
        <v>375</v>
      </c>
      <c r="F225" s="79" t="s">
        <v>531</v>
      </c>
      <c r="G225" s="96"/>
      <c r="H225" s="131" t="s">
        <v>646</v>
      </c>
      <c r="I225" s="3"/>
      <c r="J225" s="158" t="s">
        <v>21</v>
      </c>
      <c r="K225" s="158">
        <f t="shared" si="30"/>
        <v>0</v>
      </c>
      <c r="L225" s="158">
        <f t="shared" si="27"/>
        <v>0</v>
      </c>
      <c r="M225" s="158">
        <f t="shared" si="28"/>
        <v>0</v>
      </c>
      <c r="N225" s="158">
        <f t="shared" si="29"/>
        <v>0</v>
      </c>
      <c r="O225" s="158">
        <f t="shared" si="31"/>
        <v>0</v>
      </c>
      <c r="P225" s="158">
        <f t="shared" si="32"/>
        <v>0</v>
      </c>
      <c r="Q225" s="158">
        <f t="shared" si="33"/>
        <v>0</v>
      </c>
      <c r="R225" s="158">
        <f t="shared" si="34"/>
        <v>0</v>
      </c>
      <c r="S225" s="6"/>
    </row>
    <row r="226" spans="1:19" s="93" customFormat="1" ht="72" x14ac:dyDescent="0.2">
      <c r="A226" s="298"/>
      <c r="B226" s="298"/>
      <c r="C226" s="57" t="s">
        <v>285</v>
      </c>
      <c r="D226" s="57" t="s">
        <v>65</v>
      </c>
      <c r="E226" s="78" t="s">
        <v>618</v>
      </c>
      <c r="F226" s="79" t="s">
        <v>173</v>
      </c>
      <c r="G226" s="96"/>
      <c r="H226" s="131" t="s">
        <v>646</v>
      </c>
      <c r="I226" s="3"/>
      <c r="J226" s="158" t="s">
        <v>21</v>
      </c>
      <c r="K226" s="158">
        <f t="shared" si="30"/>
        <v>0</v>
      </c>
      <c r="L226" s="158">
        <f t="shared" si="27"/>
        <v>0</v>
      </c>
      <c r="M226" s="158">
        <f t="shared" si="28"/>
        <v>0</v>
      </c>
      <c r="N226" s="158">
        <f t="shared" si="29"/>
        <v>0</v>
      </c>
      <c r="O226" s="158">
        <f t="shared" si="31"/>
        <v>0</v>
      </c>
      <c r="P226" s="158">
        <f t="shared" si="32"/>
        <v>0</v>
      </c>
      <c r="Q226" s="158">
        <f t="shared" si="33"/>
        <v>0</v>
      </c>
      <c r="R226" s="158">
        <f t="shared" si="34"/>
        <v>0</v>
      </c>
      <c r="S226" s="215"/>
    </row>
    <row r="227" spans="1:19" s="103" customFormat="1" ht="90" x14ac:dyDescent="0.2">
      <c r="A227" s="298"/>
      <c r="B227" s="298"/>
      <c r="C227" s="65" t="s">
        <v>256</v>
      </c>
      <c r="D227" s="65" t="s">
        <v>65</v>
      </c>
      <c r="E227" s="66" t="s">
        <v>352</v>
      </c>
      <c r="F227" s="68" t="s">
        <v>145</v>
      </c>
      <c r="G227" s="101"/>
      <c r="H227" s="104" t="str">
        <f>IF(ISBLANK(H195),"Waiting",H195)</f>
        <v>Yes</v>
      </c>
      <c r="I227" s="3" t="s">
        <v>964</v>
      </c>
      <c r="J227" s="158" t="s">
        <v>21</v>
      </c>
      <c r="K227" s="158">
        <f t="shared" si="30"/>
        <v>1</v>
      </c>
      <c r="L227" s="158">
        <f t="shared" si="27"/>
        <v>0</v>
      </c>
      <c r="M227" s="158">
        <f t="shared" si="28"/>
        <v>0</v>
      </c>
      <c r="N227" s="158">
        <f t="shared" si="29"/>
        <v>0</v>
      </c>
      <c r="O227" s="158">
        <f t="shared" si="31"/>
        <v>0</v>
      </c>
      <c r="P227" s="158">
        <f t="shared" si="32"/>
        <v>0</v>
      </c>
      <c r="Q227" s="158">
        <f t="shared" si="33"/>
        <v>0</v>
      </c>
      <c r="R227" s="158">
        <f t="shared" si="34"/>
        <v>0</v>
      </c>
      <c r="S227" s="6"/>
    </row>
    <row r="228" spans="1:19" s="93" customFormat="1" ht="36" x14ac:dyDescent="0.2">
      <c r="A228" s="298"/>
      <c r="B228" s="298"/>
      <c r="C228" s="57" t="s">
        <v>286</v>
      </c>
      <c r="D228" s="57" t="s">
        <v>65</v>
      </c>
      <c r="E228" s="78" t="s">
        <v>376</v>
      </c>
      <c r="F228" s="79" t="s">
        <v>174</v>
      </c>
      <c r="G228" s="96"/>
      <c r="H228" s="131" t="s">
        <v>646</v>
      </c>
      <c r="I228" s="3"/>
      <c r="J228" s="158" t="s">
        <v>21</v>
      </c>
      <c r="K228" s="158">
        <f t="shared" si="30"/>
        <v>0</v>
      </c>
      <c r="L228" s="158">
        <f t="shared" si="27"/>
        <v>0</v>
      </c>
      <c r="M228" s="158">
        <f t="shared" si="28"/>
        <v>0</v>
      </c>
      <c r="N228" s="158">
        <f t="shared" si="29"/>
        <v>0</v>
      </c>
      <c r="O228" s="158">
        <f t="shared" si="31"/>
        <v>0</v>
      </c>
      <c r="P228" s="158">
        <f t="shared" si="32"/>
        <v>0</v>
      </c>
      <c r="Q228" s="158">
        <f t="shared" si="33"/>
        <v>0</v>
      </c>
      <c r="R228" s="158">
        <f t="shared" si="34"/>
        <v>0</v>
      </c>
      <c r="S228" s="6"/>
    </row>
    <row r="229" spans="1:19" s="93" customFormat="1" ht="36" x14ac:dyDescent="0.2">
      <c r="A229" s="298"/>
      <c r="B229" s="298"/>
      <c r="C229" s="57" t="s">
        <v>287</v>
      </c>
      <c r="D229" s="57" t="s">
        <v>65</v>
      </c>
      <c r="E229" s="78" t="s">
        <v>377</v>
      </c>
      <c r="F229" s="79" t="s">
        <v>175</v>
      </c>
      <c r="G229" s="96"/>
      <c r="H229" s="133" t="s">
        <v>646</v>
      </c>
      <c r="I229" s="9"/>
      <c r="J229" s="158" t="s">
        <v>21</v>
      </c>
      <c r="K229" s="158">
        <f t="shared" si="30"/>
        <v>0</v>
      </c>
      <c r="L229" s="158">
        <f t="shared" si="27"/>
        <v>0</v>
      </c>
      <c r="M229" s="158">
        <f t="shared" si="28"/>
        <v>0</v>
      </c>
      <c r="N229" s="158">
        <f t="shared" si="29"/>
        <v>0</v>
      </c>
      <c r="O229" s="158">
        <f t="shared" si="31"/>
        <v>0</v>
      </c>
      <c r="P229" s="158">
        <f t="shared" si="32"/>
        <v>0</v>
      </c>
      <c r="Q229" s="158">
        <f t="shared" si="33"/>
        <v>0</v>
      </c>
      <c r="R229" s="158">
        <f t="shared" si="34"/>
        <v>0</v>
      </c>
      <c r="S229" s="10"/>
    </row>
    <row r="230" spans="1:19" s="93" customFormat="1" ht="36" x14ac:dyDescent="0.2">
      <c r="A230" s="298"/>
      <c r="B230" s="298"/>
      <c r="C230" s="201" t="s">
        <v>570</v>
      </c>
      <c r="D230" s="202" t="s">
        <v>65</v>
      </c>
      <c r="E230" s="203" t="s">
        <v>537</v>
      </c>
      <c r="F230" s="79"/>
      <c r="G230" s="96"/>
      <c r="H230" s="133" t="s">
        <v>646</v>
      </c>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10"/>
    </row>
    <row r="231" spans="1:19" s="93" customFormat="1" ht="36" x14ac:dyDescent="0.2">
      <c r="A231" s="298"/>
      <c r="B231" s="298"/>
      <c r="C231" s="207" t="s">
        <v>579</v>
      </c>
      <c r="D231" s="208" t="s">
        <v>66</v>
      </c>
      <c r="E231" s="209" t="s">
        <v>538</v>
      </c>
      <c r="F231" s="79"/>
      <c r="G231" s="96"/>
      <c r="H231" s="133" t="s">
        <v>646</v>
      </c>
      <c r="I231" s="9"/>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10"/>
    </row>
    <row r="232" spans="1:19" s="93" customFormat="1" ht="21" thickBot="1" x14ac:dyDescent="0.25">
      <c r="A232" s="298"/>
      <c r="B232" s="298"/>
      <c r="C232" s="57" t="s">
        <v>476</v>
      </c>
      <c r="D232" s="57" t="s">
        <v>390</v>
      </c>
      <c r="E232" s="78" t="s">
        <v>458</v>
      </c>
      <c r="F232" s="79"/>
      <c r="G232" s="96"/>
      <c r="H232" s="132" t="s">
        <v>646</v>
      </c>
      <c r="I232" s="252"/>
      <c r="J232" s="160" t="s">
        <v>21</v>
      </c>
      <c r="K232" s="160">
        <f t="shared" si="30"/>
        <v>0</v>
      </c>
      <c r="L232" s="160">
        <f t="shared" si="27"/>
        <v>0</v>
      </c>
      <c r="M232" s="160">
        <f t="shared" si="28"/>
        <v>0</v>
      </c>
      <c r="N232" s="160">
        <f t="shared" si="29"/>
        <v>0</v>
      </c>
      <c r="O232" s="160">
        <f t="shared" si="31"/>
        <v>0</v>
      </c>
      <c r="P232" s="160">
        <f t="shared" si="32"/>
        <v>0</v>
      </c>
      <c r="Q232" s="160">
        <f t="shared" si="33"/>
        <v>0</v>
      </c>
      <c r="R232" s="160">
        <f t="shared" si="34"/>
        <v>0</v>
      </c>
      <c r="S232" s="266"/>
    </row>
    <row r="233" spans="1:19" s="93" customFormat="1" ht="37" thickTop="1" x14ac:dyDescent="0.2">
      <c r="A233" s="294" t="s">
        <v>22</v>
      </c>
      <c r="B233" s="294" t="s">
        <v>23</v>
      </c>
      <c r="C233" s="62" t="s">
        <v>288</v>
      </c>
      <c r="D233" s="62" t="s">
        <v>65</v>
      </c>
      <c r="E233" s="67" t="s">
        <v>588</v>
      </c>
      <c r="F233" s="81" t="s">
        <v>598</v>
      </c>
      <c r="G233" s="96"/>
      <c r="H233" s="130" t="s">
        <v>646</v>
      </c>
      <c r="I233" s="4"/>
      <c r="J233" s="157" t="s">
        <v>22</v>
      </c>
      <c r="K233" s="157">
        <f t="shared" si="30"/>
        <v>0</v>
      </c>
      <c r="L233" s="157">
        <f t="shared" si="27"/>
        <v>0</v>
      </c>
      <c r="M233" s="157">
        <f t="shared" si="28"/>
        <v>0</v>
      </c>
      <c r="N233" s="157">
        <f t="shared" si="29"/>
        <v>0</v>
      </c>
      <c r="O233" s="159">
        <f t="shared" si="31"/>
        <v>0</v>
      </c>
      <c r="P233" s="159">
        <f t="shared" si="32"/>
        <v>0</v>
      </c>
      <c r="Q233" s="159">
        <f t="shared" si="33"/>
        <v>0</v>
      </c>
      <c r="R233" s="159">
        <f t="shared" si="34"/>
        <v>0</v>
      </c>
      <c r="S233" s="5"/>
    </row>
    <row r="234" spans="1:19" s="93" customFormat="1" ht="36" x14ac:dyDescent="0.2">
      <c r="A234" s="295"/>
      <c r="B234" s="295"/>
      <c r="C234" s="225" t="s">
        <v>586</v>
      </c>
      <c r="D234" s="225" t="s">
        <v>65</v>
      </c>
      <c r="E234" s="226" t="s">
        <v>589</v>
      </c>
      <c r="F234" s="81" t="s">
        <v>590</v>
      </c>
      <c r="G234" s="96"/>
      <c r="H234" s="212" t="s">
        <v>646</v>
      </c>
      <c r="I234" s="213"/>
      <c r="J234" s="214" t="s">
        <v>22</v>
      </c>
      <c r="K234" s="214">
        <f t="shared" si="30"/>
        <v>0</v>
      </c>
      <c r="L234" s="214">
        <f t="shared" si="27"/>
        <v>0</v>
      </c>
      <c r="M234" s="214">
        <f t="shared" si="28"/>
        <v>0</v>
      </c>
      <c r="N234" s="214">
        <f t="shared" si="29"/>
        <v>0</v>
      </c>
      <c r="O234" s="158">
        <f t="shared" si="31"/>
        <v>0</v>
      </c>
      <c r="P234" s="158">
        <f t="shared" si="32"/>
        <v>0</v>
      </c>
      <c r="Q234" s="158">
        <f t="shared" si="33"/>
        <v>0</v>
      </c>
      <c r="R234" s="158">
        <f t="shared" si="34"/>
        <v>0</v>
      </c>
      <c r="S234" s="210"/>
    </row>
    <row r="235" spans="1:19" s="93" customFormat="1" ht="36" x14ac:dyDescent="0.2">
      <c r="A235" s="295"/>
      <c r="B235" s="295"/>
      <c r="C235" s="195" t="s">
        <v>585</v>
      </c>
      <c r="D235" s="196" t="s">
        <v>65</v>
      </c>
      <c r="E235" s="197" t="s">
        <v>537</v>
      </c>
      <c r="F235" s="81"/>
      <c r="G235" s="96"/>
      <c r="H235" s="131" t="s">
        <v>646</v>
      </c>
      <c r="I235" s="3"/>
      <c r="J235" s="158" t="s">
        <v>22</v>
      </c>
      <c r="K235" s="158">
        <f t="shared" si="30"/>
        <v>0</v>
      </c>
      <c r="L235" s="158">
        <f t="shared" si="27"/>
        <v>0</v>
      </c>
      <c r="M235" s="158">
        <f t="shared" si="28"/>
        <v>0</v>
      </c>
      <c r="N235" s="158">
        <f t="shared" si="29"/>
        <v>0</v>
      </c>
      <c r="O235" s="158">
        <f t="shared" si="31"/>
        <v>0</v>
      </c>
      <c r="P235" s="158">
        <f t="shared" si="32"/>
        <v>0</v>
      </c>
      <c r="Q235" s="158">
        <f t="shared" si="33"/>
        <v>0</v>
      </c>
      <c r="R235" s="158">
        <f t="shared" si="34"/>
        <v>0</v>
      </c>
      <c r="S235" s="6"/>
    </row>
    <row r="236" spans="1:19" s="93" customFormat="1" ht="36" x14ac:dyDescent="0.2">
      <c r="A236" s="295"/>
      <c r="B236" s="295"/>
      <c r="C236" s="198" t="s">
        <v>580</v>
      </c>
      <c r="D236" s="199" t="s">
        <v>66</v>
      </c>
      <c r="E236" s="200" t="s">
        <v>538</v>
      </c>
      <c r="F236" s="81"/>
      <c r="G236" s="96"/>
      <c r="H236" s="131" t="s">
        <v>646</v>
      </c>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19" s="93" customFormat="1" ht="55" thickBot="1" x14ac:dyDescent="0.25">
      <c r="A237" s="296"/>
      <c r="B237" s="296"/>
      <c r="C237" s="62" t="s">
        <v>477</v>
      </c>
      <c r="D237" s="62" t="s">
        <v>390</v>
      </c>
      <c r="E237" s="67" t="s">
        <v>458</v>
      </c>
      <c r="F237" s="81"/>
      <c r="G237" s="96"/>
      <c r="H237" s="135" t="s">
        <v>647</v>
      </c>
      <c r="I237" s="136" t="s">
        <v>959</v>
      </c>
      <c r="J237" s="159" t="s">
        <v>22</v>
      </c>
      <c r="K237" s="159">
        <f t="shared" si="30"/>
        <v>0</v>
      </c>
      <c r="L237" s="159">
        <f t="shared" si="27"/>
        <v>0</v>
      </c>
      <c r="M237" s="159">
        <f t="shared" si="28"/>
        <v>0</v>
      </c>
      <c r="N237" s="159">
        <f t="shared" si="29"/>
        <v>0</v>
      </c>
      <c r="O237" s="160">
        <f t="shared" si="31"/>
        <v>0</v>
      </c>
      <c r="P237" s="160">
        <f t="shared" si="32"/>
        <v>0</v>
      </c>
      <c r="Q237" s="160">
        <f t="shared" si="33"/>
        <v>0</v>
      </c>
      <c r="R237" s="160">
        <f t="shared" si="34"/>
        <v>0</v>
      </c>
      <c r="S237" s="137"/>
    </row>
    <row r="238" spans="1:19" s="93" customFormat="1" ht="37" customHeight="1" thickTop="1" x14ac:dyDescent="0.2">
      <c r="A238" s="297" t="s">
        <v>24</v>
      </c>
      <c r="B238" s="297" t="s">
        <v>53</v>
      </c>
      <c r="C238" s="57" t="s">
        <v>289</v>
      </c>
      <c r="D238" s="57" t="s">
        <v>65</v>
      </c>
      <c r="E238" s="78" t="s">
        <v>378</v>
      </c>
      <c r="F238" s="79" t="s">
        <v>532</v>
      </c>
      <c r="G238" s="96"/>
      <c r="H238" s="130" t="s">
        <v>646</v>
      </c>
      <c r="I238" s="4"/>
      <c r="J238" s="157" t="s">
        <v>24</v>
      </c>
      <c r="K238" s="157">
        <f t="shared" si="30"/>
        <v>0</v>
      </c>
      <c r="L238" s="157">
        <f t="shared" si="27"/>
        <v>0</v>
      </c>
      <c r="M238" s="157">
        <f t="shared" si="28"/>
        <v>0</v>
      </c>
      <c r="N238" s="157">
        <f t="shared" si="29"/>
        <v>0</v>
      </c>
      <c r="O238" s="159">
        <f t="shared" si="31"/>
        <v>0</v>
      </c>
      <c r="P238" s="159">
        <f t="shared" si="32"/>
        <v>0</v>
      </c>
      <c r="Q238" s="159">
        <f t="shared" si="33"/>
        <v>0</v>
      </c>
      <c r="R238" s="159">
        <f t="shared" si="34"/>
        <v>0</v>
      </c>
      <c r="S238" s="5"/>
    </row>
    <row r="239" spans="1:19" s="103" customFormat="1" ht="54" x14ac:dyDescent="0.2">
      <c r="A239" s="298"/>
      <c r="B239" s="298"/>
      <c r="C239" s="65" t="s">
        <v>224</v>
      </c>
      <c r="D239" s="65" t="s">
        <v>65</v>
      </c>
      <c r="E239" s="66" t="s">
        <v>317</v>
      </c>
      <c r="F239" s="68" t="s">
        <v>525</v>
      </c>
      <c r="G239" s="101"/>
      <c r="H239" s="104" t="str">
        <f>IF(ISBLANK(H78),"Waiting",H78)</f>
        <v>No</v>
      </c>
      <c r="I239" s="3"/>
      <c r="J239" s="158" t="s">
        <v>24</v>
      </c>
      <c r="K239" s="158">
        <f t="shared" si="30"/>
        <v>0</v>
      </c>
      <c r="L239" s="158">
        <f t="shared" si="27"/>
        <v>0</v>
      </c>
      <c r="M239" s="158">
        <f t="shared" si="28"/>
        <v>0</v>
      </c>
      <c r="N239" s="158">
        <f t="shared" si="29"/>
        <v>0</v>
      </c>
      <c r="O239" s="158">
        <f t="shared" si="31"/>
        <v>0</v>
      </c>
      <c r="P239" s="158">
        <f t="shared" si="32"/>
        <v>0</v>
      </c>
      <c r="Q239" s="158">
        <f t="shared" si="33"/>
        <v>0</v>
      </c>
      <c r="R239" s="158">
        <f t="shared" si="34"/>
        <v>0</v>
      </c>
      <c r="S239" s="6"/>
    </row>
    <row r="240" spans="1:19" s="93" customFormat="1" ht="20" x14ac:dyDescent="0.2">
      <c r="A240" s="298"/>
      <c r="B240" s="298"/>
      <c r="C240" s="57" t="s">
        <v>290</v>
      </c>
      <c r="D240" s="57" t="s">
        <v>65</v>
      </c>
      <c r="E240" s="78" t="s">
        <v>330</v>
      </c>
      <c r="F240" s="79" t="s">
        <v>176</v>
      </c>
      <c r="G240" s="96"/>
      <c r="H240" s="131" t="s">
        <v>646</v>
      </c>
      <c r="I240" s="3"/>
      <c r="J240" s="158" t="s">
        <v>24</v>
      </c>
      <c r="K240" s="158">
        <f t="shared" si="30"/>
        <v>0</v>
      </c>
      <c r="L240" s="158">
        <f t="shared" si="27"/>
        <v>0</v>
      </c>
      <c r="M240" s="158">
        <f t="shared" si="28"/>
        <v>0</v>
      </c>
      <c r="N240" s="158">
        <f t="shared" si="29"/>
        <v>0</v>
      </c>
      <c r="O240" s="158">
        <f t="shared" si="31"/>
        <v>0</v>
      </c>
      <c r="P240" s="158">
        <f t="shared" si="32"/>
        <v>0</v>
      </c>
      <c r="Q240" s="158">
        <f t="shared" si="33"/>
        <v>0</v>
      </c>
      <c r="R240" s="158">
        <f t="shared" si="34"/>
        <v>0</v>
      </c>
      <c r="S240" s="6"/>
    </row>
    <row r="241" spans="1:19" s="93" customFormat="1" ht="54" x14ac:dyDescent="0.2">
      <c r="A241" s="298"/>
      <c r="B241" s="298"/>
      <c r="C241" s="57" t="s">
        <v>291</v>
      </c>
      <c r="D241" s="57" t="s">
        <v>65</v>
      </c>
      <c r="E241" s="78" t="s">
        <v>961</v>
      </c>
      <c r="F241" s="79" t="s">
        <v>600</v>
      </c>
      <c r="G241" s="96"/>
      <c r="H241" s="131" t="s">
        <v>646</v>
      </c>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215"/>
    </row>
    <row r="242" spans="1:19" s="93" customFormat="1" ht="36" x14ac:dyDescent="0.2">
      <c r="A242" s="298"/>
      <c r="B242" s="298"/>
      <c r="C242" s="65" t="s">
        <v>287</v>
      </c>
      <c r="D242" s="65" t="s">
        <v>65</v>
      </c>
      <c r="E242" s="66" t="s">
        <v>377</v>
      </c>
      <c r="F242" s="68" t="s">
        <v>175</v>
      </c>
      <c r="G242" s="101"/>
      <c r="H242" s="104" t="str">
        <f>IF(ISBLANK(H229),"Waiting",H229)</f>
        <v>No</v>
      </c>
      <c r="I242" s="9"/>
      <c r="J242" s="158" t="s">
        <v>24</v>
      </c>
      <c r="K242" s="158">
        <f t="shared" si="30"/>
        <v>0</v>
      </c>
      <c r="L242" s="158">
        <f t="shared" si="27"/>
        <v>0</v>
      </c>
      <c r="M242" s="158">
        <f t="shared" si="28"/>
        <v>0</v>
      </c>
      <c r="N242" s="158">
        <f t="shared" si="29"/>
        <v>0</v>
      </c>
      <c r="O242" s="158">
        <f t="shared" si="31"/>
        <v>0</v>
      </c>
      <c r="P242" s="158">
        <f t="shared" si="32"/>
        <v>0</v>
      </c>
      <c r="Q242" s="158">
        <f t="shared" si="33"/>
        <v>0</v>
      </c>
      <c r="R242" s="158">
        <f t="shared" si="34"/>
        <v>0</v>
      </c>
      <c r="S242" s="6"/>
    </row>
    <row r="243" spans="1:19" s="93" customFormat="1" ht="126" x14ac:dyDescent="0.2">
      <c r="A243" s="298"/>
      <c r="B243" s="298"/>
      <c r="C243" s="57" t="s">
        <v>595</v>
      </c>
      <c r="D243" s="57" t="s">
        <v>65</v>
      </c>
      <c r="E243" s="78" t="s">
        <v>599</v>
      </c>
      <c r="F243" s="79" t="s">
        <v>596</v>
      </c>
      <c r="G243" s="101"/>
      <c r="H243" s="131" t="s">
        <v>647</v>
      </c>
      <c r="I243" s="3" t="s">
        <v>977</v>
      </c>
      <c r="J243" s="158" t="s">
        <v>24</v>
      </c>
      <c r="K243" s="158">
        <f t="shared" si="30"/>
        <v>1</v>
      </c>
      <c r="L243" s="158">
        <f t="shared" si="27"/>
        <v>0</v>
      </c>
      <c r="M243" s="158">
        <f t="shared" si="28"/>
        <v>0</v>
      </c>
      <c r="N243" s="158">
        <f t="shared" si="29"/>
        <v>0</v>
      </c>
      <c r="O243" s="158">
        <f t="shared" si="31"/>
        <v>0</v>
      </c>
      <c r="P243" s="158">
        <f t="shared" si="32"/>
        <v>0</v>
      </c>
      <c r="Q243" s="158">
        <f t="shared" si="33"/>
        <v>0</v>
      </c>
      <c r="R243" s="158">
        <f t="shared" si="34"/>
        <v>0</v>
      </c>
      <c r="S243" s="262"/>
    </row>
    <row r="244" spans="1:19" s="93" customFormat="1" ht="36" x14ac:dyDescent="0.2">
      <c r="A244" s="298"/>
      <c r="B244" s="298"/>
      <c r="C244" s="201" t="s">
        <v>571</v>
      </c>
      <c r="D244" s="202" t="s">
        <v>65</v>
      </c>
      <c r="E244" s="203" t="s">
        <v>537</v>
      </c>
      <c r="F244" s="204"/>
      <c r="G244" s="101"/>
      <c r="H244" s="131" t="s">
        <v>646</v>
      </c>
      <c r="I244" s="3"/>
      <c r="J244" s="158" t="s">
        <v>24</v>
      </c>
      <c r="K244" s="158">
        <f t="shared" si="30"/>
        <v>0</v>
      </c>
      <c r="L244" s="158">
        <f t="shared" si="27"/>
        <v>0</v>
      </c>
      <c r="M244" s="158">
        <f t="shared" si="28"/>
        <v>0</v>
      </c>
      <c r="N244" s="158">
        <f t="shared" si="29"/>
        <v>0</v>
      </c>
      <c r="O244" s="158">
        <f t="shared" si="31"/>
        <v>0</v>
      </c>
      <c r="P244" s="158">
        <f t="shared" si="32"/>
        <v>0</v>
      </c>
      <c r="Q244" s="158">
        <f t="shared" si="33"/>
        <v>0</v>
      </c>
      <c r="R244" s="158">
        <f t="shared" si="34"/>
        <v>0</v>
      </c>
      <c r="S244" s="6"/>
    </row>
    <row r="245" spans="1:19" s="93" customFormat="1" ht="36" x14ac:dyDescent="0.2">
      <c r="A245" s="298"/>
      <c r="B245" s="298"/>
      <c r="C245" s="207" t="s">
        <v>581</v>
      </c>
      <c r="D245" s="208" t="s">
        <v>66</v>
      </c>
      <c r="E245" s="209" t="s">
        <v>538</v>
      </c>
      <c r="F245" s="204"/>
      <c r="G245" s="101"/>
      <c r="H245" s="131" t="s">
        <v>646</v>
      </c>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6"/>
    </row>
    <row r="246" spans="1:19" s="93" customFormat="1" ht="21" thickBot="1" x14ac:dyDescent="0.25">
      <c r="A246" s="299"/>
      <c r="B246" s="299"/>
      <c r="C246" s="57" t="s">
        <v>478</v>
      </c>
      <c r="D246" s="57" t="s">
        <v>390</v>
      </c>
      <c r="E246" s="78" t="s">
        <v>458</v>
      </c>
      <c r="F246" s="79"/>
      <c r="G246" s="101"/>
      <c r="H246" s="131" t="s">
        <v>646</v>
      </c>
      <c r="I246" s="136"/>
      <c r="J246" s="159" t="s">
        <v>24</v>
      </c>
      <c r="K246" s="159">
        <f t="shared" si="30"/>
        <v>0</v>
      </c>
      <c r="L246" s="159">
        <f t="shared" si="27"/>
        <v>0</v>
      </c>
      <c r="M246" s="159">
        <f t="shared" si="28"/>
        <v>0</v>
      </c>
      <c r="N246" s="159">
        <f t="shared" si="29"/>
        <v>0</v>
      </c>
      <c r="O246" s="160">
        <f t="shared" si="31"/>
        <v>0</v>
      </c>
      <c r="P246" s="160">
        <f t="shared" si="32"/>
        <v>0</v>
      </c>
      <c r="Q246" s="160">
        <f t="shared" si="33"/>
        <v>0</v>
      </c>
      <c r="R246" s="160">
        <f t="shared" si="34"/>
        <v>0</v>
      </c>
      <c r="S246" s="137"/>
    </row>
    <row r="247" spans="1:19" s="93" customFormat="1" ht="37" thickTop="1" x14ac:dyDescent="0.2">
      <c r="A247" s="294" t="s">
        <v>25</v>
      </c>
      <c r="B247" s="294" t="s">
        <v>54</v>
      </c>
      <c r="C247" s="62" t="s">
        <v>282</v>
      </c>
      <c r="D247" s="62" t="s">
        <v>65</v>
      </c>
      <c r="E247" s="67" t="s">
        <v>329</v>
      </c>
      <c r="F247" s="81" t="s">
        <v>171</v>
      </c>
      <c r="G247" s="96"/>
      <c r="H247" s="130" t="s">
        <v>646</v>
      </c>
      <c r="I247" s="4"/>
      <c r="J247" s="157" t="s">
        <v>25</v>
      </c>
      <c r="K247" s="157">
        <f t="shared" si="30"/>
        <v>0</v>
      </c>
      <c r="L247" s="157">
        <f t="shared" si="27"/>
        <v>0</v>
      </c>
      <c r="M247" s="157">
        <f t="shared" si="28"/>
        <v>0</v>
      </c>
      <c r="N247" s="157">
        <f t="shared" si="29"/>
        <v>0</v>
      </c>
      <c r="O247" s="159">
        <f t="shared" si="31"/>
        <v>0</v>
      </c>
      <c r="P247" s="159">
        <f t="shared" si="32"/>
        <v>0</v>
      </c>
      <c r="Q247" s="159">
        <f t="shared" si="33"/>
        <v>0</v>
      </c>
      <c r="R247" s="159">
        <f t="shared" si="34"/>
        <v>0</v>
      </c>
      <c r="S247" s="5"/>
    </row>
    <row r="248" spans="1:19" s="93" customFormat="1" ht="54" x14ac:dyDescent="0.2">
      <c r="A248" s="295"/>
      <c r="B248" s="295"/>
      <c r="C248" s="62" t="s">
        <v>283</v>
      </c>
      <c r="D248" s="62" t="s">
        <v>65</v>
      </c>
      <c r="E248" s="67" t="s">
        <v>374</v>
      </c>
      <c r="F248" s="81" t="s">
        <v>172</v>
      </c>
      <c r="G248" s="96"/>
      <c r="H248" s="131" t="s">
        <v>646</v>
      </c>
      <c r="I248" s="3"/>
      <c r="J248" s="158" t="s">
        <v>25</v>
      </c>
      <c r="K248" s="158">
        <f t="shared" si="30"/>
        <v>0</v>
      </c>
      <c r="L248" s="158">
        <f t="shared" si="27"/>
        <v>0</v>
      </c>
      <c r="M248" s="158">
        <f t="shared" si="28"/>
        <v>0</v>
      </c>
      <c r="N248" s="158">
        <f t="shared" si="29"/>
        <v>0</v>
      </c>
      <c r="O248" s="158">
        <f t="shared" si="31"/>
        <v>0</v>
      </c>
      <c r="P248" s="158">
        <f t="shared" si="32"/>
        <v>0</v>
      </c>
      <c r="Q248" s="158">
        <f t="shared" si="33"/>
        <v>0</v>
      </c>
      <c r="R248" s="158">
        <f t="shared" si="34"/>
        <v>0</v>
      </c>
      <c r="S248" s="6"/>
    </row>
    <row r="249" spans="1:19" s="93" customFormat="1" ht="54" x14ac:dyDescent="0.2">
      <c r="A249" s="295"/>
      <c r="B249" s="295"/>
      <c r="C249" s="62" t="s">
        <v>292</v>
      </c>
      <c r="D249" s="62" t="s">
        <v>66</v>
      </c>
      <c r="E249" s="87" t="s">
        <v>379</v>
      </c>
      <c r="F249" s="88" t="s">
        <v>533</v>
      </c>
      <c r="G249" s="96"/>
      <c r="H249" s="131" t="s">
        <v>647</v>
      </c>
      <c r="I249" s="9" t="s">
        <v>759</v>
      </c>
      <c r="J249" s="158" t="s">
        <v>25</v>
      </c>
      <c r="K249" s="158">
        <f t="shared" si="30"/>
        <v>0</v>
      </c>
      <c r="L249" s="158">
        <f t="shared" si="27"/>
        <v>1</v>
      </c>
      <c r="M249" s="158">
        <f t="shared" si="28"/>
        <v>0</v>
      </c>
      <c r="N249" s="158">
        <f t="shared" si="29"/>
        <v>0</v>
      </c>
      <c r="O249" s="158">
        <f t="shared" si="31"/>
        <v>0</v>
      </c>
      <c r="P249" s="158">
        <f t="shared" si="32"/>
        <v>0</v>
      </c>
      <c r="Q249" s="158">
        <f t="shared" si="33"/>
        <v>0</v>
      </c>
      <c r="R249" s="158">
        <f t="shared" si="34"/>
        <v>0</v>
      </c>
      <c r="S249" s="10"/>
    </row>
    <row r="250" spans="1:19" s="93" customFormat="1" ht="36" x14ac:dyDescent="0.2">
      <c r="A250" s="295"/>
      <c r="B250" s="295"/>
      <c r="C250" s="195" t="s">
        <v>572</v>
      </c>
      <c r="D250" s="196" t="s">
        <v>65</v>
      </c>
      <c r="E250" s="197" t="s">
        <v>537</v>
      </c>
      <c r="F250" s="88"/>
      <c r="G250" s="96"/>
      <c r="H250" s="135" t="s">
        <v>646</v>
      </c>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10"/>
    </row>
    <row r="251" spans="1:19" s="93" customFormat="1" ht="36" x14ac:dyDescent="0.2">
      <c r="A251" s="295"/>
      <c r="B251" s="295"/>
      <c r="C251" s="198" t="s">
        <v>573</v>
      </c>
      <c r="D251" s="199" t="s">
        <v>66</v>
      </c>
      <c r="E251" s="200" t="s">
        <v>538</v>
      </c>
      <c r="F251" s="88"/>
      <c r="G251" s="96"/>
      <c r="H251" s="133" t="s">
        <v>646</v>
      </c>
      <c r="I251" s="9"/>
      <c r="J251" s="158" t="s">
        <v>25</v>
      </c>
      <c r="K251" s="158">
        <f t="shared" si="30"/>
        <v>0</v>
      </c>
      <c r="L251" s="158">
        <f t="shared" si="27"/>
        <v>0</v>
      </c>
      <c r="M251" s="158">
        <f t="shared" si="28"/>
        <v>0</v>
      </c>
      <c r="N251" s="158">
        <f t="shared" si="29"/>
        <v>0</v>
      </c>
      <c r="O251" s="158">
        <f t="shared" si="31"/>
        <v>0</v>
      </c>
      <c r="P251" s="158">
        <f t="shared" si="32"/>
        <v>0</v>
      </c>
      <c r="Q251" s="158">
        <f t="shared" si="33"/>
        <v>0</v>
      </c>
      <c r="R251" s="158">
        <f t="shared" si="34"/>
        <v>0</v>
      </c>
      <c r="S251" s="10"/>
    </row>
    <row r="252" spans="1:19" s="93" customFormat="1" ht="21" thickBot="1" x14ac:dyDescent="0.25">
      <c r="A252" s="295"/>
      <c r="B252" s="295"/>
      <c r="C252" s="62" t="s">
        <v>479</v>
      </c>
      <c r="D252" s="62" t="s">
        <v>390</v>
      </c>
      <c r="E252" s="87" t="s">
        <v>458</v>
      </c>
      <c r="F252" s="88"/>
      <c r="G252" s="96"/>
      <c r="H252" s="132" t="s">
        <v>646</v>
      </c>
      <c r="I252" s="9"/>
      <c r="J252" s="160" t="s">
        <v>25</v>
      </c>
      <c r="K252" s="160">
        <f t="shared" si="30"/>
        <v>0</v>
      </c>
      <c r="L252" s="160">
        <f t="shared" si="27"/>
        <v>0</v>
      </c>
      <c r="M252" s="160">
        <f t="shared" si="28"/>
        <v>0</v>
      </c>
      <c r="N252" s="160">
        <f t="shared" si="29"/>
        <v>0</v>
      </c>
      <c r="O252" s="160">
        <f t="shared" si="31"/>
        <v>0</v>
      </c>
      <c r="P252" s="160">
        <f t="shared" si="32"/>
        <v>0</v>
      </c>
      <c r="Q252" s="160">
        <f t="shared" si="33"/>
        <v>0</v>
      </c>
      <c r="R252" s="160">
        <f t="shared" si="34"/>
        <v>0</v>
      </c>
      <c r="S252" s="8"/>
    </row>
    <row r="253" spans="1:19" ht="18" thickTop="1" x14ac:dyDescent="0.2"/>
  </sheetData>
  <sheetProtection algorithmName="SHA-512" hashValue="Hq2zQChalBrhHaJzYhukI1Ji9LCAqafVDEuLv1Zdn+Xp2dFCkgPN4TJyhNU9QvvDUUJU8ACQmT4yTME8BMu18Q==" saltValue="Bhkry6oLhVw4ZvVb8DDipQ=="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3 H60:H72 H185:H220 H91:H92 H89 H5:H39 H95:H119 H243:H252" xr:uid="{97517446-5F05-F042-B114-B6EF2FDAB6CB}">
      <formula1>"Yes,No,Split"</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81"/>
  <sheetViews>
    <sheetView topLeftCell="A49" zoomScale="80" zoomScaleNormal="80" workbookViewId="0">
      <selection activeCell="B67" sqref="B67:J69"/>
    </sheetView>
  </sheetViews>
  <sheetFormatPr baseColWidth="10" defaultColWidth="10.83203125"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Post-harvest crop activities</v>
      </c>
      <c r="C1" s="117"/>
      <c r="D1" s="117"/>
      <c r="E1" s="117"/>
      <c r="F1" s="117"/>
      <c r="G1" s="118"/>
      <c r="H1" s="118"/>
      <c r="I1" s="117"/>
    </row>
    <row r="2" spans="1:9" x14ac:dyDescent="0.2">
      <c r="A2" s="118"/>
      <c r="B2" s="117"/>
      <c r="C2" s="117"/>
      <c r="D2" s="117"/>
      <c r="E2" s="117"/>
      <c r="F2" s="117"/>
      <c r="G2" s="118"/>
      <c r="H2" s="118"/>
      <c r="I2" s="117"/>
    </row>
    <row r="3" spans="1:9" ht="33" customHeight="1" x14ac:dyDescent="0.2">
      <c r="A3" s="309" t="s">
        <v>397</v>
      </c>
      <c r="B3" s="309"/>
      <c r="C3" s="309"/>
      <c r="D3" s="309"/>
      <c r="E3" s="309"/>
      <c r="F3" s="309"/>
      <c r="G3" s="309"/>
      <c r="H3" s="309"/>
      <c r="I3" s="309"/>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31" t="s">
        <v>402</v>
      </c>
      <c r="B5" s="120" t="s">
        <v>642</v>
      </c>
      <c r="C5" s="120" t="s">
        <v>643</v>
      </c>
      <c r="D5" s="120" t="s">
        <v>644</v>
      </c>
      <c r="E5" s="120"/>
      <c r="F5" s="120"/>
      <c r="G5" s="121"/>
      <c r="H5" s="123">
        <v>44201</v>
      </c>
      <c r="I5" s="122" t="s">
        <v>645</v>
      </c>
    </row>
    <row r="6" spans="1:9" s="116" customFormat="1" ht="51" x14ac:dyDescent="0.2">
      <c r="A6" s="33" t="s">
        <v>403</v>
      </c>
      <c r="B6" s="120" t="s">
        <v>652</v>
      </c>
      <c r="C6" s="120" t="s">
        <v>651</v>
      </c>
      <c r="D6" s="120" t="s">
        <v>650</v>
      </c>
      <c r="E6" s="120"/>
      <c r="F6" s="120" t="s">
        <v>649</v>
      </c>
      <c r="G6" s="121">
        <v>2018</v>
      </c>
      <c r="H6" s="123">
        <v>44201</v>
      </c>
      <c r="I6" s="124" t="s">
        <v>648</v>
      </c>
    </row>
    <row r="7" spans="1:9" s="116" customFormat="1" ht="34" x14ac:dyDescent="0.2">
      <c r="A7" s="31" t="s">
        <v>404</v>
      </c>
      <c r="B7" s="120" t="s">
        <v>660</v>
      </c>
      <c r="C7" s="120" t="s">
        <v>659</v>
      </c>
      <c r="D7" s="120" t="s">
        <v>657</v>
      </c>
      <c r="E7" s="120" t="s">
        <v>658</v>
      </c>
      <c r="F7" s="120" t="s">
        <v>656</v>
      </c>
      <c r="G7" s="121">
        <v>2012</v>
      </c>
      <c r="H7" s="123">
        <v>44201</v>
      </c>
      <c r="I7" s="122" t="s">
        <v>653</v>
      </c>
    </row>
    <row r="8" spans="1:9" s="116" customFormat="1" ht="34" x14ac:dyDescent="0.2">
      <c r="A8" s="33" t="s">
        <v>405</v>
      </c>
      <c r="B8" s="120" t="s">
        <v>642</v>
      </c>
      <c r="C8" s="120" t="s">
        <v>899</v>
      </c>
      <c r="D8" s="120" t="s">
        <v>661</v>
      </c>
      <c r="E8" s="120"/>
      <c r="F8" s="120" t="s">
        <v>655</v>
      </c>
      <c r="G8" s="121">
        <v>2018</v>
      </c>
      <c r="H8" s="123">
        <v>44201</v>
      </c>
      <c r="I8" s="122" t="s">
        <v>654</v>
      </c>
    </row>
    <row r="9" spans="1:9" s="116" customFormat="1" ht="17" x14ac:dyDescent="0.2">
      <c r="A9" s="31" t="s">
        <v>406</v>
      </c>
      <c r="B9" s="120" t="s">
        <v>652</v>
      </c>
      <c r="C9" s="120" t="s">
        <v>663</v>
      </c>
      <c r="D9" s="120" t="s">
        <v>650</v>
      </c>
      <c r="E9" s="120"/>
      <c r="F9" s="120"/>
      <c r="G9" s="121"/>
      <c r="H9" s="123">
        <v>44201</v>
      </c>
      <c r="I9" s="122" t="s">
        <v>662</v>
      </c>
    </row>
    <row r="10" spans="1:9" s="116" customFormat="1" ht="34" x14ac:dyDescent="0.2">
      <c r="A10" s="33" t="s">
        <v>407</v>
      </c>
      <c r="B10" s="120" t="s">
        <v>642</v>
      </c>
      <c r="C10" s="120" t="s">
        <v>669</v>
      </c>
      <c r="D10" s="120" t="s">
        <v>670</v>
      </c>
      <c r="E10" s="120"/>
      <c r="F10" s="120"/>
      <c r="G10" s="121">
        <v>2019</v>
      </c>
      <c r="H10" s="123">
        <v>44201</v>
      </c>
      <c r="I10" s="122" t="s">
        <v>668</v>
      </c>
    </row>
    <row r="11" spans="1:9" s="116" customFormat="1" ht="17" x14ac:dyDescent="0.2">
      <c r="A11" s="31" t="s">
        <v>408</v>
      </c>
      <c r="B11" s="120" t="s">
        <v>642</v>
      </c>
      <c r="C11" s="120" t="s">
        <v>665</v>
      </c>
      <c r="D11" s="120" t="s">
        <v>666</v>
      </c>
      <c r="E11" s="120"/>
      <c r="F11" s="120" t="s">
        <v>667</v>
      </c>
      <c r="G11" s="121">
        <v>2016</v>
      </c>
      <c r="H11" s="123">
        <v>44201</v>
      </c>
      <c r="I11" s="122" t="s">
        <v>664</v>
      </c>
    </row>
    <row r="12" spans="1:9" s="116" customFormat="1" ht="17" x14ac:dyDescent="0.2">
      <c r="A12" s="33" t="s">
        <v>409</v>
      </c>
      <c r="B12" s="120" t="s">
        <v>642</v>
      </c>
      <c r="C12" s="120" t="s">
        <v>672</v>
      </c>
      <c r="D12" s="120" t="s">
        <v>673</v>
      </c>
      <c r="E12" s="120"/>
      <c r="F12" s="120" t="s">
        <v>674</v>
      </c>
      <c r="G12" s="121">
        <v>2018</v>
      </c>
      <c r="H12" s="123">
        <v>44202</v>
      </c>
      <c r="I12" s="122" t="s">
        <v>671</v>
      </c>
    </row>
    <row r="13" spans="1:9" s="116" customFormat="1" ht="34" x14ac:dyDescent="0.2">
      <c r="A13" s="31" t="s">
        <v>410</v>
      </c>
      <c r="B13" s="120" t="s">
        <v>642</v>
      </c>
      <c r="C13" s="120" t="s">
        <v>677</v>
      </c>
      <c r="D13" s="120" t="s">
        <v>676</v>
      </c>
      <c r="E13" s="120"/>
      <c r="F13" s="120" t="s">
        <v>678</v>
      </c>
      <c r="G13" s="121">
        <v>2018</v>
      </c>
      <c r="H13" s="123">
        <v>44202</v>
      </c>
      <c r="I13" s="122" t="s">
        <v>675</v>
      </c>
    </row>
    <row r="14" spans="1:9" s="116" customFormat="1" ht="17" x14ac:dyDescent="0.2">
      <c r="A14" s="33" t="s">
        <v>411</v>
      </c>
      <c r="B14" s="120" t="s">
        <v>642</v>
      </c>
      <c r="C14" s="120" t="s">
        <v>680</v>
      </c>
      <c r="D14" s="120" t="s">
        <v>681</v>
      </c>
      <c r="E14" s="120"/>
      <c r="F14" s="120" t="s">
        <v>682</v>
      </c>
      <c r="G14" s="121"/>
      <c r="H14" s="123">
        <v>44202</v>
      </c>
      <c r="I14" s="122" t="s">
        <v>679</v>
      </c>
    </row>
    <row r="15" spans="1:9" s="116" customFormat="1" ht="34" x14ac:dyDescent="0.2">
      <c r="A15" s="31" t="s">
        <v>412</v>
      </c>
      <c r="B15" s="120" t="s">
        <v>683</v>
      </c>
      <c r="C15" s="120" t="s">
        <v>684</v>
      </c>
      <c r="D15" s="120"/>
      <c r="E15" s="120"/>
      <c r="F15" s="120" t="s">
        <v>685</v>
      </c>
      <c r="G15" s="121">
        <v>2011</v>
      </c>
      <c r="H15" s="123">
        <v>44202</v>
      </c>
      <c r="I15" s="122" t="s">
        <v>686</v>
      </c>
    </row>
    <row r="16" spans="1:9" s="116" customFormat="1" ht="34" x14ac:dyDescent="0.2">
      <c r="A16" s="33" t="s">
        <v>413</v>
      </c>
      <c r="B16" s="120" t="s">
        <v>660</v>
      </c>
      <c r="C16" s="120" t="s">
        <v>688</v>
      </c>
      <c r="D16" s="120" t="s">
        <v>689</v>
      </c>
      <c r="E16" s="120" t="s">
        <v>690</v>
      </c>
      <c r="F16" s="120" t="s">
        <v>691</v>
      </c>
      <c r="G16" s="121">
        <v>2000</v>
      </c>
      <c r="H16" s="123">
        <v>44202</v>
      </c>
      <c r="I16" s="122" t="s">
        <v>687</v>
      </c>
    </row>
    <row r="17" spans="1:9" s="116" customFormat="1" ht="34" x14ac:dyDescent="0.2">
      <c r="A17" s="31" t="s">
        <v>414</v>
      </c>
      <c r="B17" s="120" t="s">
        <v>642</v>
      </c>
      <c r="C17" s="120" t="s">
        <v>694</v>
      </c>
      <c r="D17" s="120" t="s">
        <v>695</v>
      </c>
      <c r="E17" s="120"/>
      <c r="F17" s="120" t="s">
        <v>693</v>
      </c>
      <c r="G17" s="121">
        <v>2014</v>
      </c>
      <c r="H17" s="123">
        <v>44202</v>
      </c>
      <c r="I17" s="122" t="s">
        <v>692</v>
      </c>
    </row>
    <row r="18" spans="1:9" s="116" customFormat="1" ht="51" x14ac:dyDescent="0.2">
      <c r="A18" s="33" t="s">
        <v>415</v>
      </c>
      <c r="B18" s="120" t="s">
        <v>660</v>
      </c>
      <c r="C18" s="120" t="s">
        <v>696</v>
      </c>
      <c r="D18" s="120" t="s">
        <v>697</v>
      </c>
      <c r="E18" s="120">
        <v>31</v>
      </c>
      <c r="F18" s="120" t="s">
        <v>698</v>
      </c>
      <c r="G18" s="121">
        <v>2014</v>
      </c>
      <c r="H18" s="123">
        <v>44202</v>
      </c>
      <c r="I18" s="122" t="s">
        <v>699</v>
      </c>
    </row>
    <row r="19" spans="1:9" s="116" customFormat="1" ht="17" x14ac:dyDescent="0.2">
      <c r="A19" s="31" t="s">
        <v>416</v>
      </c>
      <c r="B19" s="120" t="s">
        <v>642</v>
      </c>
      <c r="C19" s="120" t="s">
        <v>702</v>
      </c>
      <c r="D19" s="120" t="s">
        <v>701</v>
      </c>
      <c r="E19" s="120"/>
      <c r="F19" s="120"/>
      <c r="G19" s="121"/>
      <c r="H19" s="123">
        <v>44202</v>
      </c>
      <c r="I19" s="122" t="s">
        <v>700</v>
      </c>
    </row>
    <row r="20" spans="1:9" s="116" customFormat="1" ht="34" x14ac:dyDescent="0.2">
      <c r="A20" s="33" t="s">
        <v>417</v>
      </c>
      <c r="B20" s="120" t="s">
        <v>642</v>
      </c>
      <c r="C20" s="120" t="s">
        <v>703</v>
      </c>
      <c r="D20" s="120" t="s">
        <v>704</v>
      </c>
      <c r="E20" s="120"/>
      <c r="F20" s="120"/>
      <c r="G20" s="121"/>
      <c r="H20" s="123">
        <v>44202</v>
      </c>
      <c r="I20" s="122" t="s">
        <v>705</v>
      </c>
    </row>
    <row r="21" spans="1:9" s="116" customFormat="1" ht="17" x14ac:dyDescent="0.2">
      <c r="A21" s="31" t="s">
        <v>418</v>
      </c>
      <c r="B21" s="120" t="s">
        <v>642</v>
      </c>
      <c r="C21" s="120" t="s">
        <v>706</v>
      </c>
      <c r="D21" s="120" t="s">
        <v>707</v>
      </c>
      <c r="E21" s="120"/>
      <c r="F21" s="120" t="s">
        <v>709</v>
      </c>
      <c r="G21" s="121">
        <v>2016</v>
      </c>
      <c r="H21" s="123">
        <v>44202</v>
      </c>
      <c r="I21" s="122" t="s">
        <v>708</v>
      </c>
    </row>
    <row r="22" spans="1:9" s="116" customFormat="1" ht="17" x14ac:dyDescent="0.2">
      <c r="A22" s="33" t="s">
        <v>419</v>
      </c>
      <c r="B22" s="120" t="s">
        <v>642</v>
      </c>
      <c r="C22" s="120" t="s">
        <v>710</v>
      </c>
      <c r="D22" s="120" t="s">
        <v>711</v>
      </c>
      <c r="E22" s="120"/>
      <c r="F22" s="120"/>
      <c r="G22" s="121"/>
      <c r="H22" s="123">
        <v>44202</v>
      </c>
      <c r="I22" s="122" t="s">
        <v>712</v>
      </c>
    </row>
    <row r="23" spans="1:9" s="116" customFormat="1" ht="34" x14ac:dyDescent="0.2">
      <c r="A23" s="31" t="s">
        <v>420</v>
      </c>
      <c r="B23" s="120" t="s">
        <v>660</v>
      </c>
      <c r="C23" s="120" t="s">
        <v>714</v>
      </c>
      <c r="D23" s="120" t="s">
        <v>715</v>
      </c>
      <c r="E23" s="120"/>
      <c r="F23" s="120" t="s">
        <v>716</v>
      </c>
      <c r="G23" s="121">
        <v>2017</v>
      </c>
      <c r="H23" s="123">
        <v>44202</v>
      </c>
      <c r="I23" s="122" t="s">
        <v>713</v>
      </c>
    </row>
    <row r="24" spans="1:9" s="116" customFormat="1" ht="34" x14ac:dyDescent="0.2">
      <c r="A24" s="33" t="s">
        <v>421</v>
      </c>
      <c r="B24" s="120" t="s">
        <v>642</v>
      </c>
      <c r="C24" s="120" t="s">
        <v>717</v>
      </c>
      <c r="D24" s="120" t="s">
        <v>718</v>
      </c>
      <c r="E24" s="120"/>
      <c r="F24" s="120"/>
      <c r="G24" s="121"/>
      <c r="H24" s="123">
        <v>44202</v>
      </c>
      <c r="I24" s="122" t="s">
        <v>719</v>
      </c>
    </row>
    <row r="25" spans="1:9" s="116" customFormat="1" ht="17" x14ac:dyDescent="0.2">
      <c r="A25" s="31" t="s">
        <v>422</v>
      </c>
      <c r="B25" s="120" t="s">
        <v>642</v>
      </c>
      <c r="C25" s="120" t="s">
        <v>720</v>
      </c>
      <c r="D25" s="120" t="s">
        <v>721</v>
      </c>
      <c r="E25" s="120"/>
      <c r="F25" s="120"/>
      <c r="G25" s="121"/>
      <c r="H25" s="123">
        <v>44202</v>
      </c>
      <c r="I25" s="122" t="s">
        <v>722</v>
      </c>
    </row>
    <row r="26" spans="1:9" s="116" customFormat="1" ht="51" x14ac:dyDescent="0.2">
      <c r="A26" s="33" t="s">
        <v>423</v>
      </c>
      <c r="B26" s="120" t="s">
        <v>642</v>
      </c>
      <c r="C26" s="120" t="s">
        <v>723</v>
      </c>
      <c r="D26" s="120" t="s">
        <v>724</v>
      </c>
      <c r="E26" s="120"/>
      <c r="F26" s="120" t="s">
        <v>725</v>
      </c>
      <c r="G26" s="121">
        <v>2014</v>
      </c>
      <c r="H26" s="123">
        <v>44202</v>
      </c>
      <c r="I26" s="122" t="s">
        <v>726</v>
      </c>
    </row>
    <row r="27" spans="1:9" s="116" customFormat="1" ht="51" x14ac:dyDescent="0.2">
      <c r="A27" s="31" t="s">
        <v>424</v>
      </c>
      <c r="B27" s="120" t="s">
        <v>652</v>
      </c>
      <c r="C27" s="120" t="s">
        <v>727</v>
      </c>
      <c r="D27" s="120" t="s">
        <v>650</v>
      </c>
      <c r="E27" s="120"/>
      <c r="F27" s="120" t="s">
        <v>728</v>
      </c>
      <c r="G27" s="121"/>
      <c r="H27" s="123">
        <v>44202</v>
      </c>
      <c r="I27" s="122" t="s">
        <v>729</v>
      </c>
    </row>
    <row r="28" spans="1:9" s="116" customFormat="1" ht="34" x14ac:dyDescent="0.2">
      <c r="A28" s="33" t="s">
        <v>425</v>
      </c>
      <c r="B28" s="120" t="s">
        <v>652</v>
      </c>
      <c r="C28" s="120" t="s">
        <v>730</v>
      </c>
      <c r="D28" s="120" t="s">
        <v>650</v>
      </c>
      <c r="E28" s="120"/>
      <c r="F28" s="120" t="s">
        <v>732</v>
      </c>
      <c r="G28" s="121">
        <v>2015</v>
      </c>
      <c r="H28" s="123">
        <v>44202</v>
      </c>
      <c r="I28" s="122" t="s">
        <v>731</v>
      </c>
    </row>
    <row r="29" spans="1:9" s="116" customFormat="1" ht="34" x14ac:dyDescent="0.2">
      <c r="A29" s="31" t="s">
        <v>426</v>
      </c>
      <c r="B29" s="120" t="s">
        <v>642</v>
      </c>
      <c r="C29" s="120" t="s">
        <v>733</v>
      </c>
      <c r="D29" s="120" t="s">
        <v>734</v>
      </c>
      <c r="E29" s="120"/>
      <c r="F29" s="120" t="s">
        <v>735</v>
      </c>
      <c r="G29" s="121">
        <v>2017</v>
      </c>
      <c r="H29" s="123">
        <v>44202</v>
      </c>
      <c r="I29" s="122" t="s">
        <v>736</v>
      </c>
    </row>
    <row r="30" spans="1:9" s="116" customFormat="1" ht="34" x14ac:dyDescent="0.2">
      <c r="A30" s="33" t="s">
        <v>427</v>
      </c>
      <c r="B30" s="120" t="s">
        <v>660</v>
      </c>
      <c r="C30" s="120" t="s">
        <v>737</v>
      </c>
      <c r="D30" s="120" t="s">
        <v>738</v>
      </c>
      <c r="E30" s="120"/>
      <c r="F30" s="120" t="s">
        <v>739</v>
      </c>
      <c r="G30" s="121">
        <v>2011</v>
      </c>
      <c r="H30" s="123">
        <v>44202</v>
      </c>
      <c r="I30" s="122" t="s">
        <v>740</v>
      </c>
    </row>
    <row r="31" spans="1:9" s="116" customFormat="1" ht="17" x14ac:dyDescent="0.2">
      <c r="A31" s="31" t="s">
        <v>428</v>
      </c>
      <c r="B31" s="120" t="s">
        <v>642</v>
      </c>
      <c r="C31" s="120" t="s">
        <v>742</v>
      </c>
      <c r="D31" s="120" t="s">
        <v>741</v>
      </c>
      <c r="E31" s="120"/>
      <c r="F31" s="120"/>
      <c r="G31" s="121"/>
      <c r="H31" s="123">
        <v>44202</v>
      </c>
      <c r="I31" s="122" t="s">
        <v>743</v>
      </c>
    </row>
    <row r="32" spans="1:9" s="116" customFormat="1" ht="34" x14ac:dyDescent="0.2">
      <c r="A32" s="33" t="s">
        <v>429</v>
      </c>
      <c r="B32" s="120" t="s">
        <v>660</v>
      </c>
      <c r="C32" s="120" t="s">
        <v>744</v>
      </c>
      <c r="D32" s="120" t="s">
        <v>745</v>
      </c>
      <c r="E32" s="120" t="s">
        <v>746</v>
      </c>
      <c r="F32" s="120" t="s">
        <v>747</v>
      </c>
      <c r="G32" s="121">
        <v>2019</v>
      </c>
      <c r="H32" s="123">
        <v>44202</v>
      </c>
      <c r="I32" s="122" t="s">
        <v>748</v>
      </c>
    </row>
    <row r="33" spans="1:9" s="116" customFormat="1" ht="34" x14ac:dyDescent="0.2">
      <c r="A33" s="31" t="s">
        <v>430</v>
      </c>
      <c r="B33" s="120" t="s">
        <v>660</v>
      </c>
      <c r="C33" s="120" t="s">
        <v>750</v>
      </c>
      <c r="D33" s="120" t="s">
        <v>738</v>
      </c>
      <c r="E33" s="120" t="s">
        <v>752</v>
      </c>
      <c r="F33" s="120" t="s">
        <v>751</v>
      </c>
      <c r="G33" s="121"/>
      <c r="H33" s="123">
        <v>44202</v>
      </c>
      <c r="I33" s="122" t="s">
        <v>749</v>
      </c>
    </row>
    <row r="34" spans="1:9" s="116" customFormat="1" ht="17" x14ac:dyDescent="0.2">
      <c r="A34" s="33" t="s">
        <v>431</v>
      </c>
      <c r="B34" s="120" t="s">
        <v>642</v>
      </c>
      <c r="C34" s="120" t="s">
        <v>754</v>
      </c>
      <c r="D34" s="120" t="s">
        <v>755</v>
      </c>
      <c r="E34" s="120"/>
      <c r="F34" s="120"/>
      <c r="G34" s="121"/>
      <c r="H34" s="123">
        <v>44202</v>
      </c>
      <c r="I34" s="122" t="s">
        <v>753</v>
      </c>
    </row>
    <row r="35" spans="1:9" ht="17" x14ac:dyDescent="0.2">
      <c r="A35" s="17" t="s">
        <v>432</v>
      </c>
      <c r="B35" s="120" t="s">
        <v>652</v>
      </c>
      <c r="C35" s="122" t="s">
        <v>758</v>
      </c>
      <c r="D35" s="122" t="s">
        <v>757</v>
      </c>
      <c r="E35" s="122"/>
      <c r="F35" s="249" t="s">
        <v>821</v>
      </c>
      <c r="G35" s="125">
        <v>2018</v>
      </c>
      <c r="H35" s="123">
        <v>44202</v>
      </c>
      <c r="I35" s="122" t="s">
        <v>756</v>
      </c>
    </row>
    <row r="36" spans="1:9" ht="17" x14ac:dyDescent="0.2">
      <c r="A36" s="20" t="s">
        <v>433</v>
      </c>
      <c r="B36" s="120" t="s">
        <v>642</v>
      </c>
      <c r="C36" s="122" t="s">
        <v>760</v>
      </c>
      <c r="D36" s="122" t="s">
        <v>761</v>
      </c>
      <c r="E36" s="122"/>
      <c r="F36" s="122"/>
      <c r="G36" s="125"/>
      <c r="H36" s="123">
        <v>44202</v>
      </c>
      <c r="I36" s="122" t="s">
        <v>762</v>
      </c>
    </row>
    <row r="37" spans="1:9" ht="17" x14ac:dyDescent="0.2">
      <c r="A37" s="17" t="s">
        <v>434</v>
      </c>
      <c r="B37" s="120" t="s">
        <v>660</v>
      </c>
      <c r="C37" s="122" t="s">
        <v>765</v>
      </c>
      <c r="D37" s="248" t="s">
        <v>820</v>
      </c>
      <c r="E37" s="122" t="s">
        <v>764</v>
      </c>
      <c r="F37" s="248" t="s">
        <v>822</v>
      </c>
      <c r="G37" s="125">
        <v>2012</v>
      </c>
      <c r="H37" s="123">
        <v>44202</v>
      </c>
      <c r="I37" s="122" t="s">
        <v>763</v>
      </c>
    </row>
    <row r="38" spans="1:9" ht="17" x14ac:dyDescent="0.2">
      <c r="A38" s="20" t="s">
        <v>435</v>
      </c>
      <c r="B38" s="120" t="s">
        <v>767</v>
      </c>
      <c r="C38" s="122" t="s">
        <v>766</v>
      </c>
      <c r="D38" s="122" t="s">
        <v>768</v>
      </c>
      <c r="E38" s="122"/>
      <c r="F38" s="122"/>
      <c r="G38" s="125"/>
      <c r="H38" s="123">
        <v>44202</v>
      </c>
      <c r="I38" s="122" t="s">
        <v>769</v>
      </c>
    </row>
    <row r="39" spans="1:9" ht="32" x14ac:dyDescent="0.2">
      <c r="A39" s="17" t="s">
        <v>436</v>
      </c>
      <c r="B39" s="120" t="s">
        <v>660</v>
      </c>
      <c r="C39" s="122" t="s">
        <v>770</v>
      </c>
      <c r="D39" s="122" t="s">
        <v>771</v>
      </c>
      <c r="E39" s="122" t="s">
        <v>772</v>
      </c>
      <c r="F39" s="250" t="s">
        <v>823</v>
      </c>
      <c r="G39" s="125">
        <v>2016</v>
      </c>
      <c r="H39" s="123">
        <v>44202</v>
      </c>
      <c r="I39" s="122" t="s">
        <v>773</v>
      </c>
    </row>
    <row r="40" spans="1:9" ht="17" x14ac:dyDescent="0.2">
      <c r="A40" s="20" t="s">
        <v>437</v>
      </c>
      <c r="B40" s="120" t="s">
        <v>652</v>
      </c>
      <c r="C40" s="122" t="s">
        <v>774</v>
      </c>
      <c r="D40" s="122" t="s">
        <v>775</v>
      </c>
      <c r="E40" s="122"/>
      <c r="F40" s="122"/>
      <c r="G40" s="125"/>
      <c r="H40" s="123">
        <v>44202</v>
      </c>
      <c r="I40" s="122" t="s">
        <v>776</v>
      </c>
    </row>
    <row r="41" spans="1:9" ht="17" x14ac:dyDescent="0.2">
      <c r="A41" s="17" t="s">
        <v>438</v>
      </c>
      <c r="B41" s="120" t="s">
        <v>642</v>
      </c>
      <c r="C41" s="122" t="s">
        <v>777</v>
      </c>
      <c r="D41" s="122" t="s">
        <v>768</v>
      </c>
      <c r="E41" s="122"/>
      <c r="F41" s="122"/>
      <c r="G41" s="125"/>
      <c r="H41" s="123">
        <v>44202</v>
      </c>
      <c r="I41" s="122" t="s">
        <v>778</v>
      </c>
    </row>
    <row r="42" spans="1:9" ht="17" x14ac:dyDescent="0.2">
      <c r="A42" s="20" t="s">
        <v>439</v>
      </c>
      <c r="B42" s="120" t="s">
        <v>642</v>
      </c>
      <c r="C42" s="122" t="s">
        <v>781</v>
      </c>
      <c r="D42" s="122" t="s">
        <v>780</v>
      </c>
      <c r="E42" s="122"/>
      <c r="F42" s="122"/>
      <c r="G42" s="125">
        <v>2020</v>
      </c>
      <c r="H42" s="247">
        <v>44203</v>
      </c>
      <c r="I42" s="122" t="s">
        <v>779</v>
      </c>
    </row>
    <row r="43" spans="1:9" ht="34" x14ac:dyDescent="0.2">
      <c r="A43" s="17" t="s">
        <v>440</v>
      </c>
      <c r="B43" s="120" t="s">
        <v>660</v>
      </c>
      <c r="C43" s="122" t="s">
        <v>782</v>
      </c>
      <c r="D43" s="122" t="s">
        <v>783</v>
      </c>
      <c r="E43" s="120" t="s">
        <v>824</v>
      </c>
      <c r="F43" s="122" t="s">
        <v>825</v>
      </c>
      <c r="G43" s="125" t="s">
        <v>784</v>
      </c>
      <c r="H43" s="247">
        <v>44203</v>
      </c>
      <c r="I43" s="122" t="s">
        <v>785</v>
      </c>
    </row>
    <row r="44" spans="1:9" ht="17" x14ac:dyDescent="0.2">
      <c r="A44" s="20" t="s">
        <v>441</v>
      </c>
      <c r="B44" s="120" t="s">
        <v>642</v>
      </c>
      <c r="C44" s="122" t="s">
        <v>786</v>
      </c>
      <c r="D44" s="122" t="s">
        <v>787</v>
      </c>
      <c r="E44" s="122"/>
      <c r="F44" s="122" t="s">
        <v>826</v>
      </c>
      <c r="G44" s="122"/>
      <c r="H44" s="247">
        <v>44203</v>
      </c>
      <c r="I44" s="122" t="s">
        <v>788</v>
      </c>
    </row>
    <row r="45" spans="1:9" ht="17" x14ac:dyDescent="0.2">
      <c r="A45" s="182" t="s">
        <v>495</v>
      </c>
      <c r="B45" s="120" t="s">
        <v>660</v>
      </c>
      <c r="C45" s="122" t="s">
        <v>790</v>
      </c>
      <c r="D45" s="122" t="s">
        <v>791</v>
      </c>
      <c r="E45" s="122" t="s">
        <v>827</v>
      </c>
      <c r="F45" s="122" t="s">
        <v>828</v>
      </c>
      <c r="G45" s="125">
        <v>2010</v>
      </c>
      <c r="H45" s="247">
        <v>44203</v>
      </c>
      <c r="I45" s="122" t="s">
        <v>789</v>
      </c>
    </row>
    <row r="46" spans="1:9" ht="17" x14ac:dyDescent="0.2">
      <c r="A46" s="181" t="s">
        <v>496</v>
      </c>
      <c r="B46" s="120" t="s">
        <v>660</v>
      </c>
      <c r="C46" s="122" t="s">
        <v>793</v>
      </c>
      <c r="D46" s="122" t="s">
        <v>794</v>
      </c>
      <c r="E46" s="122"/>
      <c r="F46" s="122" t="s">
        <v>795</v>
      </c>
      <c r="G46" s="125">
        <v>2017</v>
      </c>
      <c r="H46" s="247">
        <v>44203</v>
      </c>
      <c r="I46" s="122" t="s">
        <v>792</v>
      </c>
    </row>
    <row r="47" spans="1:9" ht="17" x14ac:dyDescent="0.2">
      <c r="A47" s="182" t="s">
        <v>497</v>
      </c>
      <c r="B47" s="120" t="s">
        <v>660</v>
      </c>
      <c r="C47" s="122" t="s">
        <v>797</v>
      </c>
      <c r="D47" s="122" t="s">
        <v>798</v>
      </c>
      <c r="E47" s="122" t="s">
        <v>829</v>
      </c>
      <c r="F47" s="251" t="s">
        <v>830</v>
      </c>
      <c r="G47" s="125">
        <v>2013</v>
      </c>
      <c r="H47" s="247">
        <v>44203</v>
      </c>
      <c r="I47" s="122" t="s">
        <v>796</v>
      </c>
    </row>
    <row r="48" spans="1:9" ht="17" x14ac:dyDescent="0.2">
      <c r="A48" s="181" t="s">
        <v>498</v>
      </c>
      <c r="B48" s="120" t="s">
        <v>642</v>
      </c>
      <c r="C48" s="122" t="s">
        <v>802</v>
      </c>
      <c r="D48" s="122" t="s">
        <v>803</v>
      </c>
      <c r="E48" s="122"/>
      <c r="F48" s="122" t="s">
        <v>801</v>
      </c>
      <c r="G48" s="125">
        <v>2019</v>
      </c>
      <c r="H48" s="247">
        <v>44203</v>
      </c>
      <c r="I48" s="122" t="s">
        <v>800</v>
      </c>
    </row>
    <row r="49" spans="1:9" ht="17" x14ac:dyDescent="0.2">
      <c r="A49" s="182" t="s">
        <v>499</v>
      </c>
      <c r="B49" s="120" t="s">
        <v>652</v>
      </c>
      <c r="C49" s="122" t="s">
        <v>807</v>
      </c>
      <c r="D49" s="122" t="s">
        <v>806</v>
      </c>
      <c r="E49" s="122"/>
      <c r="F49" s="249" t="s">
        <v>805</v>
      </c>
      <c r="G49" s="125">
        <v>2017</v>
      </c>
      <c r="H49" s="247">
        <v>44203</v>
      </c>
      <c r="I49" s="122" t="s">
        <v>804</v>
      </c>
    </row>
    <row r="50" spans="1:9" ht="17" x14ac:dyDescent="0.2">
      <c r="A50" s="181" t="s">
        <v>500</v>
      </c>
      <c r="B50" s="120" t="s">
        <v>660</v>
      </c>
      <c r="C50" s="122" t="s">
        <v>811</v>
      </c>
      <c r="D50" s="122"/>
      <c r="E50" s="122"/>
      <c r="F50" s="122" t="s">
        <v>810</v>
      </c>
      <c r="G50" s="125">
        <v>2011</v>
      </c>
      <c r="H50" s="247">
        <v>44203</v>
      </c>
      <c r="I50" s="122" t="s">
        <v>809</v>
      </c>
    </row>
    <row r="51" spans="1:9" ht="17" x14ac:dyDescent="0.2">
      <c r="A51" s="182" t="s">
        <v>501</v>
      </c>
      <c r="B51" s="120" t="s">
        <v>642</v>
      </c>
      <c r="C51" s="122" t="s">
        <v>812</v>
      </c>
      <c r="D51" s="122" t="s">
        <v>813</v>
      </c>
      <c r="E51" s="122"/>
      <c r="F51" s="122" t="s">
        <v>814</v>
      </c>
      <c r="G51" s="125">
        <v>2018</v>
      </c>
      <c r="H51" s="247">
        <v>44203</v>
      </c>
      <c r="I51" s="122" t="s">
        <v>815</v>
      </c>
    </row>
    <row r="52" spans="1:9" ht="17" x14ac:dyDescent="0.2">
      <c r="A52" s="181" t="s">
        <v>502</v>
      </c>
      <c r="B52" s="120" t="s">
        <v>642</v>
      </c>
      <c r="C52" s="122" t="s">
        <v>818</v>
      </c>
      <c r="D52" s="122" t="s">
        <v>650</v>
      </c>
      <c r="E52" s="122"/>
      <c r="F52" s="122" t="s">
        <v>817</v>
      </c>
      <c r="G52" s="125"/>
      <c r="H52" s="247">
        <v>44203</v>
      </c>
      <c r="I52" s="122" t="s">
        <v>816</v>
      </c>
    </row>
    <row r="53" spans="1:9" ht="17" x14ac:dyDescent="0.2">
      <c r="A53" s="182" t="s">
        <v>503</v>
      </c>
      <c r="B53" s="120" t="s">
        <v>642</v>
      </c>
      <c r="C53" s="122" t="s">
        <v>831</v>
      </c>
      <c r="D53" s="122" t="s">
        <v>832</v>
      </c>
      <c r="E53" s="122"/>
      <c r="F53" s="122"/>
      <c r="G53" s="125"/>
      <c r="H53" s="247">
        <v>44203</v>
      </c>
      <c r="I53" s="260" t="s">
        <v>833</v>
      </c>
    </row>
    <row r="54" spans="1:9" ht="17" x14ac:dyDescent="0.2">
      <c r="A54" s="181" t="s">
        <v>504</v>
      </c>
      <c r="B54" s="120" t="s">
        <v>642</v>
      </c>
      <c r="C54" s="122" t="s">
        <v>835</v>
      </c>
      <c r="D54" s="122" t="s">
        <v>836</v>
      </c>
      <c r="E54" s="122"/>
      <c r="F54" s="122"/>
      <c r="G54" s="125"/>
      <c r="H54" s="247">
        <v>44203</v>
      </c>
      <c r="I54" s="122" t="s">
        <v>834</v>
      </c>
    </row>
    <row r="55" spans="1:9" ht="17" x14ac:dyDescent="0.2">
      <c r="A55" s="182" t="s">
        <v>505</v>
      </c>
      <c r="B55" s="120" t="s">
        <v>642</v>
      </c>
      <c r="C55" s="122" t="s">
        <v>838</v>
      </c>
      <c r="D55" s="122" t="s">
        <v>650</v>
      </c>
      <c r="E55" s="122"/>
      <c r="F55" s="122"/>
      <c r="G55" s="125"/>
      <c r="H55" s="247">
        <v>44203</v>
      </c>
      <c r="I55" s="122" t="s">
        <v>837</v>
      </c>
    </row>
    <row r="56" spans="1:9" ht="17" x14ac:dyDescent="0.2">
      <c r="A56" s="181" t="s">
        <v>506</v>
      </c>
      <c r="B56" s="120" t="s">
        <v>642</v>
      </c>
      <c r="C56" s="122" t="s">
        <v>840</v>
      </c>
      <c r="D56" s="122" t="s">
        <v>841</v>
      </c>
      <c r="E56" s="122"/>
      <c r="F56" s="122"/>
      <c r="G56" s="125"/>
      <c r="H56" s="247">
        <v>44203</v>
      </c>
      <c r="I56" s="122" t="s">
        <v>839</v>
      </c>
    </row>
    <row r="57" spans="1:9" ht="17" x14ac:dyDescent="0.2">
      <c r="A57" s="182" t="s">
        <v>507</v>
      </c>
      <c r="B57" s="120" t="s">
        <v>642</v>
      </c>
      <c r="C57" s="122" t="s">
        <v>842</v>
      </c>
      <c r="D57" s="122" t="s">
        <v>843</v>
      </c>
      <c r="E57" s="122"/>
      <c r="F57" s="122"/>
      <c r="G57" s="125"/>
      <c r="H57" s="247">
        <v>44203</v>
      </c>
      <c r="I57" s="122" t="s">
        <v>844</v>
      </c>
    </row>
    <row r="58" spans="1:9" ht="17" x14ac:dyDescent="0.2">
      <c r="A58" s="181" t="s">
        <v>508</v>
      </c>
      <c r="B58" s="120" t="s">
        <v>642</v>
      </c>
      <c r="C58" s="122" t="s">
        <v>846</v>
      </c>
      <c r="D58" s="122" t="s">
        <v>775</v>
      </c>
      <c r="E58" s="122"/>
      <c r="F58" s="122"/>
      <c r="G58" s="125"/>
      <c r="H58" s="247">
        <v>44203</v>
      </c>
      <c r="I58" s="122" t="s">
        <v>845</v>
      </c>
    </row>
    <row r="59" spans="1:9" ht="17" x14ac:dyDescent="0.2">
      <c r="A59" s="182" t="s">
        <v>509</v>
      </c>
      <c r="B59" s="120" t="s">
        <v>642</v>
      </c>
      <c r="C59" s="122" t="s">
        <v>848</v>
      </c>
      <c r="D59" s="122" t="s">
        <v>676</v>
      </c>
      <c r="E59" s="122"/>
      <c r="F59" s="122"/>
      <c r="G59" s="125">
        <v>2017</v>
      </c>
      <c r="H59" s="247">
        <v>44203</v>
      </c>
      <c r="I59" s="122" t="s">
        <v>847</v>
      </c>
    </row>
    <row r="60" spans="1:9" ht="17" x14ac:dyDescent="0.2">
      <c r="A60" s="181" t="s">
        <v>510</v>
      </c>
      <c r="B60" s="120" t="s">
        <v>767</v>
      </c>
      <c r="C60" s="122" t="s">
        <v>850</v>
      </c>
      <c r="D60" s="122" t="s">
        <v>741</v>
      </c>
      <c r="E60" s="122"/>
      <c r="F60" s="122"/>
      <c r="G60" s="125"/>
      <c r="H60" s="247">
        <v>44203</v>
      </c>
      <c r="I60" s="122" t="s">
        <v>849</v>
      </c>
    </row>
    <row r="61" spans="1:9" ht="17" x14ac:dyDescent="0.2">
      <c r="A61" s="182" t="s">
        <v>511</v>
      </c>
      <c r="B61" s="253" t="s">
        <v>652</v>
      </c>
      <c r="C61" s="122" t="s">
        <v>853</v>
      </c>
      <c r="D61" s="122" t="s">
        <v>851</v>
      </c>
      <c r="E61" s="122"/>
      <c r="F61" s="122"/>
      <c r="G61" s="125">
        <v>2019</v>
      </c>
      <c r="H61" s="247">
        <v>44203</v>
      </c>
      <c r="I61" s="256" t="s">
        <v>852</v>
      </c>
    </row>
    <row r="62" spans="1:9" ht="17" x14ac:dyDescent="0.2">
      <c r="A62" s="181" t="s">
        <v>512</v>
      </c>
      <c r="B62" s="253" t="s">
        <v>652</v>
      </c>
      <c r="C62" s="122" t="s">
        <v>856</v>
      </c>
      <c r="D62" s="122" t="s">
        <v>851</v>
      </c>
      <c r="E62" s="122"/>
      <c r="F62" s="122"/>
      <c r="G62" s="125">
        <v>2016</v>
      </c>
      <c r="H62" s="247">
        <v>44203</v>
      </c>
      <c r="I62" s="256" t="s">
        <v>855</v>
      </c>
    </row>
    <row r="63" spans="1:9" ht="17" x14ac:dyDescent="0.2">
      <c r="A63" s="182" t="s">
        <v>513</v>
      </c>
      <c r="B63" s="253" t="s">
        <v>652</v>
      </c>
      <c r="C63" s="122" t="s">
        <v>859</v>
      </c>
      <c r="D63" s="122" t="s">
        <v>858</v>
      </c>
      <c r="E63" s="122"/>
      <c r="F63" s="122"/>
      <c r="G63" s="125">
        <v>2012</v>
      </c>
      <c r="H63" s="247">
        <v>44203</v>
      </c>
      <c r="I63" s="256" t="s">
        <v>857</v>
      </c>
    </row>
    <row r="64" spans="1:9" ht="17" x14ac:dyDescent="0.2">
      <c r="A64" s="181" t="s">
        <v>514</v>
      </c>
      <c r="B64" s="253" t="s">
        <v>652</v>
      </c>
      <c r="C64" s="122" t="s">
        <v>861</v>
      </c>
      <c r="D64" s="122" t="s">
        <v>851</v>
      </c>
      <c r="E64" s="122"/>
      <c r="F64" s="122"/>
      <c r="G64" s="125">
        <v>2019</v>
      </c>
      <c r="H64" s="247">
        <v>44203</v>
      </c>
      <c r="I64" s="256" t="s">
        <v>860</v>
      </c>
    </row>
    <row r="65" spans="1:9" ht="17" x14ac:dyDescent="0.2">
      <c r="A65" s="254" t="s">
        <v>872</v>
      </c>
      <c r="B65" s="253" t="s">
        <v>652</v>
      </c>
      <c r="C65" s="257" t="s">
        <v>865</v>
      </c>
      <c r="D65" s="257" t="s">
        <v>864</v>
      </c>
      <c r="E65" s="122"/>
      <c r="F65" s="122"/>
      <c r="G65" s="258">
        <v>2017</v>
      </c>
      <c r="H65" s="247">
        <v>44203</v>
      </c>
      <c r="I65" s="257" t="s">
        <v>863</v>
      </c>
    </row>
    <row r="66" spans="1:9" ht="17" x14ac:dyDescent="0.2">
      <c r="A66" s="254" t="s">
        <v>873</v>
      </c>
      <c r="B66" s="253" t="s">
        <v>652</v>
      </c>
      <c r="C66" s="257" t="s">
        <v>869</v>
      </c>
      <c r="D66" s="257" t="s">
        <v>870</v>
      </c>
      <c r="E66" s="122"/>
      <c r="F66" s="257" t="s">
        <v>868</v>
      </c>
      <c r="G66" s="258">
        <v>2020</v>
      </c>
      <c r="H66" s="247">
        <v>44203</v>
      </c>
      <c r="I66" s="257" t="s">
        <v>867</v>
      </c>
    </row>
    <row r="67" spans="1:9" x14ac:dyDescent="0.2">
      <c r="A67" s="254" t="s">
        <v>874</v>
      </c>
      <c r="B67" s="257" t="s">
        <v>642</v>
      </c>
      <c r="C67" s="257" t="s">
        <v>875</v>
      </c>
      <c r="D67" s="257" t="s">
        <v>876</v>
      </c>
      <c r="E67" s="122"/>
      <c r="F67" s="257" t="s">
        <v>878</v>
      </c>
      <c r="G67" s="258">
        <v>2020</v>
      </c>
      <c r="H67" s="247">
        <v>44203</v>
      </c>
      <c r="I67" s="257" t="s">
        <v>877</v>
      </c>
    </row>
    <row r="68" spans="1:9" ht="32" x14ac:dyDescent="0.2">
      <c r="A68" s="254" t="s">
        <v>884</v>
      </c>
      <c r="B68" s="253" t="s">
        <v>660</v>
      </c>
      <c r="C68" s="259" t="s">
        <v>887</v>
      </c>
      <c r="D68" s="257" t="s">
        <v>880</v>
      </c>
      <c r="E68" s="122"/>
      <c r="F68" s="255" t="s">
        <v>888</v>
      </c>
      <c r="G68" s="258">
        <v>2018</v>
      </c>
      <c r="H68" s="247">
        <v>44203</v>
      </c>
      <c r="I68" s="257" t="s">
        <v>879</v>
      </c>
    </row>
    <row r="69" spans="1:9" x14ac:dyDescent="0.2">
      <c r="A69" s="254" t="s">
        <v>885</v>
      </c>
      <c r="B69" s="257" t="s">
        <v>642</v>
      </c>
      <c r="C69" s="257" t="s">
        <v>881</v>
      </c>
      <c r="D69" s="257" t="s">
        <v>882</v>
      </c>
      <c r="E69" s="122"/>
      <c r="F69" s="122"/>
      <c r="G69" s="125"/>
      <c r="H69" s="247">
        <v>44203</v>
      </c>
      <c r="I69" s="257" t="s">
        <v>883</v>
      </c>
    </row>
    <row r="70" spans="1:9" ht="17" x14ac:dyDescent="0.2">
      <c r="A70" s="254" t="s">
        <v>886</v>
      </c>
      <c r="B70" s="253" t="s">
        <v>652</v>
      </c>
      <c r="C70" s="257" t="s">
        <v>893</v>
      </c>
      <c r="D70" s="257" t="s">
        <v>876</v>
      </c>
      <c r="E70" s="122"/>
      <c r="F70" s="257"/>
      <c r="G70" s="125">
        <v>2013</v>
      </c>
      <c r="H70" s="247">
        <v>44204</v>
      </c>
      <c r="I70" s="257" t="s">
        <v>892</v>
      </c>
    </row>
    <row r="71" spans="1:9" x14ac:dyDescent="0.2">
      <c r="A71" s="254" t="s">
        <v>894</v>
      </c>
      <c r="B71" s="257" t="s">
        <v>642</v>
      </c>
      <c r="C71" s="257" t="s">
        <v>895</v>
      </c>
      <c r="D71" s="257" t="s">
        <v>896</v>
      </c>
      <c r="E71" s="257"/>
      <c r="F71" s="257"/>
      <c r="G71" s="258"/>
      <c r="H71" s="247">
        <v>44204</v>
      </c>
      <c r="I71" s="261" t="s">
        <v>897</v>
      </c>
    </row>
    <row r="72" spans="1:9" x14ac:dyDescent="0.2">
      <c r="A72" s="254" t="s">
        <v>913</v>
      </c>
      <c r="B72" s="257" t="s">
        <v>642</v>
      </c>
      <c r="C72" s="257" t="s">
        <v>900</v>
      </c>
      <c r="D72" s="257" t="s">
        <v>901</v>
      </c>
      <c r="E72" s="257"/>
      <c r="F72" s="257"/>
      <c r="G72" s="258"/>
      <c r="H72" s="247">
        <v>44204</v>
      </c>
      <c r="I72" s="261" t="s">
        <v>898</v>
      </c>
    </row>
    <row r="73" spans="1:9" x14ac:dyDescent="0.2">
      <c r="A73" s="254" t="s">
        <v>914</v>
      </c>
      <c r="B73" s="257" t="s">
        <v>642</v>
      </c>
      <c r="C73" s="257" t="s">
        <v>910</v>
      </c>
      <c r="D73" s="257" t="s">
        <v>911</v>
      </c>
      <c r="E73" s="257"/>
      <c r="F73" s="257" t="s">
        <v>912</v>
      </c>
      <c r="G73" s="258">
        <v>2017</v>
      </c>
      <c r="H73" s="268">
        <v>44211</v>
      </c>
      <c r="I73" s="261" t="s">
        <v>909</v>
      </c>
    </row>
    <row r="74" spans="1:9" ht="17" x14ac:dyDescent="0.2">
      <c r="A74" s="254" t="s">
        <v>923</v>
      </c>
      <c r="B74" s="253" t="s">
        <v>660</v>
      </c>
      <c r="C74" s="257" t="s">
        <v>921</v>
      </c>
      <c r="D74" s="257" t="s">
        <v>922</v>
      </c>
      <c r="E74" s="257"/>
      <c r="F74" s="257" t="s">
        <v>920</v>
      </c>
      <c r="G74" s="258">
        <v>2016</v>
      </c>
      <c r="H74" s="268">
        <v>44211</v>
      </c>
      <c r="I74" s="261" t="s">
        <v>919</v>
      </c>
    </row>
    <row r="75" spans="1:9" ht="17" x14ac:dyDescent="0.2">
      <c r="A75" s="254" t="s">
        <v>924</v>
      </c>
      <c r="B75" s="253" t="s">
        <v>683</v>
      </c>
      <c r="C75" s="257" t="s">
        <v>925</v>
      </c>
      <c r="D75" s="257" t="s">
        <v>926</v>
      </c>
      <c r="E75" s="257" t="s">
        <v>927</v>
      </c>
      <c r="F75" s="257" t="s">
        <v>928</v>
      </c>
      <c r="G75" s="258">
        <v>2008</v>
      </c>
      <c r="H75" s="268">
        <v>44211</v>
      </c>
      <c r="I75" s="261" t="s">
        <v>929</v>
      </c>
    </row>
    <row r="76" spans="1:9" x14ac:dyDescent="0.2">
      <c r="A76" s="254" t="s">
        <v>934</v>
      </c>
      <c r="B76" s="257" t="s">
        <v>642</v>
      </c>
      <c r="C76" s="257" t="s">
        <v>932</v>
      </c>
      <c r="D76" s="257" t="s">
        <v>931</v>
      </c>
      <c r="E76" s="257"/>
      <c r="F76" s="257"/>
      <c r="G76" s="258">
        <v>2019</v>
      </c>
      <c r="H76" s="268">
        <v>44211</v>
      </c>
      <c r="I76" s="261" t="s">
        <v>930</v>
      </c>
    </row>
    <row r="77" spans="1:9" x14ac:dyDescent="0.2">
      <c r="A77" s="254" t="s">
        <v>935</v>
      </c>
      <c r="B77" s="257" t="s">
        <v>652</v>
      </c>
      <c r="C77" s="257" t="s">
        <v>936</v>
      </c>
      <c r="D77" s="257" t="s">
        <v>937</v>
      </c>
      <c r="E77" s="257"/>
      <c r="F77" s="257"/>
      <c r="G77" s="258">
        <v>2010</v>
      </c>
      <c r="H77" s="268">
        <v>44211</v>
      </c>
      <c r="I77" s="267" t="s">
        <v>933</v>
      </c>
    </row>
    <row r="78" spans="1:9" x14ac:dyDescent="0.2">
      <c r="A78" s="254" t="s">
        <v>942</v>
      </c>
      <c r="B78" s="257" t="s">
        <v>642</v>
      </c>
      <c r="C78" s="269" t="s">
        <v>941</v>
      </c>
      <c r="D78" s="269" t="s">
        <v>940</v>
      </c>
      <c r="E78" s="269"/>
      <c r="F78" s="269" t="s">
        <v>939</v>
      </c>
      <c r="G78" s="270">
        <v>2013</v>
      </c>
      <c r="H78" s="268">
        <v>44211</v>
      </c>
      <c r="I78" s="271" t="s">
        <v>938</v>
      </c>
    </row>
    <row r="79" spans="1:9" x14ac:dyDescent="0.2">
      <c r="A79" s="254" t="s">
        <v>944</v>
      </c>
      <c r="B79" s="257" t="s">
        <v>642</v>
      </c>
      <c r="C79" s="272" t="s">
        <v>945</v>
      </c>
      <c r="D79" s="272" t="s">
        <v>946</v>
      </c>
      <c r="E79" s="272"/>
      <c r="F79" s="272" t="s">
        <v>947</v>
      </c>
      <c r="G79" s="273">
        <v>2019</v>
      </c>
      <c r="H79" s="274">
        <v>44214</v>
      </c>
      <c r="I79" s="275" t="s">
        <v>948</v>
      </c>
    </row>
    <row r="80" spans="1:9" x14ac:dyDescent="0.2">
      <c r="A80" s="254" t="s">
        <v>952</v>
      </c>
      <c r="B80" s="257" t="s">
        <v>642</v>
      </c>
      <c r="C80" s="276" t="s">
        <v>951</v>
      </c>
      <c r="D80" s="276" t="s">
        <v>950</v>
      </c>
      <c r="E80" s="276"/>
      <c r="F80" s="276"/>
      <c r="G80" s="277">
        <v>2013</v>
      </c>
      <c r="H80" s="278">
        <v>44214</v>
      </c>
      <c r="I80" s="279" t="s">
        <v>949</v>
      </c>
    </row>
    <row r="81" spans="1:9" ht="34" x14ac:dyDescent="0.2">
      <c r="A81" s="254" t="s">
        <v>969</v>
      </c>
      <c r="B81" s="280" t="s">
        <v>642</v>
      </c>
      <c r="C81" s="280" t="s">
        <v>970</v>
      </c>
      <c r="D81" s="280" t="s">
        <v>971</v>
      </c>
      <c r="E81" s="280"/>
      <c r="F81" s="280"/>
      <c r="G81" s="281" t="s">
        <v>972</v>
      </c>
      <c r="H81" s="281" t="s">
        <v>973</v>
      </c>
      <c r="I81" s="280" t="s">
        <v>974</v>
      </c>
    </row>
  </sheetData>
  <sheetProtection algorithmName="SHA-512" hashValue="cQrmmR/13mJvDYmg5Eh3TxbvSr2auXyDS5SUoXpQYjhvhr92W/lhW+HD94G084UcrNCQyleWaTLYlwgzwwGE4g==" saltValue="ogmBy//6Dx+JNuoyWHSwEw=="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hyperlinks>
    <hyperlink ref="I53" r:id="rId1" xr:uid="{6FF207DB-FCED-40AC-8B15-1C4FF1DD14AA}"/>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15" activePane="bottomRight" state="frozenSplit"/>
      <selection activeCell="I2" sqref="I1:O1048576"/>
      <selection pane="topRight" activeCell="I2" sqref="I1:O1048576"/>
      <selection pane="bottomLeft" activeCell="I2" sqref="I1:O1048576"/>
      <selection pane="bottomRight" activeCell="J12" sqref="J12"/>
    </sheetView>
  </sheetViews>
  <sheetFormatPr baseColWidth="10" defaultColWidth="10.83203125" defaultRowHeight="16" x14ac:dyDescent="0.2"/>
  <cols>
    <col min="1" max="1" width="10.83203125" style="147"/>
    <col min="2" max="2" width="25.5" style="146" customWidth="1"/>
    <col min="3" max="9" width="8.5" style="146" hidden="1" customWidth="1"/>
    <col min="10" max="10" width="14.6640625" style="146" customWidth="1"/>
    <col min="11" max="11" width="11" style="147" customWidth="1"/>
    <col min="12" max="16384" width="10.83203125" style="147"/>
  </cols>
  <sheetData>
    <row r="1" spans="1:10" ht="40" x14ac:dyDescent="0.2">
      <c r="A1" s="44" t="s">
        <v>384</v>
      </c>
      <c r="B1" s="45" t="str">
        <f>IF(Introduction!B1&lt;&gt;"",Introduction!B1,"")</f>
        <v>Post-harvest crop activities</v>
      </c>
    </row>
    <row r="3" spans="1:10" s="148" customFormat="1" ht="31" customHeight="1" x14ac:dyDescent="0.2">
      <c r="A3" s="313" t="s">
        <v>87</v>
      </c>
      <c r="B3" s="314"/>
      <c r="C3" s="314"/>
      <c r="D3" s="314"/>
      <c r="E3" s="314"/>
      <c r="F3" s="314"/>
      <c r="G3" s="314"/>
      <c r="H3" s="314"/>
      <c r="I3" s="314"/>
      <c r="J3" s="314"/>
    </row>
    <row r="4" spans="1:10" s="152" customFormat="1" ht="44" customHeight="1" x14ac:dyDescent="0.2">
      <c r="A4" s="149" t="s">
        <v>88</v>
      </c>
      <c r="B4" s="149" t="s">
        <v>85</v>
      </c>
      <c r="C4" s="150" t="s">
        <v>69</v>
      </c>
      <c r="D4" s="150" t="s">
        <v>70</v>
      </c>
      <c r="E4" s="150" t="s">
        <v>71</v>
      </c>
      <c r="F4" s="150" t="s">
        <v>625</v>
      </c>
      <c r="G4" s="150" t="s">
        <v>626</v>
      </c>
      <c r="H4" s="150" t="s">
        <v>627</v>
      </c>
      <c r="I4" s="150" t="s">
        <v>628</v>
      </c>
      <c r="J4" s="151" t="s">
        <v>72</v>
      </c>
    </row>
    <row r="5" spans="1:10" ht="22" customHeight="1" x14ac:dyDescent="0.2">
      <c r="A5" s="62" t="s">
        <v>0</v>
      </c>
      <c r="B5" s="153" t="s">
        <v>40</v>
      </c>
      <c r="C5" s="154">
        <f>SUMIF('Goal Risk Assessment'!$J$5:$J$252,$A5,'Goal Risk Assessment'!K$5:K$252)</f>
        <v>2</v>
      </c>
      <c r="D5" s="154">
        <f>SUMIF('Goal Risk Assessment'!$J$5:$J$252,$A5,'Goal Risk Assessment'!L$5:L$252)</f>
        <v>0</v>
      </c>
      <c r="E5" s="154">
        <f>SUMIF('Goal Risk Assessment'!$J$5:$J$252,$A5,'Goal Risk Assessment'!M$5:M$252)</f>
        <v>0</v>
      </c>
      <c r="F5" s="154">
        <f>SUMIF('Goal Risk Assessment'!$J$5:$J$252,$A5,'Goal Risk Assessment'!O$5:O$252)</f>
        <v>0</v>
      </c>
      <c r="G5" s="154">
        <f>SUMIF('Goal Risk Assessment'!$J$5:$J$252,$A5,'Goal Risk Assessment'!P$5:P$252)</f>
        <v>0</v>
      </c>
      <c r="H5" s="154">
        <f>SUMIF('Goal Risk Assessment'!$J$5:$J$252,$A5,'Goal Risk Assessment'!Q$5:Q$252)</f>
        <v>0</v>
      </c>
      <c r="I5" s="154">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5" t="s">
        <v>60</v>
      </c>
      <c r="C6" s="233">
        <f>SUMIF('Goal Risk Assessment'!$J$5:$J$252,$A6,'Goal Risk Assessment'!K$5:K$252)</f>
        <v>0</v>
      </c>
      <c r="D6" s="233">
        <f>SUMIF('Goal Risk Assessment'!$J$5:$J$252,$A6,'Goal Risk Assessment'!L$5:L$252)</f>
        <v>0</v>
      </c>
      <c r="E6" s="233">
        <f>SUMIF('Goal Risk Assessment'!$J$5:$J$252,$A6,'Goal Risk Assessment'!M$5:M$252)</f>
        <v>0</v>
      </c>
      <c r="F6" s="233">
        <f>SUMIF('Goal Risk Assessment'!$J$5:$J$252,$A6,'Goal Risk Assessment'!O$5:O$252)</f>
        <v>0</v>
      </c>
      <c r="G6" s="233">
        <f>SUMIF('Goal Risk Assessment'!$J$5:$J$252,$A6,'Goal Risk Assessment'!P$5:P$252)</f>
        <v>0</v>
      </c>
      <c r="H6" s="233">
        <f>SUMIF('Goal Risk Assessment'!$J$5:$J$252,$A6,'Goal Risk Assessment'!Q$5:Q$252)</f>
        <v>0</v>
      </c>
      <c r="I6" s="233">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Moderate</v>
      </c>
    </row>
    <row r="7" spans="1:10" ht="22" customHeight="1" x14ac:dyDescent="0.2">
      <c r="A7" s="62" t="s">
        <v>2</v>
      </c>
      <c r="B7" s="153" t="s">
        <v>39</v>
      </c>
      <c r="C7" s="154">
        <f>SUMIF('Goal Risk Assessment'!$J$5:$J$252,$A7,'Goal Risk Assessment'!K$5:K$252)</f>
        <v>0</v>
      </c>
      <c r="D7" s="154">
        <f>SUMIF('Goal Risk Assessment'!$J$5:$J$252,$A7,'Goal Risk Assessment'!L$5:L$252)</f>
        <v>0</v>
      </c>
      <c r="E7" s="154">
        <f>SUMIF('Goal Risk Assessment'!$J$5:$J$252,$A7,'Goal Risk Assessment'!M$5:M$252)</f>
        <v>1</v>
      </c>
      <c r="F7" s="154">
        <f>SUMIF('Goal Risk Assessment'!$J$5:$J$252,$A7,'Goal Risk Assessment'!O$5:O$252)</f>
        <v>0</v>
      </c>
      <c r="G7" s="154">
        <f>SUMIF('Goal Risk Assessment'!$J$5:$J$252,$A7,'Goal Risk Assessment'!P$5:P$252)</f>
        <v>0</v>
      </c>
      <c r="H7" s="154">
        <f>SUMIF('Goal Risk Assessment'!$J$5:$J$252,$A7,'Goal Risk Assessment'!Q$5:Q$252)</f>
        <v>0</v>
      </c>
      <c r="I7" s="154">
        <f>SUMIF('Goal Risk Assessment'!$J$5:$J$252,$A7,'Goal Risk Assessment'!R$5:R$252)</f>
        <v>0</v>
      </c>
      <c r="J7" s="62" t="str">
        <f t="shared" si="0"/>
        <v>Unlikely</v>
      </c>
    </row>
    <row r="8" spans="1:10" ht="22" customHeight="1" x14ac:dyDescent="0.2">
      <c r="A8" s="57" t="s">
        <v>3</v>
      </c>
      <c r="B8" s="155" t="s">
        <v>4</v>
      </c>
      <c r="C8" s="234">
        <f>SUMIF('Goal Risk Assessment'!$J$5:$J$252,$A8,'Goal Risk Assessment'!K$5:K$252)</f>
        <v>2</v>
      </c>
      <c r="D8" s="234">
        <f>SUMIF('Goal Risk Assessment'!$J$5:$J$252,$A8,'Goal Risk Assessment'!L$5:L$252)</f>
        <v>0</v>
      </c>
      <c r="E8" s="234">
        <f>SUMIF('Goal Risk Assessment'!$J$5:$J$252,$A8,'Goal Risk Assessment'!M$5:M$252)</f>
        <v>0</v>
      </c>
      <c r="F8" s="234">
        <f>SUMIF('Goal Risk Assessment'!$J$5:$J$252,$A8,'Goal Risk Assessment'!O$5:O$252)</f>
        <v>0</v>
      </c>
      <c r="G8" s="234">
        <f>SUMIF('Goal Risk Assessment'!$J$5:$J$252,$A8,'Goal Risk Assessment'!P$5:P$252)</f>
        <v>0</v>
      </c>
      <c r="H8" s="234">
        <f>SUMIF('Goal Risk Assessment'!$J$5:$J$252,$A8,'Goal Risk Assessment'!Q$5:Q$252)</f>
        <v>0</v>
      </c>
      <c r="I8" s="234">
        <f>SUMIF('Goal Risk Assessment'!$J$5:$J$252,$A8,'Goal Risk Assessment'!R$5:R$252)</f>
        <v>0</v>
      </c>
      <c r="J8" s="62" t="str">
        <f t="shared" si="0"/>
        <v>High</v>
      </c>
    </row>
    <row r="9" spans="1:10" ht="22" customHeight="1" x14ac:dyDescent="0.2">
      <c r="A9" s="62" t="s">
        <v>5</v>
      </c>
      <c r="B9" s="153" t="s">
        <v>76</v>
      </c>
      <c r="C9" s="154">
        <f>SUMIF('Goal Risk Assessment'!$J$5:$J$252,$A9,'Goal Risk Assessment'!K$5:K$252)</f>
        <v>2</v>
      </c>
      <c r="D9" s="154">
        <f>SUMIF('Goal Risk Assessment'!$J$5:$J$252,$A9,'Goal Risk Assessment'!L$5:L$252)</f>
        <v>0</v>
      </c>
      <c r="E9" s="154">
        <f>SUMIF('Goal Risk Assessment'!$J$5:$J$252,$A9,'Goal Risk Assessment'!M$5:M$252)</f>
        <v>0</v>
      </c>
      <c r="F9" s="154">
        <f>SUMIF('Goal Risk Assessment'!$J$5:$J$252,$A9,'Goal Risk Assessment'!O$5:O$252)</f>
        <v>0</v>
      </c>
      <c r="G9" s="154">
        <f>SUMIF('Goal Risk Assessment'!$J$5:$J$252,$A9,'Goal Risk Assessment'!P$5:P$252)</f>
        <v>0</v>
      </c>
      <c r="H9" s="154">
        <f>SUMIF('Goal Risk Assessment'!$J$5:$J$252,$A9,'Goal Risk Assessment'!Q$5:Q$252)</f>
        <v>0</v>
      </c>
      <c r="I9" s="154">
        <f>SUMIF('Goal Risk Assessment'!$J$5:$J$252,$A9,'Goal Risk Assessment'!R$5:R$252)</f>
        <v>0</v>
      </c>
      <c r="J9" s="62" t="str">
        <f t="shared" si="0"/>
        <v>High</v>
      </c>
    </row>
    <row r="10" spans="1:10" ht="22" customHeight="1" x14ac:dyDescent="0.2">
      <c r="A10" s="57" t="s">
        <v>6</v>
      </c>
      <c r="B10" s="155" t="s">
        <v>7</v>
      </c>
      <c r="C10" s="234">
        <f>SUMIF('Goal Risk Assessment'!$J$5:$J$252,$A10,'Goal Risk Assessment'!K$5:K$252)</f>
        <v>2</v>
      </c>
      <c r="D10" s="234">
        <f>SUMIF('Goal Risk Assessment'!$J$5:$J$252,$A10,'Goal Risk Assessment'!L$5:L$252)</f>
        <v>0</v>
      </c>
      <c r="E10" s="234">
        <f>SUMIF('Goal Risk Assessment'!$J$5:$J$252,$A10,'Goal Risk Assessment'!M$5:M$252)</f>
        <v>0</v>
      </c>
      <c r="F10" s="234">
        <f>SUMIF('Goal Risk Assessment'!$J$5:$J$252,$A10,'Goal Risk Assessment'!O$5:O$252)</f>
        <v>0</v>
      </c>
      <c r="G10" s="234">
        <f>SUMIF('Goal Risk Assessment'!$J$5:$J$252,$A10,'Goal Risk Assessment'!P$5:P$252)</f>
        <v>0</v>
      </c>
      <c r="H10" s="234">
        <f>SUMIF('Goal Risk Assessment'!$J$5:$J$252,$A10,'Goal Risk Assessment'!Q$5:Q$252)</f>
        <v>0</v>
      </c>
      <c r="I10" s="234">
        <f>SUMIF('Goal Risk Assessment'!$J$5:$J$252,$A10,'Goal Risk Assessment'!R$5:R$252)</f>
        <v>0</v>
      </c>
      <c r="J10" s="62" t="str">
        <f t="shared" si="0"/>
        <v>High</v>
      </c>
    </row>
    <row r="11" spans="1:10" ht="22" customHeight="1" x14ac:dyDescent="0.2">
      <c r="A11" s="62" t="s">
        <v>8</v>
      </c>
      <c r="B11" s="153" t="s">
        <v>77</v>
      </c>
      <c r="C11" s="154">
        <f>SUMIF('Goal Risk Assessment'!$J$5:$J$252,$A11,'Goal Risk Assessment'!K$5:K$252)</f>
        <v>2</v>
      </c>
      <c r="D11" s="154">
        <f>SUMIF('Goal Risk Assessment'!$J$5:$J$252,$A11,'Goal Risk Assessment'!L$5:L$252)</f>
        <v>0</v>
      </c>
      <c r="E11" s="154">
        <f>SUMIF('Goal Risk Assessment'!$J$5:$J$252,$A11,'Goal Risk Assessment'!M$5:M$252)</f>
        <v>0</v>
      </c>
      <c r="F11" s="154">
        <f>SUMIF('Goal Risk Assessment'!$J$5:$J$252,$A11,'Goal Risk Assessment'!O$5:O$252)</f>
        <v>0</v>
      </c>
      <c r="G11" s="154">
        <f>SUMIF('Goal Risk Assessment'!$J$5:$J$252,$A11,'Goal Risk Assessment'!P$5:P$252)</f>
        <v>0</v>
      </c>
      <c r="H11" s="154">
        <f>SUMIF('Goal Risk Assessment'!$J$5:$J$252,$A11,'Goal Risk Assessment'!Q$5:Q$252)</f>
        <v>0</v>
      </c>
      <c r="I11" s="154">
        <f>SUMIF('Goal Risk Assessment'!$J$5:$J$252,$A11,'Goal Risk Assessment'!R$5:R$252)</f>
        <v>0</v>
      </c>
      <c r="J11" s="62" t="str">
        <f t="shared" si="0"/>
        <v>High</v>
      </c>
    </row>
    <row r="12" spans="1:10" ht="22" customHeight="1" x14ac:dyDescent="0.2">
      <c r="A12" s="57" t="s">
        <v>9</v>
      </c>
      <c r="B12" s="155" t="s">
        <v>78</v>
      </c>
      <c r="C12" s="234">
        <f>SUMIF('Goal Risk Assessment'!$J$5:$J$252,$A12,'Goal Risk Assessment'!K$5:K$252)</f>
        <v>0</v>
      </c>
      <c r="D12" s="234">
        <f>SUMIF('Goal Risk Assessment'!$J$5:$J$252,$A12,'Goal Risk Assessment'!L$5:L$252)</f>
        <v>0</v>
      </c>
      <c r="E12" s="234">
        <f>SUMIF('Goal Risk Assessment'!$J$5:$J$252,$A12,'Goal Risk Assessment'!M$5:M$252)</f>
        <v>0</v>
      </c>
      <c r="F12" s="234">
        <f>SUMIF('Goal Risk Assessment'!$J$5:$J$252,$A12,'Goal Risk Assessment'!O$5:O$252)</f>
        <v>0</v>
      </c>
      <c r="G12" s="234">
        <f>SUMIF('Goal Risk Assessment'!$J$5:$J$252,$A12,'Goal Risk Assessment'!P$5:P$252)</f>
        <v>0</v>
      </c>
      <c r="H12" s="234">
        <f>SUMIF('Goal Risk Assessment'!$J$5:$J$252,$A12,'Goal Risk Assessment'!Q$5:Q$252)</f>
        <v>0</v>
      </c>
      <c r="I12" s="234">
        <f>SUMIF('Goal Risk Assessment'!$J$5:$J$252,$A12,'Goal Risk Assessment'!R$5:R$252)</f>
        <v>0</v>
      </c>
      <c r="J12" s="62" t="str">
        <f t="shared" si="0"/>
        <v>Moderate</v>
      </c>
    </row>
    <row r="13" spans="1:10" ht="22" customHeight="1" x14ac:dyDescent="0.2">
      <c r="A13" s="62" t="s">
        <v>10</v>
      </c>
      <c r="B13" s="153" t="s">
        <v>75</v>
      </c>
      <c r="C13" s="154">
        <f>SUMIF('Goal Risk Assessment'!$J$5:$J$252,$A13,'Goal Risk Assessment'!K$5:K$252)</f>
        <v>1</v>
      </c>
      <c r="D13" s="154">
        <f>SUMIF('Goal Risk Assessment'!$J$5:$J$252,$A13,'Goal Risk Assessment'!L$5:L$252)</f>
        <v>0</v>
      </c>
      <c r="E13" s="154">
        <f>SUMIF('Goal Risk Assessment'!$J$5:$J$252,$A13,'Goal Risk Assessment'!M$5:M$252)</f>
        <v>0</v>
      </c>
      <c r="F13" s="154">
        <f>SUMIF('Goal Risk Assessment'!$J$5:$J$252,$A13,'Goal Risk Assessment'!O$5:O$252)</f>
        <v>0</v>
      </c>
      <c r="G13" s="154">
        <f>SUMIF('Goal Risk Assessment'!$J$5:$J$252,$A13,'Goal Risk Assessment'!P$5:P$252)</f>
        <v>0</v>
      </c>
      <c r="H13" s="154">
        <f>SUMIF('Goal Risk Assessment'!$J$5:$J$252,$A13,'Goal Risk Assessment'!Q$5:Q$252)</f>
        <v>0</v>
      </c>
      <c r="I13" s="154">
        <f>SUMIF('Goal Risk Assessment'!$J$5:$J$252,$A13,'Goal Risk Assessment'!R$5:R$252)</f>
        <v>0</v>
      </c>
      <c r="J13" s="62" t="str">
        <f t="shared" si="0"/>
        <v>High</v>
      </c>
    </row>
    <row r="14" spans="1:10" ht="22" customHeight="1" x14ac:dyDescent="0.2">
      <c r="A14" s="57" t="s">
        <v>11</v>
      </c>
      <c r="B14" s="155" t="s">
        <v>74</v>
      </c>
      <c r="C14" s="234">
        <f>SUMIF('Goal Risk Assessment'!$J$5:$J$252,$A14,'Goal Risk Assessment'!K$5:K$252)</f>
        <v>4</v>
      </c>
      <c r="D14" s="234">
        <f>SUMIF('Goal Risk Assessment'!$J$5:$J$252,$A14,'Goal Risk Assessment'!L$5:L$252)</f>
        <v>0</v>
      </c>
      <c r="E14" s="234">
        <f>SUMIF('Goal Risk Assessment'!$J$5:$J$252,$A14,'Goal Risk Assessment'!M$5:M$252)</f>
        <v>0</v>
      </c>
      <c r="F14" s="234">
        <f>SUMIF('Goal Risk Assessment'!$J$5:$J$252,$A14,'Goal Risk Assessment'!O$5:O$252)</f>
        <v>0</v>
      </c>
      <c r="G14" s="234">
        <f>SUMIF('Goal Risk Assessment'!$J$5:$J$252,$A14,'Goal Risk Assessment'!P$5:P$252)</f>
        <v>0</v>
      </c>
      <c r="H14" s="234">
        <f>SUMIF('Goal Risk Assessment'!$J$5:$J$252,$A14,'Goal Risk Assessment'!Q$5:Q$252)</f>
        <v>0</v>
      </c>
      <c r="I14" s="234">
        <f>SUMIF('Goal Risk Assessment'!$J$5:$J$252,$A14,'Goal Risk Assessment'!R$5:R$252)</f>
        <v>0</v>
      </c>
      <c r="J14" s="62" t="str">
        <f t="shared" si="0"/>
        <v>High</v>
      </c>
    </row>
    <row r="15" spans="1:10" ht="22" customHeight="1" x14ac:dyDescent="0.2">
      <c r="A15" s="62" t="s">
        <v>12</v>
      </c>
      <c r="B15" s="153" t="s">
        <v>43</v>
      </c>
      <c r="C15" s="154">
        <f>SUMIF('Goal Risk Assessment'!$J$5:$J$252,$A15,'Goal Risk Assessment'!K$5:K$252)</f>
        <v>4</v>
      </c>
      <c r="D15" s="154">
        <f>SUMIF('Goal Risk Assessment'!$J$5:$J$252,$A15,'Goal Risk Assessment'!L$5:L$252)</f>
        <v>0</v>
      </c>
      <c r="E15" s="154">
        <f>SUMIF('Goal Risk Assessment'!$J$5:$J$252,$A15,'Goal Risk Assessment'!M$5:M$252)</f>
        <v>0</v>
      </c>
      <c r="F15" s="154">
        <f>SUMIF('Goal Risk Assessment'!$J$5:$J$252,$A15,'Goal Risk Assessment'!O$5:O$252)</f>
        <v>0</v>
      </c>
      <c r="G15" s="154">
        <f>SUMIF('Goal Risk Assessment'!$J$5:$J$252,$A15,'Goal Risk Assessment'!P$5:P$252)</f>
        <v>0</v>
      </c>
      <c r="H15" s="154">
        <f>SUMIF('Goal Risk Assessment'!$J$5:$J$252,$A15,'Goal Risk Assessment'!Q$5:Q$252)</f>
        <v>0</v>
      </c>
      <c r="I15" s="154">
        <f>SUMIF('Goal Risk Assessment'!$J$5:$J$252,$A15,'Goal Risk Assessment'!R$5:R$252)</f>
        <v>0</v>
      </c>
      <c r="J15" s="62" t="str">
        <f t="shared" si="0"/>
        <v>High</v>
      </c>
    </row>
    <row r="16" spans="1:10" ht="22" customHeight="1" x14ac:dyDescent="0.2">
      <c r="A16" s="57" t="s">
        <v>13</v>
      </c>
      <c r="B16" s="155" t="s">
        <v>73</v>
      </c>
      <c r="C16" s="234">
        <f>SUMIF('Goal Risk Assessment'!$J$5:$J$252,$A16,'Goal Risk Assessment'!K$5:K$252)</f>
        <v>5</v>
      </c>
      <c r="D16" s="234">
        <f>SUMIF('Goal Risk Assessment'!$J$5:$J$252,$A16,'Goal Risk Assessment'!L$5:L$252)</f>
        <v>0</v>
      </c>
      <c r="E16" s="234">
        <f>SUMIF('Goal Risk Assessment'!$J$5:$J$252,$A16,'Goal Risk Assessment'!M$5:M$252)</f>
        <v>0</v>
      </c>
      <c r="F16" s="234">
        <f>SUMIF('Goal Risk Assessment'!$J$5:$J$252,$A16,'Goal Risk Assessment'!O$5:O$252)</f>
        <v>0</v>
      </c>
      <c r="G16" s="234">
        <f>SUMIF('Goal Risk Assessment'!$J$5:$J$252,$A16,'Goal Risk Assessment'!P$5:P$252)</f>
        <v>0</v>
      </c>
      <c r="H16" s="234">
        <f>SUMIF('Goal Risk Assessment'!$J$5:$J$252,$A16,'Goal Risk Assessment'!Q$5:Q$252)</f>
        <v>0</v>
      </c>
      <c r="I16" s="234">
        <f>SUMIF('Goal Risk Assessment'!$J$5:$J$252,$A16,'Goal Risk Assessment'!R$5:R$252)</f>
        <v>0</v>
      </c>
      <c r="J16" s="62" t="str">
        <f t="shared" si="0"/>
        <v>High</v>
      </c>
    </row>
    <row r="17" spans="1:10" ht="22" customHeight="1" x14ac:dyDescent="0.2">
      <c r="A17" s="62" t="s">
        <v>14</v>
      </c>
      <c r="B17" s="153" t="s">
        <v>79</v>
      </c>
      <c r="C17" s="154">
        <f>SUMIF('Goal Risk Assessment'!$J$5:$J$252,$A17,'Goal Risk Assessment'!K$5:K$252)</f>
        <v>2</v>
      </c>
      <c r="D17" s="154">
        <f>SUMIF('Goal Risk Assessment'!$J$5:$J$252,$A17,'Goal Risk Assessment'!L$5:L$252)</f>
        <v>0</v>
      </c>
      <c r="E17" s="154">
        <f>SUMIF('Goal Risk Assessment'!$J$5:$J$252,$A17,'Goal Risk Assessment'!M$5:M$252)</f>
        <v>0</v>
      </c>
      <c r="F17" s="154">
        <f>SUMIF('Goal Risk Assessment'!$J$5:$J$252,$A17,'Goal Risk Assessment'!O$5:O$252)</f>
        <v>0</v>
      </c>
      <c r="G17" s="154">
        <f>SUMIF('Goal Risk Assessment'!$J$5:$J$252,$A17,'Goal Risk Assessment'!P$5:P$252)</f>
        <v>0</v>
      </c>
      <c r="H17" s="154">
        <f>SUMIF('Goal Risk Assessment'!$J$5:$J$252,$A17,'Goal Risk Assessment'!Q$5:Q$252)</f>
        <v>0</v>
      </c>
      <c r="I17" s="154">
        <f>SUMIF('Goal Risk Assessment'!$J$5:$J$252,$A17,'Goal Risk Assessment'!R$5:R$252)</f>
        <v>0</v>
      </c>
      <c r="J17" s="62" t="str">
        <f t="shared" si="0"/>
        <v>High</v>
      </c>
    </row>
    <row r="18" spans="1:10" ht="22" customHeight="1" x14ac:dyDescent="0.2">
      <c r="A18" s="57" t="s">
        <v>15</v>
      </c>
      <c r="B18" s="155" t="s">
        <v>80</v>
      </c>
      <c r="C18" s="234">
        <f>SUMIF('Goal Risk Assessment'!$J$5:$J$252,$A18,'Goal Risk Assessment'!K$5:K$252)</f>
        <v>10</v>
      </c>
      <c r="D18" s="234">
        <f>SUMIF('Goal Risk Assessment'!$J$5:$J$252,$A18,'Goal Risk Assessment'!L$5:L$252)</f>
        <v>0</v>
      </c>
      <c r="E18" s="234">
        <f>SUMIF('Goal Risk Assessment'!$J$5:$J$252,$A18,'Goal Risk Assessment'!M$5:M$252)</f>
        <v>0</v>
      </c>
      <c r="F18" s="234">
        <f>SUMIF('Goal Risk Assessment'!$J$5:$J$252,$A18,'Goal Risk Assessment'!O$5:O$252)</f>
        <v>0</v>
      </c>
      <c r="G18" s="234">
        <f>SUMIF('Goal Risk Assessment'!$J$5:$J$252,$A18,'Goal Risk Assessment'!P$5:P$252)</f>
        <v>0</v>
      </c>
      <c r="H18" s="234">
        <f>SUMIF('Goal Risk Assessment'!$J$5:$J$252,$A18,'Goal Risk Assessment'!Q$5:Q$252)</f>
        <v>0</v>
      </c>
      <c r="I18" s="234">
        <f>SUMIF('Goal Risk Assessment'!$J$5:$J$252,$A18,'Goal Risk Assessment'!R$5:R$252)</f>
        <v>0</v>
      </c>
      <c r="J18" s="62" t="str">
        <f t="shared" si="0"/>
        <v>High</v>
      </c>
    </row>
    <row r="19" spans="1:10" ht="22" customHeight="1" x14ac:dyDescent="0.2">
      <c r="A19" s="62" t="s">
        <v>16</v>
      </c>
      <c r="B19" s="153" t="s">
        <v>47</v>
      </c>
      <c r="C19" s="154">
        <f>SUMIF('Goal Risk Assessment'!$J$5:$J$252,$A19,'Goal Risk Assessment'!K$5:K$252)</f>
        <v>1</v>
      </c>
      <c r="D19" s="154">
        <f>SUMIF('Goal Risk Assessment'!$J$5:$J$252,$A19,'Goal Risk Assessment'!L$5:L$252)</f>
        <v>2</v>
      </c>
      <c r="E19" s="154">
        <f>SUMIF('Goal Risk Assessment'!$J$5:$J$252,$A19,'Goal Risk Assessment'!M$5:M$252)</f>
        <v>0</v>
      </c>
      <c r="F19" s="154">
        <f>SUMIF('Goal Risk Assessment'!$J$5:$J$252,$A19,'Goal Risk Assessment'!O$5:O$252)</f>
        <v>0</v>
      </c>
      <c r="G19" s="154">
        <f>SUMIF('Goal Risk Assessment'!$J$5:$J$252,$A19,'Goal Risk Assessment'!P$5:P$252)</f>
        <v>0</v>
      </c>
      <c r="H19" s="154">
        <f>SUMIF('Goal Risk Assessment'!$J$5:$J$252,$A19,'Goal Risk Assessment'!Q$5:Q$252)</f>
        <v>0</v>
      </c>
      <c r="I19" s="154">
        <f>SUMIF('Goal Risk Assessment'!$J$5:$J$252,$A19,'Goal Risk Assessment'!R$5:R$252)</f>
        <v>0</v>
      </c>
      <c r="J19" s="62" t="str">
        <f t="shared" si="0"/>
        <v>High</v>
      </c>
    </row>
    <row r="20" spans="1:10" ht="22" customHeight="1" x14ac:dyDescent="0.2">
      <c r="A20" s="57" t="s">
        <v>17</v>
      </c>
      <c r="B20" s="155" t="s">
        <v>81</v>
      </c>
      <c r="C20" s="234">
        <f>SUMIF('Goal Risk Assessment'!$J$5:$J$252,$A20,'Goal Risk Assessment'!K$5:K$252)</f>
        <v>3</v>
      </c>
      <c r="D20" s="234">
        <f>SUMIF('Goal Risk Assessment'!$J$5:$J$252,$A20,'Goal Risk Assessment'!L$5:L$252)</f>
        <v>1</v>
      </c>
      <c r="E20" s="234">
        <f>SUMIF('Goal Risk Assessment'!$J$5:$J$252,$A20,'Goal Risk Assessment'!M$5:M$252)</f>
        <v>0</v>
      </c>
      <c r="F20" s="234">
        <f>SUMIF('Goal Risk Assessment'!$J$5:$J$252,$A20,'Goal Risk Assessment'!O$5:O$252)</f>
        <v>0</v>
      </c>
      <c r="G20" s="234">
        <f>SUMIF('Goal Risk Assessment'!$J$5:$J$252,$A20,'Goal Risk Assessment'!P$5:P$252)</f>
        <v>0</v>
      </c>
      <c r="H20" s="234">
        <f>SUMIF('Goal Risk Assessment'!$J$5:$J$252,$A20,'Goal Risk Assessment'!Q$5:Q$252)</f>
        <v>0</v>
      </c>
      <c r="I20" s="234">
        <f>SUMIF('Goal Risk Assessment'!$J$5:$J$252,$A20,'Goal Risk Assessment'!R$5:R$252)</f>
        <v>0</v>
      </c>
      <c r="J20" s="62" t="str">
        <f t="shared" si="0"/>
        <v>High</v>
      </c>
    </row>
    <row r="21" spans="1:10" ht="22" customHeight="1" x14ac:dyDescent="0.2">
      <c r="A21" s="62" t="s">
        <v>18</v>
      </c>
      <c r="B21" s="153" t="s">
        <v>82</v>
      </c>
      <c r="C21" s="154">
        <f>SUMIF('Goal Risk Assessment'!$J$5:$J$252,$A21,'Goal Risk Assessment'!K$5:K$252)</f>
        <v>3</v>
      </c>
      <c r="D21" s="154">
        <f>SUMIF('Goal Risk Assessment'!$J$5:$J$252,$A21,'Goal Risk Assessment'!L$5:L$252)</f>
        <v>1</v>
      </c>
      <c r="E21" s="154">
        <f>SUMIF('Goal Risk Assessment'!$J$5:$J$252,$A21,'Goal Risk Assessment'!M$5:M$252)</f>
        <v>0</v>
      </c>
      <c r="F21" s="154">
        <f>SUMIF('Goal Risk Assessment'!$J$5:$J$252,$A21,'Goal Risk Assessment'!O$5:O$252)</f>
        <v>0</v>
      </c>
      <c r="G21" s="154">
        <f>SUMIF('Goal Risk Assessment'!$J$5:$J$252,$A21,'Goal Risk Assessment'!P$5:P$252)</f>
        <v>0</v>
      </c>
      <c r="H21" s="154">
        <f>SUMIF('Goal Risk Assessment'!$J$5:$J$252,$A21,'Goal Risk Assessment'!Q$5:Q$252)</f>
        <v>0</v>
      </c>
      <c r="I21" s="154">
        <f>SUMIF('Goal Risk Assessment'!$J$5:$J$252,$A21,'Goal Risk Assessment'!R$5:R$252)</f>
        <v>0</v>
      </c>
      <c r="J21" s="62" t="str">
        <f t="shared" si="0"/>
        <v>High</v>
      </c>
    </row>
    <row r="22" spans="1:10" ht="22" customHeight="1" x14ac:dyDescent="0.2">
      <c r="A22" s="57" t="s">
        <v>19</v>
      </c>
      <c r="B22" s="155" t="s">
        <v>83</v>
      </c>
      <c r="C22" s="234">
        <f>SUMIF('Goal Risk Assessment'!$J$5:$J$252,$A22,'Goal Risk Assessment'!K$5:K$252)</f>
        <v>0</v>
      </c>
      <c r="D22" s="234">
        <f>SUMIF('Goal Risk Assessment'!$J$5:$J$252,$A22,'Goal Risk Assessment'!L$5:L$252)</f>
        <v>0</v>
      </c>
      <c r="E22" s="234">
        <f>SUMIF('Goal Risk Assessment'!$J$5:$J$252,$A22,'Goal Risk Assessment'!M$5:M$252)</f>
        <v>1</v>
      </c>
      <c r="F22" s="234">
        <f>SUMIF('Goal Risk Assessment'!$J$5:$J$252,$A22,'Goal Risk Assessment'!O$5:O$252)</f>
        <v>0</v>
      </c>
      <c r="G22" s="234">
        <f>SUMIF('Goal Risk Assessment'!$J$5:$J$252,$A22,'Goal Risk Assessment'!P$5:P$252)</f>
        <v>0</v>
      </c>
      <c r="H22" s="234">
        <f>SUMIF('Goal Risk Assessment'!$J$5:$J$252,$A22,'Goal Risk Assessment'!Q$5:Q$252)</f>
        <v>0</v>
      </c>
      <c r="I22" s="234">
        <f>SUMIF('Goal Risk Assessment'!$J$5:$J$252,$A22,'Goal Risk Assessment'!R$5:R$252)</f>
        <v>0</v>
      </c>
      <c r="J22" s="62" t="str">
        <f t="shared" si="0"/>
        <v>Unlikely</v>
      </c>
    </row>
    <row r="23" spans="1:10" ht="22" customHeight="1" x14ac:dyDescent="0.2">
      <c r="A23" s="62" t="s">
        <v>20</v>
      </c>
      <c r="B23" s="153" t="s">
        <v>51</v>
      </c>
      <c r="C23" s="154">
        <f>SUMIF('Goal Risk Assessment'!$J$5:$J$252,$A23,'Goal Risk Assessment'!K$5:K$252)</f>
        <v>0</v>
      </c>
      <c r="D23" s="154">
        <f>SUMIF('Goal Risk Assessment'!$J$5:$J$252,$A23,'Goal Risk Assessment'!L$5:L$252)</f>
        <v>1</v>
      </c>
      <c r="E23" s="154">
        <f>SUMIF('Goal Risk Assessment'!$J$5:$J$252,$A23,'Goal Risk Assessment'!M$5:M$252)</f>
        <v>0</v>
      </c>
      <c r="F23" s="154">
        <f>SUMIF('Goal Risk Assessment'!$J$5:$J$252,$A23,'Goal Risk Assessment'!O$5:O$252)</f>
        <v>0</v>
      </c>
      <c r="G23" s="154">
        <f>SUMIF('Goal Risk Assessment'!$J$5:$J$252,$A23,'Goal Risk Assessment'!P$5:P$252)</f>
        <v>0</v>
      </c>
      <c r="H23" s="154">
        <f>SUMIF('Goal Risk Assessment'!$J$5:$J$252,$A23,'Goal Risk Assessment'!Q$5:Q$252)</f>
        <v>0</v>
      </c>
      <c r="I23" s="154">
        <f>SUMIF('Goal Risk Assessment'!$J$5:$J$252,$A23,'Goal Risk Assessment'!R$5:R$252)</f>
        <v>0</v>
      </c>
      <c r="J23" s="62" t="str">
        <f t="shared" si="0"/>
        <v>Low</v>
      </c>
    </row>
    <row r="24" spans="1:10" ht="22" customHeight="1" x14ac:dyDescent="0.2">
      <c r="A24" s="57" t="s">
        <v>21</v>
      </c>
      <c r="B24" s="155" t="s">
        <v>52</v>
      </c>
      <c r="C24" s="234">
        <f>SUMIF('Goal Risk Assessment'!$J$5:$J$252,$A24,'Goal Risk Assessment'!K$5:K$252)</f>
        <v>1</v>
      </c>
      <c r="D24" s="234">
        <f>SUMIF('Goal Risk Assessment'!$J$5:$J$252,$A24,'Goal Risk Assessment'!L$5:L$252)</f>
        <v>0</v>
      </c>
      <c r="E24" s="234">
        <f>SUMIF('Goal Risk Assessment'!$J$5:$J$252,$A24,'Goal Risk Assessment'!M$5:M$252)</f>
        <v>0</v>
      </c>
      <c r="F24" s="234">
        <f>SUMIF('Goal Risk Assessment'!$J$5:$J$252,$A24,'Goal Risk Assessment'!O$5:O$252)</f>
        <v>0</v>
      </c>
      <c r="G24" s="234">
        <f>SUMIF('Goal Risk Assessment'!$J$5:$J$252,$A24,'Goal Risk Assessment'!P$5:P$252)</f>
        <v>0</v>
      </c>
      <c r="H24" s="234">
        <f>SUMIF('Goal Risk Assessment'!$J$5:$J$252,$A24,'Goal Risk Assessment'!Q$5:Q$252)</f>
        <v>0</v>
      </c>
      <c r="I24" s="234">
        <f>SUMIF('Goal Risk Assessment'!$J$5:$J$252,$A24,'Goal Risk Assessment'!R$5:R$252)</f>
        <v>0</v>
      </c>
      <c r="J24" s="62" t="str">
        <f t="shared" si="0"/>
        <v>High</v>
      </c>
    </row>
    <row r="25" spans="1:10" ht="22" customHeight="1" x14ac:dyDescent="0.2">
      <c r="A25" s="62" t="s">
        <v>22</v>
      </c>
      <c r="B25" s="153" t="s">
        <v>23</v>
      </c>
      <c r="C25" s="154">
        <f>SUMIF('Goal Risk Assessment'!$J$5:$J$252,$A25,'Goal Risk Assessment'!K$5:K$252)</f>
        <v>0</v>
      </c>
      <c r="D25" s="154">
        <f>SUMIF('Goal Risk Assessment'!$J$5:$J$252,$A25,'Goal Risk Assessment'!L$5:L$252)</f>
        <v>0</v>
      </c>
      <c r="E25" s="154">
        <f>SUMIF('Goal Risk Assessment'!$J$5:$J$252,$A25,'Goal Risk Assessment'!M$5:M$252)</f>
        <v>0</v>
      </c>
      <c r="F25" s="154">
        <f>SUMIF('Goal Risk Assessment'!$J$5:$J$252,$A25,'Goal Risk Assessment'!O$5:O$252)</f>
        <v>0</v>
      </c>
      <c r="G25" s="154">
        <f>SUMIF('Goal Risk Assessment'!$J$5:$J$252,$A25,'Goal Risk Assessment'!P$5:P$252)</f>
        <v>0</v>
      </c>
      <c r="H25" s="154">
        <f>SUMIF('Goal Risk Assessment'!$J$5:$J$252,$A25,'Goal Risk Assessment'!Q$5:Q$252)</f>
        <v>0</v>
      </c>
      <c r="I25" s="154">
        <f>SUMIF('Goal Risk Assessment'!$J$5:$J$252,$A25,'Goal Risk Assessment'!R$5:R$252)</f>
        <v>0</v>
      </c>
      <c r="J25" s="62" t="str">
        <f t="shared" si="0"/>
        <v>Moderate</v>
      </c>
    </row>
    <row r="26" spans="1:10" ht="22" customHeight="1" x14ac:dyDescent="0.2">
      <c r="A26" s="57" t="s">
        <v>24</v>
      </c>
      <c r="B26" s="155" t="s">
        <v>53</v>
      </c>
      <c r="C26" s="234">
        <f>SUMIF('Goal Risk Assessment'!$J$5:$J$252,$A26,'Goal Risk Assessment'!K$5:K$252)</f>
        <v>1</v>
      </c>
      <c r="D26" s="234">
        <f>SUMIF('Goal Risk Assessment'!$J$5:$J$252,$A26,'Goal Risk Assessment'!L$5:L$252)</f>
        <v>0</v>
      </c>
      <c r="E26" s="234">
        <f>SUMIF('Goal Risk Assessment'!$J$5:$J$252,$A26,'Goal Risk Assessment'!M$5:M$252)</f>
        <v>0</v>
      </c>
      <c r="F26" s="234">
        <f>SUMIF('Goal Risk Assessment'!$J$5:$J$252,$A26,'Goal Risk Assessment'!O$5:O$252)</f>
        <v>0</v>
      </c>
      <c r="G26" s="234">
        <f>SUMIF('Goal Risk Assessment'!$J$5:$J$252,$A26,'Goal Risk Assessment'!P$5:P$252)</f>
        <v>0</v>
      </c>
      <c r="H26" s="234">
        <f>SUMIF('Goal Risk Assessment'!$J$5:$J$252,$A26,'Goal Risk Assessment'!Q$5:Q$252)</f>
        <v>0</v>
      </c>
      <c r="I26" s="234">
        <f>SUMIF('Goal Risk Assessment'!$J$5:$J$252,$A26,'Goal Risk Assessment'!R$5:R$252)</f>
        <v>0</v>
      </c>
      <c r="J26" s="62" t="str">
        <f t="shared" si="0"/>
        <v>High</v>
      </c>
    </row>
    <row r="27" spans="1:10" ht="22" customHeight="1" x14ac:dyDescent="0.2">
      <c r="A27" s="62" t="s">
        <v>25</v>
      </c>
      <c r="B27" s="153" t="s">
        <v>54</v>
      </c>
      <c r="C27" s="154">
        <f>SUMIF('Goal Risk Assessment'!$J$5:$J$252,$A27,'Goal Risk Assessment'!K$5:K$252)</f>
        <v>0</v>
      </c>
      <c r="D27" s="154">
        <f>SUMIF('Goal Risk Assessment'!$J$5:$J$252,$A27,'Goal Risk Assessment'!L$5:L$252)</f>
        <v>1</v>
      </c>
      <c r="E27" s="154">
        <f>SUMIF('Goal Risk Assessment'!$J$5:$J$252,$A27,'Goal Risk Assessment'!M$5:M$252)</f>
        <v>0</v>
      </c>
      <c r="F27" s="154">
        <f>SUMIF('Goal Risk Assessment'!$J$5:$J$252,$A27,'Goal Risk Assessment'!O$5:O$252)</f>
        <v>0</v>
      </c>
      <c r="G27" s="154">
        <f>SUMIF('Goal Risk Assessment'!$J$5:$J$252,$A27,'Goal Risk Assessment'!P$5:P$252)</f>
        <v>0</v>
      </c>
      <c r="H27" s="154">
        <f>SUMIF('Goal Risk Assessment'!$J$5:$J$252,$A27,'Goal Risk Assessment'!Q$5:Q$252)</f>
        <v>0</v>
      </c>
      <c r="I27" s="154">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ColWidth="11"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2021-02-26T17:59:32Z</dcterms:modified>
</cp:coreProperties>
</file>