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8A059A89-5AEC-7B4B-B9BB-1D0342F1E880}"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G27" i="6" s="1"/>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5" i="6" l="1"/>
  <c r="I8" i="6"/>
  <c r="H8" i="6"/>
  <c r="F8" i="6"/>
  <c r="G8" i="6"/>
  <c r="I15" i="6"/>
  <c r="H15" i="6"/>
  <c r="G15" i="6"/>
  <c r="F15" i="6"/>
  <c r="G14" i="6"/>
  <c r="H14" i="6"/>
  <c r="I14" i="6"/>
  <c r="F14" i="6"/>
  <c r="I21" i="6"/>
  <c r="H21" i="6"/>
  <c r="G21" i="6"/>
  <c r="F21" i="6"/>
  <c r="O175" i="9"/>
  <c r="R175" i="9"/>
  <c r="Q175" i="9"/>
  <c r="P175" i="9"/>
  <c r="G22" i="6"/>
  <c r="H22" i="6"/>
  <c r="F22" i="6"/>
  <c r="I22" i="6"/>
  <c r="F23" i="6"/>
  <c r="H23" i="6"/>
  <c r="G23" i="6"/>
  <c r="I23" i="6"/>
  <c r="F11" i="6"/>
  <c r="I11" i="6"/>
  <c r="H11" i="6"/>
  <c r="G11" i="6"/>
  <c r="G25" i="6"/>
  <c r="F25" i="6"/>
  <c r="I25" i="6"/>
  <c r="F27" i="6"/>
  <c r="I27" i="6"/>
  <c r="H27" i="6"/>
  <c r="H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K212" i="9"/>
  <c r="C23" i="6" s="1"/>
  <c r="J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22" i="6" l="1"/>
  <c r="C22" i="6"/>
  <c r="C25" i="6"/>
  <c r="E25" i="6"/>
  <c r="D22" i="6"/>
  <c r="D23" i="6"/>
  <c r="D25" i="6"/>
  <c r="C8" i="6"/>
  <c r="D8" i="6"/>
  <c r="E8" i="6"/>
  <c r="O125" i="9"/>
  <c r="P125" i="9"/>
  <c r="Q125" i="9"/>
  <c r="R125" i="9"/>
  <c r="N126" i="9"/>
  <c r="P126" i="9"/>
  <c r="R126" i="9"/>
  <c r="O126" i="9"/>
  <c r="Q126" i="9"/>
  <c r="N124" i="9"/>
  <c r="O124" i="9"/>
  <c r="P124" i="9"/>
  <c r="Q124" i="9"/>
  <c r="R124" i="9"/>
  <c r="N122" i="9"/>
  <c r="P122" i="9"/>
  <c r="O122" i="9"/>
  <c r="R122" i="9"/>
  <c r="Q122" i="9"/>
  <c r="M146" i="9"/>
  <c r="O146" i="9"/>
  <c r="R146" i="9"/>
  <c r="P146" i="9"/>
  <c r="Q146" i="9"/>
  <c r="N121" i="9"/>
  <c r="O121" i="9"/>
  <c r="P121" i="9"/>
  <c r="R121" i="9"/>
  <c r="Q121" i="9"/>
  <c r="N145" i="9"/>
  <c r="O145" i="9"/>
  <c r="P145" i="9"/>
  <c r="R145" i="9"/>
  <c r="Q145" i="9"/>
  <c r="N132" i="9"/>
  <c r="O132" i="9"/>
  <c r="F17" i="6" s="1"/>
  <c r="P132" i="9"/>
  <c r="G17" i="6" s="1"/>
  <c r="R132" i="9"/>
  <c r="I17" i="6" s="1"/>
  <c r="Q132" i="9"/>
  <c r="H17" i="6" s="1"/>
  <c r="D15" i="6"/>
  <c r="E15" i="6"/>
  <c r="M144" i="9"/>
  <c r="O144" i="9"/>
  <c r="P144" i="9"/>
  <c r="Q144" i="9"/>
  <c r="R144" i="9"/>
  <c r="N120" i="9"/>
  <c r="O120" i="9"/>
  <c r="P120" i="9"/>
  <c r="Q120" i="9"/>
  <c r="R120" i="9"/>
  <c r="M143" i="9"/>
  <c r="O143" i="9"/>
  <c r="P143" i="9"/>
  <c r="Q143" i="9"/>
  <c r="R143" i="9"/>
  <c r="N147" i="9"/>
  <c r="O147" i="9"/>
  <c r="P147" i="9"/>
  <c r="Q147" i="9"/>
  <c r="R147" i="9"/>
  <c r="N140" i="9"/>
  <c r="O140" i="9"/>
  <c r="P140" i="9"/>
  <c r="Q140" i="9"/>
  <c r="R140" i="9"/>
  <c r="D14" i="6"/>
  <c r="M141" i="9"/>
  <c r="P141" i="9"/>
  <c r="O141" i="9"/>
  <c r="Q141" i="9"/>
  <c r="R141" i="9"/>
  <c r="P127" i="9"/>
  <c r="Q127" i="9"/>
  <c r="R127" i="9"/>
  <c r="O127" i="9"/>
  <c r="N142" i="9"/>
  <c r="R142" i="9"/>
  <c r="O142" i="9"/>
  <c r="P142" i="9"/>
  <c r="Q142" i="9"/>
  <c r="M139" i="9"/>
  <c r="R139" i="9"/>
  <c r="P139" i="9"/>
  <c r="Q139" i="9"/>
  <c r="O139" i="9"/>
  <c r="N138" i="9"/>
  <c r="O138" i="9"/>
  <c r="P138" i="9"/>
  <c r="Q138" i="9"/>
  <c r="R138" i="9"/>
  <c r="E14" i="6"/>
  <c r="M137" i="9"/>
  <c r="Q137" i="9"/>
  <c r="P137" i="9"/>
  <c r="R137" i="9"/>
  <c r="O137" i="9"/>
  <c r="N136" i="9"/>
  <c r="R136" i="9"/>
  <c r="P136" i="9"/>
  <c r="O136" i="9"/>
  <c r="Q136" i="9"/>
  <c r="M184" i="9"/>
  <c r="O184" i="9"/>
  <c r="Q184" i="9"/>
  <c r="P184" i="9"/>
  <c r="R184" i="9"/>
  <c r="P164" i="9"/>
  <c r="Q164" i="9"/>
  <c r="R164" i="9"/>
  <c r="O164" i="9"/>
  <c r="D21" i="6"/>
  <c r="N163" i="9"/>
  <c r="P163" i="9"/>
  <c r="Q163" i="9"/>
  <c r="R163" i="9"/>
  <c r="O163" i="9"/>
  <c r="P183" i="9"/>
  <c r="Q183" i="9"/>
  <c r="R183" i="9"/>
  <c r="O183" i="9"/>
  <c r="N227" i="9"/>
  <c r="R227" i="9"/>
  <c r="O227" i="9"/>
  <c r="P227" i="9"/>
  <c r="Q227" i="9"/>
  <c r="M182" i="9"/>
  <c r="P182" i="9"/>
  <c r="Q182" i="9"/>
  <c r="R182" i="9"/>
  <c r="O182" i="9"/>
  <c r="P181" i="9"/>
  <c r="Q181" i="9"/>
  <c r="R181" i="9"/>
  <c r="O181" i="9"/>
  <c r="M180" i="9"/>
  <c r="O180" i="9"/>
  <c r="P180" i="9"/>
  <c r="Q180" i="9"/>
  <c r="R180" i="9"/>
  <c r="Q179" i="9"/>
  <c r="R179" i="9"/>
  <c r="O179" i="9"/>
  <c r="P179" i="9"/>
  <c r="M178" i="9"/>
  <c r="Q178" i="9"/>
  <c r="R178" i="9"/>
  <c r="O178" i="9"/>
  <c r="P178" i="9"/>
  <c r="P177" i="9"/>
  <c r="O177" i="9"/>
  <c r="Q177" i="9"/>
  <c r="R177" i="9"/>
  <c r="M176" i="9"/>
  <c r="P176" i="9"/>
  <c r="Q176" i="9"/>
  <c r="R176" i="9"/>
  <c r="O176" i="9"/>
  <c r="O174" i="9"/>
  <c r="P174" i="9"/>
  <c r="Q174" i="9"/>
  <c r="R174" i="9"/>
  <c r="M173" i="9"/>
  <c r="P173" i="9"/>
  <c r="Q173" i="9"/>
  <c r="R173" i="9"/>
  <c r="O173" i="9"/>
  <c r="R172" i="9"/>
  <c r="Q172" i="9"/>
  <c r="O172" i="9"/>
  <c r="P172" i="9"/>
  <c r="N171" i="9"/>
  <c r="P171" i="9"/>
  <c r="Q171" i="9"/>
  <c r="R171" i="9"/>
  <c r="O171" i="9"/>
  <c r="O170" i="9"/>
  <c r="P170" i="9"/>
  <c r="Q170" i="9"/>
  <c r="R170" i="9"/>
  <c r="N169" i="9"/>
  <c r="O169" i="9"/>
  <c r="Q169" i="9"/>
  <c r="R169" i="9"/>
  <c r="P169" i="9"/>
  <c r="L242" i="9"/>
  <c r="P242" i="9"/>
  <c r="Q242" i="9"/>
  <c r="R242" i="9"/>
  <c r="O242" i="9"/>
  <c r="L239" i="9"/>
  <c r="R239" i="9"/>
  <c r="O239" i="9"/>
  <c r="P239" i="9"/>
  <c r="G26" i="6" s="1"/>
  <c r="Q239" i="9"/>
  <c r="N88" i="9"/>
  <c r="R88" i="9"/>
  <c r="O88" i="9"/>
  <c r="P88" i="9"/>
  <c r="Q88" i="9"/>
  <c r="N93" i="9"/>
  <c r="O93" i="9"/>
  <c r="P93" i="9"/>
  <c r="Q93" i="9"/>
  <c r="R93" i="9"/>
  <c r="O94" i="9"/>
  <c r="Q94" i="9"/>
  <c r="P94" i="9"/>
  <c r="R94" i="9"/>
  <c r="R90" i="9"/>
  <c r="K90" i="9"/>
  <c r="L90" i="9"/>
  <c r="M90" i="9"/>
  <c r="N90" i="9"/>
  <c r="O90" i="9"/>
  <c r="P90" i="9"/>
  <c r="Q90" i="9"/>
  <c r="N86" i="9"/>
  <c r="R86" i="9"/>
  <c r="O86" i="9"/>
  <c r="P86" i="9"/>
  <c r="Q86" i="9"/>
  <c r="N77" i="9"/>
  <c r="O77" i="9"/>
  <c r="P77" i="9"/>
  <c r="Q77" i="9"/>
  <c r="R77" i="9"/>
  <c r="C11" i="6"/>
  <c r="D11" i="6"/>
  <c r="E11" i="6"/>
  <c r="N151" i="9"/>
  <c r="R151" i="9"/>
  <c r="O151" i="9"/>
  <c r="Q151" i="9"/>
  <c r="P151" i="9"/>
  <c r="L151" i="9"/>
  <c r="C27" i="6"/>
  <c r="N224" i="9"/>
  <c r="O224" i="9"/>
  <c r="R224" i="9"/>
  <c r="P224" i="9"/>
  <c r="Q224" i="9"/>
  <c r="D27" i="6"/>
  <c r="N223" i="9"/>
  <c r="P223" i="9"/>
  <c r="Q223" i="9"/>
  <c r="O223" i="9"/>
  <c r="F24" i="6" s="1"/>
  <c r="R223" i="9"/>
  <c r="C6" i="6"/>
  <c r="J6" i="6" s="1"/>
  <c r="D6" i="6"/>
  <c r="E6" i="6"/>
  <c r="E7" i="6"/>
  <c r="N76" i="9"/>
  <c r="O76" i="9"/>
  <c r="P76" i="9"/>
  <c r="Q76" i="9"/>
  <c r="R76" i="9"/>
  <c r="N75" i="9"/>
  <c r="O75" i="9"/>
  <c r="P75" i="9"/>
  <c r="Q75" i="9"/>
  <c r="R75" i="9"/>
  <c r="D7" i="6"/>
  <c r="N74" i="9"/>
  <c r="O74" i="9"/>
  <c r="P74" i="9"/>
  <c r="Q74" i="9"/>
  <c r="R74" i="9"/>
  <c r="C7" i="6"/>
  <c r="N73" i="9"/>
  <c r="O73" i="9"/>
  <c r="P73" i="9"/>
  <c r="Q73" i="9"/>
  <c r="R73" i="9"/>
  <c r="N57" i="9"/>
  <c r="O57" i="9"/>
  <c r="P57" i="9"/>
  <c r="Q57" i="9"/>
  <c r="R57" i="9"/>
  <c r="N53" i="9"/>
  <c r="O53" i="9"/>
  <c r="P53" i="9"/>
  <c r="Q53" i="9"/>
  <c r="R53" i="9"/>
  <c r="N56" i="9"/>
  <c r="R56" i="9"/>
  <c r="O56" i="9"/>
  <c r="P56" i="9"/>
  <c r="Q56" i="9"/>
  <c r="M40" i="9"/>
  <c r="O40" i="9"/>
  <c r="P40" i="9"/>
  <c r="Q40" i="9"/>
  <c r="R40" i="9"/>
  <c r="D5" i="6"/>
  <c r="E5" i="6"/>
  <c r="N55" i="9"/>
  <c r="P55" i="9"/>
  <c r="Q55" i="9"/>
  <c r="R55" i="9"/>
  <c r="O55" i="9"/>
  <c r="L54" i="9"/>
  <c r="R54" i="9"/>
  <c r="O54" i="9"/>
  <c r="P54" i="9"/>
  <c r="Q54" i="9"/>
  <c r="C5" i="6"/>
  <c r="J5" i="6" s="1"/>
  <c r="L44" i="9"/>
  <c r="P44" i="9"/>
  <c r="O44" i="9"/>
  <c r="Q44" i="9"/>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L150" i="9" l="1"/>
  <c r="E9" i="6"/>
  <c r="H26" i="6"/>
  <c r="J25" i="6"/>
  <c r="J22" i="6"/>
  <c r="H24" i="6"/>
  <c r="H19" i="6"/>
  <c r="I19" i="6"/>
  <c r="C26" i="6"/>
  <c r="I9" i="6"/>
  <c r="I24" i="6"/>
  <c r="H9" i="6"/>
  <c r="I26" i="6"/>
  <c r="D26" i="6"/>
  <c r="G24" i="6"/>
  <c r="F19" i="6"/>
  <c r="J8" i="6"/>
  <c r="O149" i="9"/>
  <c r="P149" i="9"/>
  <c r="Q149" i="9"/>
  <c r="H18" i="6" s="1"/>
  <c r="R149" i="9"/>
  <c r="O150" i="9"/>
  <c r="P150" i="9"/>
  <c r="Q150" i="9"/>
  <c r="R150" i="9"/>
  <c r="M148" i="9"/>
  <c r="O148" i="9"/>
  <c r="P148" i="9"/>
  <c r="Q148" i="9"/>
  <c r="R148" i="9"/>
  <c r="K148" i="9"/>
  <c r="I18" i="6"/>
  <c r="H16" i="6"/>
  <c r="E16" i="6"/>
  <c r="J15" i="6"/>
  <c r="F16" i="6"/>
  <c r="D16" i="6"/>
  <c r="C16" i="6"/>
  <c r="I16" i="6"/>
  <c r="G16" i="6"/>
  <c r="D19" i="6"/>
  <c r="G19" i="6"/>
  <c r="E19" i="6"/>
  <c r="C24" i="6"/>
  <c r="H20" i="6"/>
  <c r="J19" i="6"/>
  <c r="G20" i="6"/>
  <c r="E20" i="6"/>
  <c r="I20" i="6"/>
  <c r="F20" i="6"/>
  <c r="C20" i="6"/>
  <c r="D20" i="6"/>
  <c r="E26" i="6"/>
  <c r="F26" i="6"/>
  <c r="I13" i="6"/>
  <c r="D13" i="6"/>
  <c r="G13" i="6"/>
  <c r="F13" i="6"/>
  <c r="C13" i="6"/>
  <c r="J13" i="6" s="1"/>
  <c r="E13" i="6"/>
  <c r="H13" i="6"/>
  <c r="J11" i="6"/>
  <c r="J17" i="6"/>
  <c r="J27" i="6"/>
  <c r="D24" i="6"/>
  <c r="E24" i="6"/>
  <c r="H12" i="6"/>
  <c r="J7" i="6"/>
  <c r="I12" i="6"/>
  <c r="F12" i="6"/>
  <c r="D12" i="6"/>
  <c r="C12" i="6"/>
  <c r="E12" i="6"/>
  <c r="G12" i="6"/>
  <c r="G9" i="6"/>
  <c r="D10" i="6"/>
  <c r="F9" i="6"/>
  <c r="H10" i="6"/>
  <c r="D9" i="6"/>
  <c r="F10" i="6"/>
  <c r="G10" i="6"/>
  <c r="C10" i="6"/>
  <c r="E10" i="6"/>
  <c r="I10" i="6"/>
  <c r="J9" i="6"/>
  <c r="L148" i="9"/>
  <c r="M150" i="9"/>
  <c r="M149" i="9"/>
  <c r="N149" i="9"/>
  <c r="K149" i="9"/>
  <c r="L149" i="9"/>
  <c r="E18" i="6" l="1"/>
  <c r="D18" i="6"/>
  <c r="G18" i="6"/>
  <c r="F18" i="6"/>
  <c r="C18" i="6"/>
  <c r="J18" i="6" s="1"/>
  <c r="J16" i="6"/>
  <c r="J20" i="6"/>
  <c r="J26" i="6"/>
  <c r="J24" i="6"/>
  <c r="J12" i="6"/>
  <c r="J10" i="6"/>
  <c r="B1" i="6" l="1"/>
  <c r="B1" i="8"/>
  <c r="R6" i="7"/>
</calcChain>
</file>

<file path=xl/sharedStrings.xml><?xml version="1.0" encoding="utf-8"?>
<sst xmlns="http://schemas.openxmlformats.org/spreadsheetml/2006/main" count="1836" uniqueCount="819">
  <si>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</si>
  <si>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</si>
  <si>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</si>
  <si>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</si>
  <si>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</si>
  <si>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</si>
  <si>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</si>
  <si>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</si>
  <si>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</si>
  <si>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</si>
  <si>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</si>
  <si>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</si>
  <si>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</si>
  <si>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</si>
  <si>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</si>
  <si>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</si>
  <si>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</si>
  <si>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</si>
  <si>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</si>
  <si>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</si>
  <si>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</si>
  <si>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</si>
  <si>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</si>
  <si>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</si>
  <si>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</si>
  <si>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</si>
  <si>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</si>
  <si>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</si>
  <si>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</si>
  <si>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</si>
  <si>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</si>
  <si>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</si>
  <si>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</si>
  <si>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</si>
  <si>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</si>
  <si>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</si>
  <si>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</si>
  <si>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</si>
  <si>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</si>
  <si>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</si>
  <si>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</si>
  <si>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</si>
  <si>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</si>
  <si>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</si>
  <si>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</si>
  <si>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</si>
  <si>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</si>
  <si>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</si>
  <si>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</si>
  <si>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</si>
  <si>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</si>
  <si>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</si>
  <si>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</si>
  <si>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</si>
  <si>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</si>
  <si>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</si>
  <si>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</si>
  <si>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</si>
  <si>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</si>
  <si>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</si>
  <si>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</si>
  <si>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</si>
  <si>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</si>
  <si>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</si>
  <si>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</si>
  <si>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</si>
  <si>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</si>
  <si>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</si>
  <si>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</si>
  <si>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</si>
  <si>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</si>
  <si>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</si>
  <si>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</si>
  <si>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</si>
  <si>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</si>
  <si>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</si>
  <si>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</si>
  <si>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</si>
  <si>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</si>
  <si>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</si>
  <si>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</si>
  <si>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</si>
  <si>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</si>
  <si>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</si>
  <si>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</si>
  <si>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</si>
  <si>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</si>
  <si>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</si>
  <si>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</si>
  <si>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</si>
  <si>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</si>
  <si>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</si>
  <si>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</si>
  <si>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</si>
  <si>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</si>
  <si>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</si>
  <si>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</si>
  <si>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</si>
  <si>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</si>
  <si>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</si>
  <si>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</si>
  <si>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</si>
  <si>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</si>
  <si>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</si>
  <si>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</si>
  <si>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</si>
  <si>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</si>
  <si>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</si>
  <si>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</si>
  <si>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</si>
  <si>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</si>
  <si>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</si>
  <si>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</si>
  <si>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</si>
  <si>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</si>
  <si>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</si>
  <si>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</si>
  <si>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</si>
  <si>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</si>
  <si>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</si>
  <si>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</si>
  <si>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</si>
  <si>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</si>
  <si>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</si>
  <si>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</si>
  <si>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</si>
  <si>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</si>
  <si>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</si>
  <si>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</si>
  <si>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</si>
  <si>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</si>
  <si>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</si>
  <si>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</si>
  <si>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</si>
  <si>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</si>
  <si>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</si>
  <si>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</si>
  <si>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</si>
  <si>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</si>
  <si>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</si>
  <si>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</si>
  <si>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</si>
  <si>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</si>
  <si>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</si>
  <si>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</si>
  <si>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</si>
  <si>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</si>
  <si>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</si>
  <si>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</si>
  <si>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</si>
  <si>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</si>
  <si>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</si>
  <si>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</si>
  <si>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</si>
  <si>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</si>
  <si>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</si>
  <si>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</si>
  <si>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</si>
  <si>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</si>
  <si>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</si>
  <si>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</si>
  <si>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</si>
  <si>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</si>
  <si>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</si>
  <si>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</si>
  <si>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</si>
  <si>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</si>
  <si>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</si>
  <si>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</si>
  <si>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</si>
  <si>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</si>
  <si>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</si>
  <si>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</si>
  <si>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</si>
  <si>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</si>
  <si>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</si>
  <si>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</si>
  <si>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</si>
  <si>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</si>
  <si>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</si>
  <si>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</si>
  <si>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</si>
  <si>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</si>
  <si>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</si>
  <si>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</si>
  <si>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</si>
  <si>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</si>
  <si>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</si>
  <si>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</si>
  <si>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</si>
  <si>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</si>
  <si>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</si>
  <si>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</si>
  <si>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</si>
  <si>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</si>
  <si>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</si>
  <si>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</si>
  <si>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</si>
  <si>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</si>
  <si>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</si>
  <si>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</si>
  <si>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</si>
  <si>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</si>
  <si>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</si>
  <si>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</si>
  <si>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</si>
  <si>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</si>
  <si>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</si>
  <si>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</si>
  <si>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</si>
  <si>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</si>
  <si>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</si>
  <si>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</si>
  <si>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</si>
  <si>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</si>
  <si>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</si>
  <si>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</si>
  <si>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</si>
  <si>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</si>
  <si>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</si>
  <si>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</si>
  <si>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</si>
  <si>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</si>
  <si>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</si>
  <si>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</si>
  <si>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</si>
  <si>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</si>
  <si>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</si>
  <si>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</si>
  <si>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</si>
  <si>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</si>
  <si>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</si>
  <si>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</si>
  <si>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</si>
  <si>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</si>
  <si>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</si>
  <si>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</si>
  <si>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</si>
  <si>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</si>
  <si>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</si>
  <si>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</si>
  <si>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</si>
  <si>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</si>
  <si>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</si>
  <si>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</si>
  <si>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</si>
  <si>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</si>
  <si>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</si>
  <si>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</si>
  <si>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</si>
  <si>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</si>
  <si>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</si>
  <si>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</si>
  <si>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</si>
  <si>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</si>
  <si>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</si>
  <si>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</si>
  <si>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</si>
  <si>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</si>
  <si>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</si>
  <si>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</si>
  <si>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</si>
  <si>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</si>
  <si>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</si>
  <si>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</si>
  <si>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</si>
  <si>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</si>
  <si>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</si>
  <si>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</si>
  <si>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</si>
  <si>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</si>
  <si>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</si>
  <si>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</si>
  <si>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</si>
  <si>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</si>
  <si>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</si>
  <si>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</si>
  <si>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</si>
  <si>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</si>
  <si>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</si>
  <si>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</si>
  <si>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</si>
  <si>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</si>
  <si>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</si>
  <si>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</si>
  <si>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</si>
  <si>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</si>
  <si>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</si>
  <si>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</si>
  <si>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</si>
  <si>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</si>
  <si>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</si>
  <si>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</si>
  <si>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</si>
  <si>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</si>
  <si>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</si>
  <si>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</si>
  <si>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</si>
  <si>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</si>
  <si>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</si>
  <si>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</si>
  <si>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</si>
  <si>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</si>
  <si>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</si>
  <si>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</si>
  <si>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</si>
  <si>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</si>
  <si>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</si>
  <si>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</si>
  <si>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</si>
  <si>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</si>
  <si>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</si>
  <si>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</si>
  <si>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</si>
  <si>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</si>
  <si>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</si>
  <si>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</si>
  <si>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</si>
  <si>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</si>
  <si>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</si>
  <si>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</si>
  <si>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</si>
  <si>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</si>
  <si>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</si>
  <si>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</si>
  <si>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</si>
  <si>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</si>
  <si>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</si>
  <si>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</si>
  <si>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</si>
  <si>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</si>
  <si>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</si>
  <si>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</si>
  <si>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</si>
  <si>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</si>
  <si>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</si>
  <si>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</si>
  <si>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</si>
  <si>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</si>
  <si>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</si>
  <si>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</si>
  <si>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</si>
  <si>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</si>
  <si>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</si>
  <si>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</si>
  <si>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</si>
  <si>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</si>
  <si>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</si>
  <si>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</si>
  <si>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</si>
  <si>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</si>
  <si>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</si>
  <si>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</si>
  <si>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</si>
  <si>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</si>
  <si>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</si>
  <si>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</si>
  <si>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</si>
  <si>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</si>
  <si>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</si>
  <si>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</si>
  <si>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</si>
  <si>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</si>
  <si>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</si>
  <si>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</si>
  <si>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</si>
  <si>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</si>
  <si>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</si>
  <si>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</si>
  <si>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</si>
  <si>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</si>
  <si>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</si>
  <si>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</si>
  <si>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</si>
  <si>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</si>
  <si>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</si>
  <si>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</si>
  <si>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</si>
  <si>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</si>
  <si>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</si>
  <si>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</si>
  <si>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</si>
  <si>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</si>
  <si>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</si>
  <si>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</si>
  <si>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</si>
  <si>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</si>
  <si>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</si>
  <si>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</si>
  <si>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</si>
  <si>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</si>
  <si>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</si>
  <si>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</si>
  <si>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</si>
  <si>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</si>
  <si>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</si>
  <si>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</si>
  <si>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</si>
  <si>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</si>
  <si>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</si>
  <si>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</si>
  <si>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</si>
  <si>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</si>
  <si>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</si>
  <si>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</si>
  <si>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</si>
  <si>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</si>
  <si>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</si>
  <si>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</si>
  <si>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</si>
  <si>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</si>
  <si>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</si>
  <si>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</si>
  <si>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</si>
  <si>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</si>
  <si>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</si>
  <si>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</si>
  <si>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</si>
  <si>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</si>
  <si>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</si>
  <si>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</si>
  <si>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</si>
  <si>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</si>
  <si>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</si>
  <si>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</si>
  <si>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</si>
  <si>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</si>
  <si>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</si>
  <si>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</si>
  <si>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</si>
  <si>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</si>
  <si>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</si>
  <si>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</si>
  <si>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</si>
  <si>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</si>
  <si>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</si>
  <si>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</si>
  <si>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</si>
  <si>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</si>
  <si>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</si>
  <si>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</si>
  <si>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</si>
  <si>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</si>
  <si>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</si>
  <si>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</si>
  <si>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</si>
  <si>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</si>
  <si>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</si>
  <si>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</si>
  <si>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</si>
  <si>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</si>
  <si>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</si>
  <si>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</si>
  <si>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</si>
  <si>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</si>
  <si>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</si>
  <si>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</si>
  <si>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</si>
  <si>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</si>
  <si>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</si>
  <si>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</si>
  <si>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</si>
  <si>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</si>
  <si>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</si>
  <si>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</si>
  <si>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</si>
  <si>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</si>
  <si>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</si>
  <si>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</si>
  <si>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</si>
  <si>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</si>
  <si>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</si>
  <si>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</si>
  <si>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</si>
  <si>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</si>
  <si>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</si>
  <si>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</si>
  <si>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</si>
  <si>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</si>
  <si>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</si>
  <si>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</si>
  <si>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</si>
  <si>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</si>
  <si>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</si>
  <si>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</si>
  <si>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</si>
  <si>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</si>
  <si>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</si>
  <si>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</si>
  <si>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</si>
  <si>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</si>
  <si>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</si>
  <si>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</si>
  <si>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</si>
  <si>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</si>
  <si>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</si>
  <si>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</si>
  <si>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</si>
  <si>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</si>
  <si>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</si>
  <si>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</si>
  <si>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</si>
  <si>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</si>
  <si>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</si>
  <si>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</si>
  <si>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</si>
  <si>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</si>
  <si>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</si>
  <si>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</si>
  <si>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</si>
  <si>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</si>
  <si>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</si>
  <si>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</si>
  <si>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</si>
  <si>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</si>
  <si>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</si>
  <si>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</si>
  <si>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</si>
  <si>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</si>
  <si>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</si>
  <si>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</si>
  <si>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</si>
  <si>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</si>
  <si>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</si>
  <si>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</si>
  <si>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</si>
  <si>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</si>
  <si>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</si>
  <si>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</si>
  <si>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</si>
  <si>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</si>
  <si>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</si>
  <si>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</si>
  <si>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</si>
  <si>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</si>
  <si>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</si>
  <si>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</si>
  <si>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</si>
  <si>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</si>
  <si>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</si>
  <si>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</si>
  <si>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</si>
  <si>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</si>
  <si>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</si>
  <si>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</si>
  <si>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</si>
  <si>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</si>
  <si>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</si>
  <si>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</si>
  <si>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</si>
  <si>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</si>
  <si>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</si>
  <si>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</si>
  <si>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</si>
  <si>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</si>
  <si>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</si>
  <si>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</si>
  <si>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</si>
  <si>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</si>
  <si>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</si>
  <si>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</si>
  <si>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</si>
  <si>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</si>
  <si>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</si>
  <si>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</si>
  <si>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</si>
  <si>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</si>
  <si>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</si>
  <si>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</si>
  <si>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</si>
  <si>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</si>
  <si>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</si>
  <si>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</si>
  <si>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</si>
  <si>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</si>
  <si>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</si>
  <si>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</si>
  <si>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</si>
  <si>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</si>
  <si>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</si>
  <si>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</si>
  <si>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</si>
  <si>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</si>
  <si>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</si>
  <si>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</si>
  <si>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</si>
  <si>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</si>
  <si>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</si>
  <si>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</si>
  <si>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</si>
  <si>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</si>
  <si>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</si>
  <si>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</si>
  <si>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</si>
  <si>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</si>
  <si>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</si>
  <si>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</si>
  <si>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</si>
  <si>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</si>
  <si>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</si>
  <si>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</si>
  <si>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</si>
  <si>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</si>
  <si>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</si>
  <si>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</si>
  <si>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</si>
  <si>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</si>
  <si>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</si>
  <si>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</si>
  <si>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</si>
  <si>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</si>
  <si>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</si>
  <si>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</si>
  <si>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</si>
  <si>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</si>
  <si>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</si>
  <si>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</si>
  <si>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</si>
  <si>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</si>
  <si>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</si>
  <si>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</si>
  <si>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</si>
  <si>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</si>
  <si>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</si>
  <si>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</si>
  <si>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</si>
  <si>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</si>
  <si>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</si>
  <si>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</si>
  <si>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</si>
  <si>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</si>
  <si>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</si>
  <si>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Manufacture of batteries</t>
  </si>
  <si>
    <t>N/A</t>
  </si>
  <si>
    <t>2720</t>
  </si>
  <si>
    <t>Manufacture of batteries and accumulators</t>
  </si>
  <si>
    <t>All</t>
  </si>
  <si>
    <t>Yes</t>
  </si>
  <si>
    <t>No</t>
  </si>
  <si>
    <t>https://www.epa.gov/sites/production/files/2016-06/documents/battery-mfg_guidance-manual-pretreatment_1987.pdf</t>
  </si>
  <si>
    <t xml:space="preserve">The business model for manufacturing of batteries does not rely on the ownership or management of financial assets except to support day-to-day operations. </t>
  </si>
  <si>
    <t>Manufacturing of batteries business activity does not have any characteristics that would make it more susceptible to breaching the 'spirit or the letter' of tax regulation.</t>
  </si>
  <si>
    <t xml:space="preserve">There is no particular reason why battery manufacturing sites would be located near high conservation value areas. The risk of encroachment falls higher up in the supply chain, at the extraction of raw materials. </t>
  </si>
  <si>
    <t>https://www.simsrecycling.com/2019/05/23/guide-how-to-responsibly-dispose-of-lithium-ion-batteries/</t>
  </si>
  <si>
    <t>https://www.prba.org/wp-content/uploads/Exponent_Report_for_NFPA_-_20111.pdf</t>
  </si>
  <si>
    <t>http://www3.cec.org/islandora/en/item/2323-practices-and-options-environmentally-sound-management-spent-lead-acid-batteries-en.pdf</t>
  </si>
  <si>
    <t>Journal article</t>
  </si>
  <si>
    <t>Energy planning and management during battery manufacturing</t>
  </si>
  <si>
    <t>Juan José Cabello Eras, Hernán Hernández Herrera, Vladimir Sousa Santos, Milen Balbis Morejón, Jorge Ivan Silva Ortega, Alexis Sagastume Gutiérrez</t>
  </si>
  <si>
    <t>https://www.scielo.br/scielo.php?script=sci_arttext&amp;pid=S0104-530X2019000400214</t>
  </si>
  <si>
    <t xml:space="preserve">One of the primary activities of this business activity is cell manufacturing which is done by means of mold casting, stamping &amp; extrusions. These processes require heat for melting of lead. Similarly, formation of cell lead oxide paste to cover the cells and their subsequent curing in a temperature-controlled room requires heat which is usually generated using LPG  or oil. [1][2] </t>
  </si>
  <si>
    <t>Book</t>
  </si>
  <si>
    <t>Lead-Acid Battery Technologies</t>
  </si>
  <si>
    <t>Joey Jung, Lei Zhang, Jiujun Zhang</t>
  </si>
  <si>
    <t>Document from website</t>
  </si>
  <si>
    <t>Battery Making Plant Process</t>
  </si>
  <si>
    <t>Fluidomatic</t>
  </si>
  <si>
    <t>http://www.fluidomatic.net/semi-automatic-way.pdf</t>
  </si>
  <si>
    <t>Website</t>
  </si>
  <si>
    <t>Battery</t>
  </si>
  <si>
    <t>MadeHow</t>
  </si>
  <si>
    <t>http://www.madehow.com/Volume-1/Battery.html</t>
  </si>
  <si>
    <t>LITHIUM-ION BATTERY CELL PRODUCTION PROCESS</t>
  </si>
  <si>
    <t>Heiner Heimes, Achim Kampker, Christoph Lienemann, Marc Locke</t>
  </si>
  <si>
    <t>https://www.researchgate.net/publication/330902286_LITHIUM-ION_BATTERY_CELL_PRODUCTION_PROCESS</t>
  </si>
  <si>
    <t>Guidance Manual for Battery Manufacturing Pretreatment Standards</t>
  </si>
  <si>
    <t>US Environmental Protection Agency</t>
  </si>
  <si>
    <t>Components of Cells and Batteries</t>
  </si>
  <si>
    <t>University of Washington</t>
  </si>
  <si>
    <t>https://depts.washington.edu/matseed/batteries/MSE/components.html#:~:text=The%20Anode%20is%20the%20negative,reduced%20during%20the%20electrochemical%20reaction.</t>
  </si>
  <si>
    <t>Cathode Materials</t>
  </si>
  <si>
    <t>Targray</t>
  </si>
  <si>
    <t>https://www.targray.com/li-ion-battery/cathode-materials#:~:text=high%20load%20capacity.-,Cathode%20materials%20are%20comprised%20of%20cobalt%2C%20nickel%20and%20manganese%20in,and%2For%20high%20load%20capacity.</t>
  </si>
  <si>
    <t xml:space="preserve">Anode, cathode and electrolytes are components of batteries that comprise raw materials, such as zinc, lithium, cobalt, nickel, manganese, etc. [7][8] These materials are procured and therefore associated impacts fall under BE04: Procurement. Battery manufacturing companies are unlikely to own or manage any natural resources directly.   </t>
  </si>
  <si>
    <t>Hazardous chemical present in Batteries and their impact on Environment and Humans</t>
  </si>
  <si>
    <t>Arvind Kumar Swarnakar</t>
  </si>
  <si>
    <t>https://www.researchgate.net/publication/274636169_Hazardous_chemical_present_in_Batteries_and_their_impact_on_Environment_and_Humans</t>
  </si>
  <si>
    <t>Health Concerns with Batteries</t>
  </si>
  <si>
    <t>https://batteryuniversity.com/learn/article/health_concerns</t>
  </si>
  <si>
    <t>Emission Estimation Technique Manual for Lead-Acid Battery Manufacturing</t>
  </si>
  <si>
    <t>Environment Australia</t>
  </si>
  <si>
    <t>http://www.npi.gov.au/system/files/resources/7cdcdf3d-7518-51a4-ada7-018c8c1ae8ab/files/fbattac.pdf</t>
  </si>
  <si>
    <t>https://www.nrel.gov/docs/legosti/old/7673.pdf</t>
  </si>
  <si>
    <t>Emission Factors</t>
  </si>
  <si>
    <t>https://www3.epa.gov/ttn/chief/ap42/ch12/final/c12s15.pdf</t>
  </si>
  <si>
    <t xml:space="preserve">Current Status Environmental, Health, and Issues of Lithium Ion electric Vehicle Batteries </t>
  </si>
  <si>
    <t>National Renewable Energy Laboratory</t>
  </si>
  <si>
    <t>Toxic fluoride gas emissions from lithium-ion battery fires</t>
  </si>
  <si>
    <t>Larsson, F., Andersson, P., Blomqvist, P. et al.</t>
  </si>
  <si>
    <t>https://www.nature.com/articles/s41598-017-09784-z#citeas</t>
  </si>
  <si>
    <t>BU-803c: Loss of Electrolyte</t>
  </si>
  <si>
    <t>Battery University Group</t>
  </si>
  <si>
    <t>https://batteryuniversity.com/learn/article/bu_803c_loss_of_electrolyte</t>
  </si>
  <si>
    <t xml:space="preserve">In battery manufacturing, there is risk of spill of liquid electrolytes if cells containing them are physically damaged leading to release of sulfuric acid from lead-acid batteries and flammable lithium hexafluorophosphate from lithium-ion batteries. [13][14]
There is risk of loss or leakage of electrolytes as well caused from overcharging of the cells. [15] </t>
  </si>
  <si>
    <t>Recognizing Lead Hazards: For Workers in
Battery Manufacturing</t>
  </si>
  <si>
    <t>Georgia Department of Public Health</t>
  </si>
  <si>
    <t>https://dph.georgia.gov/document/document/leadbatterymanufacturinggafinalpdf/download</t>
  </si>
  <si>
    <t>Battery Manufacturing</t>
  </si>
  <si>
    <t>Occupational Safety &amp; Health Administration, US</t>
  </si>
  <si>
    <t>https://www.osha.gov/battery-manufacturing/hazards#:~:text=Inorganic%20lead%20dust%20is%20the,source%20of%20occupational%20lead%20absorption.</t>
  </si>
  <si>
    <t>Li-Ion Battery Fire Hazards and Safety Strategies</t>
  </si>
  <si>
    <t>Kong L, Li C, Jiang J, Pecht MG</t>
  </si>
  <si>
    <t>https://www.mdpi.com/1996-1073/11/9/2191#cite</t>
  </si>
  <si>
    <t>How to Responsibly Dispose of Lithium-Ion Batteries</t>
  </si>
  <si>
    <t>SRS Media</t>
  </si>
  <si>
    <t>Disposal of Lead-Acid Batteries</t>
  </si>
  <si>
    <t>Active Power</t>
  </si>
  <si>
    <t>https://powertechniquesinc.com/wp-content/uploads/2015/08/Active-Power-WP-104-Disposal-of-Lead-Acid-Batteries.pdf</t>
  </si>
  <si>
    <t>Recycling used lead-acid batteries:
health considerations</t>
  </si>
  <si>
    <t>World Health Organization</t>
  </si>
  <si>
    <t>https://apps.who.int/iris/bitstream/handle/10665/259447/9789241512855-eng.pdf;jsessionid=DE707557C9481D70B0254A6C19800F1A?sequence=1</t>
  </si>
  <si>
    <t>Lithium-Ion Batteries Hazard
and Use Assessment</t>
  </si>
  <si>
    <t>Celina Mikolajczak, Michael Kahn, Kevin White, 
Richard Thomas Long</t>
  </si>
  <si>
    <t>Basic Information about Lead Air Pollution</t>
  </si>
  <si>
    <t>epa.gov/lead-air-pollution/basic-information-about-lead-air-pollution#:~:text=Other%20sources%20of%20lead%20to,and%20neurological%20effects%20in%20vertebrates.</t>
  </si>
  <si>
    <t>Lead and cadmium are toxic metals present in batteries that can seep into the soil, groundwater and surface water through landfill and release toxin into the air when they are burnt in municipal waste incinerators. Elevated levels of lead and other toxic metals in the environment can result in decreased growth &amp; reproduction in plants, animals and neurological effects in vertebrates. [24]</t>
  </si>
  <si>
    <t>Batteries and Their Effects on the Environment</t>
  </si>
  <si>
    <t>Emma Metson</t>
  </si>
  <si>
    <t>https://www.ecofriendlylink.com/blog/batteries-and-the-environment/</t>
  </si>
  <si>
    <t>Practices and Options for Environmentally Sound Management of Spent Lead-acid Batteries within North America</t>
  </si>
  <si>
    <t>Commission for Environmental Cooperation</t>
  </si>
  <si>
    <t>LITHIUM BATTERY RECYCLING PROCESS</t>
  </si>
  <si>
    <t>Fadeela Salojee, Justin Lloyd</t>
  </si>
  <si>
    <t>https://www.sagreenfund.org.za/wordpress/wp-content/uploads/2015/07/Lithium-Battery-Recycling-Literature-Review-CM-Solutions.pdf</t>
  </si>
  <si>
    <t>Battery Hazards: Safety Training</t>
  </si>
  <si>
    <t>https://testguy.net/content/242-4-Battery-Hazards-and-How-to-Avoid-Them</t>
  </si>
  <si>
    <t>Testguy</t>
  </si>
  <si>
    <t>Powering the future: Sourcing Raw Materials for Electric Vehicle Batteries</t>
  </si>
  <si>
    <t xml:space="preserve">Linklaters </t>
  </si>
  <si>
    <t>https://www.linklaters.com/en/insights/thought-leadership/electric-vehicle-batteries/powering-the-future/sourcing-raw-materials#:~:text=Lithium%2C%20nickel%20and%20cobalt%20are,used%20to%20make%20EV%20batteries.</t>
  </si>
  <si>
    <t>https://www.pv-magazine.com/magazine-archive/up-taking-on-the-challenge-of-sourcing-raw-materials-for-batteries-in-q1-2020/</t>
  </si>
  <si>
    <t xml:space="preserve">PV Magazine </t>
  </si>
  <si>
    <t>Taking on the challenge of sourcing raw materials for batteries in Q1 2020</t>
  </si>
  <si>
    <t>An Approach to Reduce Waste in Lead Acid Battery Industries</t>
  </si>
  <si>
    <t>Global Journal of Researches in Engineering Industrial Engineering</t>
  </si>
  <si>
    <t>Volume 13 Issue 2 Version 1.0 Year 2013</t>
  </si>
  <si>
    <t>Md. Jasim Uddin, Pritom Kumar Mondal, Md. Atiqur Rahman &amp; Md. Hasibur Rahman Lemon</t>
  </si>
  <si>
    <t>https://globaljournals.org/GJRE_Volume13/2-An-Approach-to-Reduce-Waste-in-Lead.pdf</t>
  </si>
  <si>
    <t xml:space="preserve">Batteries are made up of a variety of chemicals and heavy metals. Lead-acid batteries are primarily made sulfuric acid which is very corrosive in nature, whereas lead is a highly toxic metal, excessive exposure of which can cause damage to gastrointestinal, haematological and neurological effects along with toxic effects on the reproductive, endocrine and cardiovascular system.  [22]
Lithium-ion cells contain flammable hydrocarbon-based electrolyte that can lead to release of flammable vapors. Thermal runaway in the battery causes producion of flammable gases as well. Other flammable components include polymeric separator binders and graphite based anode. [23]
</t>
  </si>
  <si>
    <t xml:space="preserve">Making the Battery: The Upstream, The Midstream and Downstream Supply Chain </t>
  </si>
  <si>
    <t>https://macropolo.org/digital-projects/supply-chain/li-ion-batteries/supply-chain-mapping/</t>
  </si>
  <si>
    <t>This business activity involves the use of various raw materials. For example, Nickel, Lithium and Cobalt are key product inputs for batteries. [28]</t>
  </si>
  <si>
    <t>The most significant source of hazardous substances is lead dust from oxide and grid production, plate processing and assembly. When inhaled or ingested, lead dust can be detrimental for human health. [16][17]
Chronic lead exposure leads to mineralizing tissues such as bone and teeth, as well as soft tissue organs such as liver, kidneys, brain and heat. The ensuing toxicity leads to adverse health conditions such as memory loss, decreased congnitive function, chronic kidney disease, decreased fertility and lower bone density.  [16][17]</t>
  </si>
  <si>
    <t xml:space="preserve">Although none of the high-risk characteristics are met, there is potential for employment terms to be unfavourable for employees of all business activities and therefore it should always be a consideration. </t>
  </si>
  <si>
    <t xml:space="preserve">Although none of the high-risk characteristics are met, there is potential for discrimination to occur in all industries and therefore it should always be a consideration. </t>
  </si>
  <si>
    <t>A typical business may lobby directly, or pay third parties to do so on their behalf. When business and societal incentives misalign, lobbying practices can risk undermining the democratic
process. This risk is present but not heightened for this Business Activity.</t>
  </si>
  <si>
    <t xml:space="preserve">One of the primary activities of this business activity is cell manufacturing which is done by means of mold casting, stamping and extrusions. These processes require heat for melting of lead. Similarly, formation of cell lead oxide paste to cover the cells and their subsequent curing in a temperature-controlled room requires heat which is usually generated using liquified petroleum gas or oil. [1][2] </t>
  </si>
  <si>
    <t>In lithium-ion batteries, a short circuit or exposure to high temperature while manufacturing can trigger exothermic reactions leading to thermal runaway causing batteries to catch fire or explode. [18]</t>
  </si>
  <si>
    <t>This business activity is based on multiple stages of machine based labour. Manufacturing of battery requires various machines such as as a hole punching machine, which precision punches holes creating a path in the container carrying the cells (single anode or cathode) to connect, intercell welding machine which welds cell groups in battery case through the partition between the plates. Post welding, battery is also run through a short circuit tester for any flashes to ensure connections are welded.  [3][4]</t>
  </si>
  <si>
    <t>Primary and Secondary Lead Smelters and Lead-Acid Battery Plants</t>
  </si>
  <si>
    <t>https://nepis.epa.gov/Exe/ZyPDF.cgi/9100AZ1K.PDF?Dockey=9100AZ1K.PDF</t>
  </si>
  <si>
    <t xml:space="preserve">Manufacturing of lead-acid batteries requires melting of lead to form lead oxide paste, which is an essential active component of batteries' positive and negative electrodes used for coating of cells.[1]
The lead is melted in a blast furnance utilizing high pressure combustion air traditionally generated by burning coal.[32]
</t>
  </si>
  <si>
    <t>This business activity uses a number of inputs such as Lead for the production of anode and cathode in Lead-acid batteries ,Cadmium as a conductor in Nickel-cadmium batteries and Sulfuric Acid as an electrolyte. All these are considered to be harmful substances. [9][10]</t>
  </si>
  <si>
    <t>https://www.mpoweruk.com/battery_manufacturing.htm</t>
  </si>
  <si>
    <t>Lithium Battery Manufacturing</t>
  </si>
  <si>
    <t xml:space="preserve">In lead acid-battery manufacturing, cells are cured post the pasting process in a temperature controlled room for more than 32 hours. Heat is required to maintain and control the temperature of the room. [1] 
In producing lithium-ion batteries, electrode manufacturing requires maintaining appropriate temperatures for drying of applied active materials, as well as maintaining clean environment to avoid contamination, damage or burrs on the electrodes. [5][33] </t>
  </si>
  <si>
    <t xml:space="preserve">Use of batteries does not force users to emit susbstantial amounts of greenhouse gases. </t>
  </si>
  <si>
    <t>https://app.croneri.co.uk/whats-new/study-toxicity-li-ion-battery-electrolytes</t>
  </si>
  <si>
    <t>https://www.ehs.washington.edu/system/files/resources/lithium-battery-safety.pdf</t>
  </si>
  <si>
    <t>LITHIUM BATTERY SAFETY</t>
  </si>
  <si>
    <t>Lead-acid batteries contain sulfuric acid which iscorrosive and can lead to burning of skin or eyes if mishandled. It can also cause holes in worker clothing as well as etchin on concrete floor.  [19]
Lithium-ion batteries have electrolytes that are typically a mixture of organic carbonates such as ethylene carbonate or diethyl carbonate and are considered highly flammable. [34]</t>
  </si>
  <si>
    <t>Study on toxicity of Li-ion battery electrolytes</t>
  </si>
  <si>
    <t>Croner-i Limited</t>
  </si>
  <si>
    <t>Batteries are made up of a variety of chemicals and heavy metals. Lead-acid batteries are primarily made from sulfuric acid which is very corrosive in nature &amp; lead a highly toxic metal. Exposure to these substances can cause skin burns, breathing isses, anaemia, kidney and brain damage. [22]
Lithium-ion cells contain electrolyte that are toxic, irritant and flammable. Upon contact with water, lithium hexafluorosulphide in the batteries can generate hydrogen fluoride which is extremely toxic and corrosive gas. [23] [35]</t>
  </si>
  <si>
    <t>How to Recycle Batteries</t>
  </si>
  <si>
    <t>https://batteryuniversity.com/learn/article/recycling_batteries#:~:text=Recycling%20starts%20by%20sorting%20batteries,by%20chemistry%2C%20is%20made%20available.</t>
  </si>
  <si>
    <t>Battery Recycling as a Business</t>
  </si>
  <si>
    <t>https://batteryuniversity.com/learn/article/battery_recycling_as_a_business</t>
  </si>
  <si>
    <t>Lead-Acid vs Lithium Batteries: Which Are Best For Solar?</t>
  </si>
  <si>
    <t>Unbound Solar</t>
  </si>
  <si>
    <t>https://unboundsolar.com/blog/lead-acid-vs-lithium-batteries</t>
  </si>
  <si>
    <t>Battery Market Size</t>
  </si>
  <si>
    <t>Grandview Research</t>
  </si>
  <si>
    <t>https://www.grandviewresearch.com/industry-analysis/battery-market#:~:text=The%20global%20battery%20market%20size%20was%20estimated%20at%20USD%20108.4,USD%20310.87%20billion%20by%202027</t>
  </si>
  <si>
    <t xml:space="preserve">This Business Activity includes the manufacture of all non-rechargeable and rechargeable batteries, including lead acid batteries, lithium batteries, and dry and wet cell batteries. It also includes the manufacture of primary cells and primary batteries, and the manufacture of electric accumulators or parts. 
Manufacturing of batteries is the process of producing batteries, commonly used in automobiles, fork trucks, material handling, and standby power applications. Most commonly used batteries are Lead-Acid batteries and Lithium-Ion batteries.  Lead acid batteries are made from a mixture of lead plates and sulfuric acid. This was the first type of rechargeable battery, invented way back in 1859. Lithium ion batteries on the other hand are a much newer invention, and have only been around in a commercially viable form since the 1980′s. 
Lead-acid is a tried-and-true technology that costs less, but requires regular maintenance and doesn’t last as long. Lithium is a premium battery technology with a longer lifespan and higher efficiency, but more expensive for the boost in performance. The global battery market size is $108 billion as of 2019. [38][39] 
</t>
  </si>
  <si>
    <t>Manufacturing of lead-acid batteries requires melting of lead to form lead oxide paste, which is an essential active component of batteries' positive and negative electrodes used for coating of cells.[1]
The lead is melted in a blast furnance utilizing high pressure combustion air traditionally generated by burning coal.[32]</t>
  </si>
  <si>
    <t xml:space="preserve">Lithium-ion batteries if exposed to high temperatures in disposal environment or prolonged sunlight exposure, short circuit from exposure to metallic objects to both terminals and/or heavy strain while being dismantled can cause exothermic reaction in the battery leading it to rapidly catching fire. [20]
Lead-acid batteries are largely composed of 65%-70% lead, lead-dioxide &amp; sulfuric acid solution electrolyte. When depleted batteries are disposed off, they end up in landfills where they decay and leak these chemicals into soil, contaminating groundwater and surface water.[21]
As dismantling of batteries is a sophisticated process with professional seperation and recylcing it requires specialized tools, processes and controls. Such batteries can be recyled only at permitted treatment facilities and their discarding requires specific e-wate collection point or battery recycling drop of location. [20]  
</t>
  </si>
  <si>
    <t xml:space="preserve">In lead acid-battery manufacturing, cells are cured post the pasting process in a temperature controlled room for more than 32 hours. Heat is required to maintain and control the temperature of the room. [1] 
In producing lithium-ion batteries, electrode manufacturing requires maintaining appropriate temperatures for drying of applied active materials, as well as maintaining a clean environment to avoid contamination, damage or burrs on the electrodes. [5][33] </t>
  </si>
  <si>
    <t>This business activity involves the use of multiple product inputs. Materials thare used for battery manufacturing are Cathode Materials, Anode Materials, Electrolytes and Separators. Cathode materials include lithium metal oxides and vanadaium oxides, olvines and rechargeable lithium oxidies. Anode materials are lithium, graphite, lithium-alloying materials, intermetallics or silicon. In electrolytes, batteries manufacturers use liquid, polyment and solid-state electrolyte. Separators play a key role in all batteries. The majority of separators use polyolefine membranes. 
Additonally, as per the Basel Convention on the Control of Transboundary Movement of Hazardous Waste and Their Disposal, companies and manufactures are incentivized to reuse the materials and extend the product life-cycle of such materials. [31][32][33][34]</t>
  </si>
  <si>
    <t>This business activity is dependent on various products inputs required in the building of the finished products, resulting in complex and multi-layered supply chains. The product inputs for making batteries are Lithium, Manganese, Iron, Cobalt, Nickel and Carbon. [31]</t>
  </si>
  <si>
    <t>This business activity is dependent on various products inputs which have complex and multi-layered supply chains. For example, sourcing of certain high value metals such as nickel, cobalt and lithium are in conflict or high-risk zones. There has been reports which suggest that there are significantly small number of small-scale mines, unlicensed miners who have no safety or health protection. Therefore, this business activity is at high risk due traceability and sourcing from legitimate sources. [29]       
Conflict minerals in the space of batterry manufacturing has lead to violence in certain developing countries. For example, there are various illegal tin, tungsten, tantalum and gold mining which are used in the production of batteries. These mines are located in Very Fragile or Fragile states with a degree of government corruption. Therefore, as we move to increasing use of renewable energy, one has to be aware that the materials sourced have certain forms of tracebility . [35]</t>
  </si>
  <si>
    <t>This business activity leads to fugitive emissions  such as lead and sulfuric acid at various stages in the manufacturing process. Lead fumes are released when lead is initially melted and mixed for casting [11] and lead oxide, other particulate matter and sulfuric acid are emitted during battery assembly during a process called dry charging, which requires lead bars to be welded together and charged. [12]</t>
  </si>
  <si>
    <t>In battery manufacturing, there is risk of spill of liquid electrolytes if cells containing them are physically damaged, leading to release of sulfuric acid from lead-acid batteries and flammable lithium hexafluorophosphate from lithium-ion batteries. [13][14]
Overcharging of lead acid battery, especially if the battery is old or damaged can lead to production of hydrogen sulfide, produced by the electrolysis of water from liquid sulfuric acid. [15]</t>
  </si>
  <si>
    <t>One of the impacts of this business activity is that there are large amounts of hazardous wastes that have been produced when breaking up the battery parts in components. Plastic scrape, leady paste, lead-oxide paste and glass mats are treated as hazardous waste. Leady paste and dry lead are one type of hazardous waste that is produced during the manufacturing of batteries.  [22] [30]</t>
  </si>
  <si>
    <t>In lithium-ion batteries, a short circuit or exposure to high temperature while manufacturing can trigger exothermic reactions, causing batteries to catch fire or explode. [18]</t>
  </si>
  <si>
    <t>Spent lead-acid batteries need to be drained, broken up seperated into different fractions and processed for acid lead paste at a lead reduction facility. Once broken down, various components are moved to appropriate facilities for processing, recycling and/or disposal. [26]    
Lithium-ion battery components are repurposed by recycling the batteries in a variety of ways. The most prominent techniques are hydrometallurgical and pyrometallurgical. These processes involve pre-treament of batteries, physical seperation of components and dissolution of lithium in alkaline solutions. [27]
Post use battery disassembly is a highly specialized activity that requies multiple complex steps such as sorting of batteries based on chemistry, removal of combustible materials, liquification of metallic substances requiring complex ,etc. in order to recycle them.  [36]  
Due to the high cost of batteries' raw materials and their relatively short life span, battery recycling has become significant, with an estimated market size of around $8 billion in 2018. [37]</t>
  </si>
  <si>
    <t>Lead-acid batteries contain sulfuric acid which is corrosive and can lead to burning of skin or eyes if mishandled. It can also cause holes in worker clothing as well as etching on concrete, i.e., the removal of top surface of a concrete floor. [19]
Lithium-ion batteries have electrolytes that are typically a mixture of organic carbonates such as ethylene carbonate or diethyl carbonate and are considered highly flammable. [34]</t>
  </si>
  <si>
    <t>New Michigan battery jobs likely will offer disappointing wages</t>
  </si>
  <si>
    <t>Rick Haguland</t>
  </si>
  <si>
    <t>https://www.mlive.com/auto/2010/03/new_michigan_battery_jobs_like.html</t>
  </si>
  <si>
    <t>UK electric vehicle and battery
production potential to 2040</t>
  </si>
  <si>
    <t>The Faraday Institution</t>
  </si>
  <si>
    <t>https://faraday.ac.uk/wp-content/uploads/2020/03/2040_Gigafactory_Report_FINAL.pdf</t>
  </si>
  <si>
    <t>Most employees for this business activity are relatively highly skilled, though there will be some lower-skilled assembly line workers. Therefore, there is some, though limited, risk of low income. [40][41]</t>
  </si>
  <si>
    <t>Single-use Batteries</t>
  </si>
  <si>
    <t>Rethink Waste</t>
  </si>
  <si>
    <t>https://rethinkwastenl.ca/hazardous-waste/single-use-batteries/</t>
  </si>
  <si>
    <t>While the lifespan of batteries varies widely, primary cell or alkaline batteries are fundamentally non-rechargeable and must be disposed of once their power source has been drained.   [42]</t>
  </si>
  <si>
    <t>Mass Lead Intoxication from Informal Used Lead-Acid Battery Recycling in Dakar, Senegal</t>
  </si>
  <si>
    <t>Pascal Haefliger, Monique Mathieu-Nolf, Stephanie Lociciro, Cheikh Ndiaye, Malang Coly,</t>
  </si>
  <si>
    <t>https://ehp.niehs.nih.gov/doi/10.1289/ehp.0900696</t>
  </si>
  <si>
    <t>Lead contamination in surface soil on roads from used lead–acid battery recycling in Dong Mai, Northern Vietnam</t>
  </si>
  <si>
    <t xml:space="preserve">Takashi Fujimori, Akifumi Eguchi, Tetsuro Agusa, Nguyen Minh Tue, Go Suzuki, Shin Takahashi, </t>
  </si>
  <si>
    <t>https://link.springer.com/article/10.1007/s10163-016-0527-7</t>
  </si>
  <si>
    <t>Lead-Acid battery factories have been identified as major sources of soil contamination that contribute to lead exposures in surrounding communities. 
Many lead battery recycling plants around the world have been
recognized as sources of airborne lead emissions that have resulted in lead contamination of soil and dust. For example, a cluster of lead poisoning cases linked to soil contamination from informal lead battery recycling was recorded in an area outside of Dakar, Senegal that was addressed with extensive site remediation [43]. Extensive soil contamination was also noted in sample locations throughout a village in Vietnam that was a known center for lead battery recycling and other metal reclamation. [44]</t>
  </si>
  <si>
    <t>Battery Manufacturing Effluent Guidelines</t>
  </si>
  <si>
    <t>https://www.epa.gov/eg/battery-manufacturing-effluent-guidelines#:~:text=Water%20is%20used%20in%20battery,production%20equipment%20and%20manufacturing%20areas.</t>
  </si>
  <si>
    <t>https://www.climate-policy-watcher.org/hazardous-wastes/treatment-of-battery-manufacturing-wastes.html</t>
  </si>
  <si>
    <t>Treatment of Battery Manufacturing Waste</t>
  </si>
  <si>
    <t>Joseph F. Hawumba, Yung-Tse Hung, and Lawrence K. Wang</t>
  </si>
  <si>
    <t>A number of processes generate wastewater in manufacturing of batteries. Process discharge results from preparation and application of electrode active materials, formation and charging, washing finished batteries, lithium scrap disposal, air scrubbers,etc. The wastewater contains toxic metals such as cadmium, lead, mercury, nickel, and zinc. [6][45] [46]</t>
  </si>
  <si>
    <t>In the manufacturing of batteries, water is used throughout the manufacturing process, specifically in the preparation of electrolytes and electrode active masses. The use of ‘water-in salt’ electrolytes has considerably made it safer compared to use of flammable solvents. In electrolyte preparation, water is required for equipment washing. For Cadmium and Silver powder production, water is required to rinse the product and scrub it. 
Additionally water is required in the removal of impurities and washing finished batteries. Water is also used in ancillary operations such as floor and equipment wash. [6][45][46]</t>
  </si>
  <si>
    <t>Waste Management in Lead-Acid Battery Industry: A Case Study</t>
  </si>
  <si>
    <t>World Journal of Applied Environmental Chemistr</t>
  </si>
  <si>
    <t>Rahangdale R. V., Kore S.V. and Kore V.S.</t>
  </si>
  <si>
    <t>https://www.researchgate.net/publication/236002617_Waste_Management_in_Lead-Acid_Battery_Industry_A_Case_Study</t>
  </si>
  <si>
    <t>Operational by-products that are generated during this business activity are sludge, scrape, leady paste, lead oxide paste ,glass mats, plastics scraps, grid plates while processing and acid paste in pasting section. [30] Sludge is generated from clarification process in the Effluent Treatment Plant (ETP) is to pump rotary vaccum filter press, where water is removed through a vaccum and dried sludge waste is collected in hazardous waste container which is sent for secure land filling. In this process, large quantities of sludge is produced via ETP. [47]</t>
  </si>
  <si>
    <t xml:space="preserve">Lithium-ion batteries if exposed to high temperatures in disposal environment or prolonged sunlight exposure, short circuit from exposure to metallic objects to both terminals and/or heavy strain while being dismantled can cause exothermic reaction in the battery leading it to rapidly catching fire. [20]
Lead-acid batteries are largely composed of 65%-70% lead, lead-dioxide &amp; sulfuric acid solution electrolyte. When depleted batteries are disposed off, they end up in landfills where they decay and leak these chemicals into soil, contaminating groundwater and surface water.[21]
As dismantling of batteries is a sophisticated process with professional seperation and recycling it requires specialized tools, processes and controls. Such batteries can be recyled only at permitted treatment facilities and their discarding requires specific e-waste collection point or battery recycling drop of location. [20]  
</t>
  </si>
  <si>
    <t>Changed from L to U during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</si>
</sst>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family val="2"/>
      <scheme val="minor"/>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0" fontId="0" fillId="10" borderId="5" xfId="0" applyFill="1" applyBorder="1" applyAlignment="1" applyProtection="1">
      <alignment horizontal="center" vertical="center" wrapText="1"/>
      <protection locked="0"/>
    </xf>
    <xf numFmtId="14" fontId="0" fillId="15" borderId="5" xfId="0" applyNumberFormat="1" applyFont="1" applyFill="1" applyBorder="1" applyAlignment="1" applyProtection="1">
      <alignment horizontal="center" vertical="center"/>
      <protection locked="0"/>
    </xf>
    <xf numFmtId="0" fontId="42"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4" fillId="15" borderId="1" xfId="0" applyFont="1" applyFill="1" applyBorder="1" applyAlignment="1" applyProtection="1">
      <alignment horizontal="left" vertical="center" wrapText="1"/>
      <protection locked="0"/>
    </xf>
    <xf numFmtId="0" fontId="44" fillId="15" borderId="2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338CA6"/>
      <color rgb="FFF2F2F2"/>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90" zoomScaleNormal="90" workbookViewId="0">
      <selection activeCell="A21" sqref="A21:B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632</v>
      </c>
    </row>
    <row r="4" spans="1:18" ht="31" customHeight="1" x14ac:dyDescent="0.2">
      <c r="A4" s="250" t="s">
        <v>447</v>
      </c>
      <c r="B4" s="250"/>
      <c r="D4" s="250" t="s">
        <v>385</v>
      </c>
      <c r="E4" s="251"/>
      <c r="F4" s="13"/>
      <c r="G4" s="13"/>
      <c r="H4" s="14"/>
    </row>
    <row r="5" spans="1:18" ht="31" customHeight="1" x14ac:dyDescent="0.2">
      <c r="A5" s="254" t="s">
        <v>452</v>
      </c>
      <c r="B5" s="255"/>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4" t="s">
        <v>454</v>
      </c>
      <c r="B9" s="255"/>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0" t="s">
        <v>446</v>
      </c>
      <c r="B20" s="261"/>
      <c r="D20" s="252" t="s">
        <v>445</v>
      </c>
      <c r="E20" s="253"/>
      <c r="F20" s="253"/>
      <c r="G20" s="253"/>
      <c r="H20" s="253"/>
      <c r="I20" s="253"/>
    </row>
    <row r="21" spans="1:9" ht="19" x14ac:dyDescent="0.2">
      <c r="A21" s="258" t="s">
        <v>774</v>
      </c>
      <c r="B21" s="258"/>
      <c r="D21" s="15" t="s">
        <v>488</v>
      </c>
      <c r="E21" s="15" t="s">
        <v>489</v>
      </c>
      <c r="F21" s="42" t="s">
        <v>453</v>
      </c>
      <c r="G21" s="15" t="s">
        <v>491</v>
      </c>
      <c r="H21" s="15" t="s">
        <v>490</v>
      </c>
      <c r="I21" s="15" t="s">
        <v>492</v>
      </c>
    </row>
    <row r="22" spans="1:9" x14ac:dyDescent="0.2">
      <c r="A22" s="259"/>
      <c r="B22" s="259"/>
      <c r="D22" s="235" t="s">
        <v>634</v>
      </c>
      <c r="E22" s="236" t="s">
        <v>635</v>
      </c>
      <c r="F22" s="41" t="str">
        <f>HYPERLINK(CONCATENATE("https://siccode.com/search-isic/",$D22),"Description")</f>
        <v>Description</v>
      </c>
      <c r="G22" s="237" t="s">
        <v>636</v>
      </c>
      <c r="H22" s="238" t="s">
        <v>633</v>
      </c>
      <c r="I22" s="239" t="s">
        <v>633</v>
      </c>
    </row>
    <row r="23" spans="1:9" x14ac:dyDescent="0.2">
      <c r="A23" s="259"/>
      <c r="B23" s="259"/>
      <c r="D23" s="36"/>
      <c r="E23" s="37"/>
      <c r="F23" s="38"/>
      <c r="G23" s="185"/>
      <c r="H23" s="20"/>
      <c r="I23" s="186"/>
    </row>
    <row r="24" spans="1:9" x14ac:dyDescent="0.2">
      <c r="A24" s="259"/>
      <c r="B24" s="259"/>
      <c r="D24" s="39"/>
      <c r="E24" s="40"/>
      <c r="F24" s="41"/>
      <c r="G24" s="183"/>
      <c r="H24" s="17"/>
      <c r="I24" s="184"/>
    </row>
    <row r="25" spans="1:9" x14ac:dyDescent="0.2">
      <c r="A25" s="259"/>
      <c r="B25" s="259"/>
      <c r="D25" s="36"/>
      <c r="E25" s="37"/>
      <c r="F25" s="38"/>
      <c r="G25" s="185"/>
      <c r="H25" s="20"/>
      <c r="I25" s="186"/>
    </row>
    <row r="26" spans="1:9" x14ac:dyDescent="0.2">
      <c r="A26" s="259"/>
      <c r="B26" s="259"/>
      <c r="D26" s="39"/>
      <c r="E26" s="40"/>
      <c r="F26" s="41"/>
      <c r="G26" s="183"/>
      <c r="H26" s="17"/>
      <c r="I26" s="184"/>
    </row>
    <row r="27" spans="1:9" ht="16" customHeight="1" x14ac:dyDescent="0.2">
      <c r="A27" s="259"/>
      <c r="B27" s="259"/>
      <c r="D27" s="36"/>
      <c r="E27" s="37"/>
      <c r="F27" s="38"/>
      <c r="G27" s="185"/>
      <c r="H27" s="20"/>
      <c r="I27" s="186"/>
    </row>
    <row r="28" spans="1:9" ht="16" customHeight="1" x14ac:dyDescent="0.2">
      <c r="A28" s="259"/>
      <c r="B28" s="259"/>
      <c r="D28" s="39"/>
      <c r="E28" s="40"/>
      <c r="F28" s="41"/>
      <c r="G28" s="183"/>
      <c r="H28" s="17"/>
      <c r="I28" s="184"/>
    </row>
    <row r="29" spans="1:9" x14ac:dyDescent="0.2">
      <c r="A29" s="259"/>
      <c r="B29" s="259"/>
      <c r="D29" s="36"/>
      <c r="E29" s="37"/>
      <c r="F29" s="38"/>
      <c r="G29" s="185"/>
      <c r="H29" s="20"/>
      <c r="I29" s="186"/>
    </row>
    <row r="30" spans="1:9" x14ac:dyDescent="0.2">
      <c r="A30" s="259"/>
      <c r="B30" s="259"/>
      <c r="D30" s="39"/>
      <c r="E30" s="40"/>
      <c r="F30" s="41"/>
      <c r="G30" s="183"/>
      <c r="H30" s="17"/>
      <c r="I30" s="184"/>
    </row>
    <row r="31" spans="1:9" x14ac:dyDescent="0.2">
      <c r="A31" s="259"/>
      <c r="B31" s="259"/>
      <c r="D31" s="36"/>
      <c r="E31" s="37"/>
      <c r="F31" s="38"/>
      <c r="G31" s="185"/>
      <c r="H31" s="20"/>
      <c r="I31" s="186"/>
    </row>
    <row r="32" spans="1:9" x14ac:dyDescent="0.2">
      <c r="A32" s="259"/>
      <c r="B32" s="259"/>
      <c r="D32" s="39"/>
      <c r="E32" s="40"/>
      <c r="F32" s="41"/>
      <c r="G32" s="183"/>
      <c r="H32" s="17"/>
      <c r="I32" s="184"/>
    </row>
    <row r="33" spans="1:9" x14ac:dyDescent="0.2">
      <c r="A33" s="259"/>
      <c r="B33" s="259"/>
      <c r="D33" s="36"/>
      <c r="E33" s="37"/>
      <c r="F33" s="38"/>
      <c r="G33" s="185"/>
      <c r="H33" s="20"/>
      <c r="I33" s="186"/>
    </row>
    <row r="34" spans="1:9" x14ac:dyDescent="0.2">
      <c r="A34" s="259"/>
      <c r="B34" s="259"/>
      <c r="D34" s="39"/>
      <c r="E34" s="40"/>
      <c r="F34" s="41"/>
      <c r="G34" s="183"/>
      <c r="H34" s="17"/>
      <c r="I34" s="184"/>
    </row>
    <row r="35" spans="1:9" x14ac:dyDescent="0.2">
      <c r="A35" s="259"/>
      <c r="B35" s="259"/>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6" t="s">
        <v>483</v>
      </c>
      <c r="B37" s="257"/>
      <c r="D37" s="36"/>
      <c r="E37" s="37"/>
      <c r="F37" s="38"/>
      <c r="G37" s="185"/>
      <c r="H37" s="20"/>
      <c r="I37" s="186"/>
    </row>
    <row r="38" spans="1:9" ht="19" x14ac:dyDescent="0.2">
      <c r="A38" s="15" t="s">
        <v>493</v>
      </c>
      <c r="B38" s="15" t="s">
        <v>494</v>
      </c>
      <c r="D38" s="39"/>
      <c r="E38" s="40"/>
      <c r="F38" s="41"/>
      <c r="G38" s="183"/>
      <c r="H38" s="17"/>
      <c r="I38" s="184"/>
    </row>
    <row r="39" spans="1:9" ht="17" x14ac:dyDescent="0.2">
      <c r="A39" s="240" t="s">
        <v>633</v>
      </c>
      <c r="B39" s="240" t="s">
        <v>633</v>
      </c>
      <c r="D39" s="36"/>
      <c r="E39" s="37"/>
      <c r="F39" s="38"/>
      <c r="G39" s="185"/>
      <c r="H39" s="20"/>
      <c r="I39" s="186"/>
    </row>
    <row r="40" spans="1:9" x14ac:dyDescent="0.2">
      <c r="A40" s="173"/>
      <c r="B40" s="173"/>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lmY03ETnVPDnb4Erx2IdpjI3MLA3fNYGIK7x7NWlgh6QKHUrI33Is+QOQKAVVQROR3CCKwkGUYka0x7yj8Xk9w==" saltValue="CO4KGaqfFob+yoKe4t0FQg=="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C201" activePane="bottomRight" state="frozenSplit"/>
      <selection activeCell="I1" sqref="I1:O1048576"/>
      <selection pane="topRight" activeCell="I1" sqref="I1:O1048576"/>
      <selection pane="bottomLeft" activeCell="I1" sqref="I1:O1048576"/>
      <selection pane="bottomRight" activeCell="S208" sqref="S208"/>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40" x14ac:dyDescent="0.2">
      <c r="A1" s="44"/>
      <c r="B1" s="45" t="str">
        <f>IF(Introduction!B1&lt;&gt;"",Introduction!B1,"")</f>
        <v>Manufacture of batteries</v>
      </c>
      <c r="E1" s="47"/>
      <c r="F1" s="48"/>
    </row>
    <row r="2" spans="1:19" ht="18" thickBot="1" x14ac:dyDescent="0.25">
      <c r="E2" s="47"/>
      <c r="F2" s="47"/>
    </row>
    <row r="3" spans="1:19" s="93" customFormat="1" ht="27" thickTop="1" x14ac:dyDescent="0.2">
      <c r="A3" s="262" t="s">
        <v>442</v>
      </c>
      <c r="B3" s="262"/>
      <c r="C3" s="262"/>
      <c r="D3" s="262"/>
      <c r="E3" s="262"/>
      <c r="F3" s="262"/>
      <c r="G3" s="144"/>
      <c r="H3" s="263" t="s">
        <v>443</v>
      </c>
      <c r="I3" s="264"/>
      <c r="J3" s="264"/>
      <c r="K3" s="264"/>
      <c r="L3" s="264"/>
      <c r="M3" s="264"/>
      <c r="N3" s="264"/>
      <c r="O3" s="264"/>
      <c r="P3" s="264"/>
      <c r="Q3" s="264"/>
      <c r="R3" s="264"/>
      <c r="S3" s="265"/>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127" thickTop="1" x14ac:dyDescent="0.2">
      <c r="A5" s="266" t="s">
        <v>0</v>
      </c>
      <c r="B5" s="266" t="s">
        <v>40</v>
      </c>
      <c r="C5" s="49" t="s">
        <v>178</v>
      </c>
      <c r="D5" s="49" t="s">
        <v>65</v>
      </c>
      <c r="E5" s="50" t="s">
        <v>177</v>
      </c>
      <c r="F5" s="51" t="s">
        <v>90</v>
      </c>
      <c r="G5" s="96"/>
      <c r="H5" s="134" t="s">
        <v>637</v>
      </c>
      <c r="I5" s="4" t="s">
        <v>746</v>
      </c>
      <c r="J5" s="157" t="s">
        <v>0</v>
      </c>
      <c r="K5" s="157">
        <f>IF(AND($H5="Yes",NOT(ISERROR(SEARCH("-H-",$C5)))),1,0)</f>
        <v>1</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144" x14ac:dyDescent="0.2">
      <c r="A6" s="266"/>
      <c r="B6" s="266"/>
      <c r="C6" s="52" t="s">
        <v>179</v>
      </c>
      <c r="D6" s="52" t="s">
        <v>65</v>
      </c>
      <c r="E6" s="53" t="s">
        <v>184</v>
      </c>
      <c r="F6" s="54" t="s">
        <v>91</v>
      </c>
      <c r="G6" s="96"/>
      <c r="H6" s="131" t="s">
        <v>637</v>
      </c>
      <c r="I6" s="3" t="s">
        <v>751</v>
      </c>
      <c r="J6" s="158" t="s">
        <v>0</v>
      </c>
      <c r="K6" s="158">
        <f t="shared" ref="K6:K69" si="3">IF(AND($H6="Yes",NOT(ISERROR(SEARCH("-H-",$C6)))),1,0)</f>
        <v>1</v>
      </c>
      <c r="L6" s="158">
        <f t="shared" si="0"/>
        <v>0</v>
      </c>
      <c r="M6" s="158">
        <f t="shared" si="1"/>
        <v>0</v>
      </c>
      <c r="N6" s="158">
        <f t="shared" si="2"/>
        <v>0</v>
      </c>
      <c r="O6" s="158">
        <f>IF(AND($H6="Split",$D6="High"),1,0)</f>
        <v>0</v>
      </c>
      <c r="P6" s="158">
        <f>IF(AND($H6="Split",$D6="Low"),1,0)</f>
        <v>0</v>
      </c>
      <c r="Q6" s="158">
        <f>IF(AND($H6="Split",$D6="Unlikely"),1,0)</f>
        <v>0</v>
      </c>
      <c r="R6" s="158">
        <f>IF(AND($H6="Split",$D6="Moderate"),1,0)</f>
        <v>0</v>
      </c>
      <c r="S6" s="242"/>
    </row>
    <row r="7" spans="1:19" s="93" customFormat="1" ht="144" x14ac:dyDescent="0.2">
      <c r="A7" s="266"/>
      <c r="B7" s="266"/>
      <c r="C7" s="52" t="s">
        <v>180</v>
      </c>
      <c r="D7" s="52" t="s">
        <v>65</v>
      </c>
      <c r="E7" s="53" t="s">
        <v>185</v>
      </c>
      <c r="F7" s="54" t="s">
        <v>517</v>
      </c>
      <c r="G7" s="96"/>
      <c r="H7" s="131" t="s">
        <v>637</v>
      </c>
      <c r="I7" s="3" t="s">
        <v>748</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242"/>
    </row>
    <row r="8" spans="1:19" s="93" customFormat="1" ht="36" x14ac:dyDescent="0.2">
      <c r="A8" s="266"/>
      <c r="B8" s="266"/>
      <c r="C8" s="52" t="s">
        <v>181</v>
      </c>
      <c r="D8" s="52" t="s">
        <v>65</v>
      </c>
      <c r="E8" s="53" t="s">
        <v>186</v>
      </c>
      <c r="F8" s="54" t="s">
        <v>92</v>
      </c>
      <c r="G8" s="96"/>
      <c r="H8" s="131" t="s">
        <v>638</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6"/>
      <c r="B9" s="266"/>
      <c r="C9" s="52" t="s">
        <v>182</v>
      </c>
      <c r="D9" s="52" t="s">
        <v>65</v>
      </c>
      <c r="E9" s="55" t="s">
        <v>612</v>
      </c>
      <c r="F9" s="56" t="s">
        <v>518</v>
      </c>
      <c r="G9" s="96"/>
      <c r="H9" s="131" t="s">
        <v>638</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180" x14ac:dyDescent="0.2">
      <c r="A10" s="266"/>
      <c r="B10" s="266"/>
      <c r="C10" s="52" t="s">
        <v>183</v>
      </c>
      <c r="D10" s="52" t="s">
        <v>65</v>
      </c>
      <c r="E10" s="55" t="s">
        <v>187</v>
      </c>
      <c r="F10" s="56" t="s">
        <v>93</v>
      </c>
      <c r="G10" s="96"/>
      <c r="H10" s="133" t="s">
        <v>637</v>
      </c>
      <c r="I10" s="9" t="s">
        <v>777</v>
      </c>
      <c r="J10" s="158" t="s">
        <v>0</v>
      </c>
      <c r="K10" s="158">
        <f t="shared" si="3"/>
        <v>1</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6"/>
      <c r="B11" s="266"/>
      <c r="C11" s="52" t="s">
        <v>535</v>
      </c>
      <c r="D11" s="52" t="s">
        <v>65</v>
      </c>
      <c r="E11" s="55" t="s">
        <v>537</v>
      </c>
      <c r="F11" s="56"/>
      <c r="G11" s="96"/>
      <c r="H11" s="133" t="s">
        <v>638</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6"/>
      <c r="B12" s="266"/>
      <c r="C12" s="52" t="s">
        <v>536</v>
      </c>
      <c r="D12" s="52" t="s">
        <v>66</v>
      </c>
      <c r="E12" s="55" t="s">
        <v>538</v>
      </c>
      <c r="F12" s="56"/>
      <c r="G12" s="96"/>
      <c r="H12" s="133" t="s">
        <v>638</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66"/>
      <c r="B13" s="266"/>
      <c r="C13" s="52" t="s">
        <v>456</v>
      </c>
      <c r="D13" s="52" t="s">
        <v>390</v>
      </c>
      <c r="E13" s="55" t="s">
        <v>458</v>
      </c>
      <c r="F13" s="56"/>
      <c r="G13" s="96"/>
      <c r="H13" s="132" t="s">
        <v>638</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206" customHeight="1" thickTop="1" x14ac:dyDescent="0.2">
      <c r="A14" s="267" t="s">
        <v>1</v>
      </c>
      <c r="B14" s="267" t="s">
        <v>60</v>
      </c>
      <c r="C14" s="57" t="s">
        <v>188</v>
      </c>
      <c r="D14" s="57" t="s">
        <v>65</v>
      </c>
      <c r="E14" s="58" t="s">
        <v>190</v>
      </c>
      <c r="F14" s="59" t="s">
        <v>593</v>
      </c>
      <c r="G14" s="96"/>
      <c r="H14" s="130" t="s">
        <v>637</v>
      </c>
      <c r="I14" s="4" t="s">
        <v>811</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243"/>
    </row>
    <row r="15" spans="1:19" s="93" customFormat="1" ht="54" x14ac:dyDescent="0.2">
      <c r="A15" s="268"/>
      <c r="B15" s="268"/>
      <c r="C15" s="57" t="s">
        <v>189</v>
      </c>
      <c r="D15" s="57" t="s">
        <v>65</v>
      </c>
      <c r="E15" s="58" t="s">
        <v>191</v>
      </c>
      <c r="F15" s="59" t="s">
        <v>94</v>
      </c>
      <c r="G15" s="96"/>
      <c r="H15" s="131" t="s">
        <v>638</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108" x14ac:dyDescent="0.2">
      <c r="A16" s="268"/>
      <c r="B16" s="268"/>
      <c r="C16" s="57" t="s">
        <v>193</v>
      </c>
      <c r="D16" s="57" t="s">
        <v>65</v>
      </c>
      <c r="E16" s="58" t="s">
        <v>192</v>
      </c>
      <c r="F16" s="59" t="s">
        <v>522</v>
      </c>
      <c r="G16" s="96"/>
      <c r="H16" s="131" t="s">
        <v>637</v>
      </c>
      <c r="I16" s="3" t="s">
        <v>810</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242"/>
    </row>
    <row r="17" spans="1:20" s="93" customFormat="1" ht="72" x14ac:dyDescent="0.2">
      <c r="A17" s="268"/>
      <c r="B17" s="268"/>
      <c r="C17" s="57" t="s">
        <v>194</v>
      </c>
      <c r="D17" s="57" t="s">
        <v>66</v>
      </c>
      <c r="E17" s="60" t="s">
        <v>482</v>
      </c>
      <c r="F17" s="61" t="s">
        <v>519</v>
      </c>
      <c r="G17" s="96"/>
      <c r="H17" s="131" t="s">
        <v>638</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8"/>
      <c r="B18" s="268"/>
      <c r="C18" s="187" t="s">
        <v>539</v>
      </c>
      <c r="D18" s="187" t="s">
        <v>65</v>
      </c>
      <c r="E18" s="58" t="s">
        <v>537</v>
      </c>
      <c r="F18" s="59"/>
      <c r="G18" s="96"/>
      <c r="H18" s="133" t="s">
        <v>638</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8"/>
      <c r="B19" s="268"/>
      <c r="C19" s="187" t="s">
        <v>540</v>
      </c>
      <c r="D19" s="187" t="s">
        <v>66</v>
      </c>
      <c r="E19" s="58" t="s">
        <v>538</v>
      </c>
      <c r="F19" s="59"/>
      <c r="G19" s="96"/>
      <c r="H19" s="131" t="s">
        <v>638</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9"/>
      <c r="B20" s="269"/>
      <c r="C20" s="57" t="s">
        <v>459</v>
      </c>
      <c r="D20" s="57" t="s">
        <v>390</v>
      </c>
      <c r="E20" s="60" t="s">
        <v>458</v>
      </c>
      <c r="F20" s="61"/>
      <c r="G20" s="96"/>
      <c r="H20" s="135" t="s">
        <v>638</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70" t="s">
        <v>2</v>
      </c>
      <c r="B21" s="270" t="s">
        <v>39</v>
      </c>
      <c r="C21" s="62" t="s">
        <v>195</v>
      </c>
      <c r="D21" s="62" t="s">
        <v>65</v>
      </c>
      <c r="E21" s="55" t="s">
        <v>293</v>
      </c>
      <c r="F21" s="56" t="s">
        <v>95</v>
      </c>
      <c r="G21" s="97"/>
      <c r="H21" s="130" t="s">
        <v>638</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6"/>
      <c r="B22" s="266"/>
      <c r="C22" s="62" t="s">
        <v>196</v>
      </c>
      <c r="D22" s="62" t="s">
        <v>65</v>
      </c>
      <c r="E22" s="55" t="s">
        <v>294</v>
      </c>
      <c r="F22" s="56" t="s">
        <v>96</v>
      </c>
      <c r="G22" s="96"/>
      <c r="H22" s="131" t="s">
        <v>638</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6"/>
      <c r="B23" s="266"/>
      <c r="C23" s="62" t="s">
        <v>197</v>
      </c>
      <c r="D23" s="62" t="s">
        <v>65</v>
      </c>
      <c r="E23" s="55" t="s">
        <v>295</v>
      </c>
      <c r="F23" s="56" t="s">
        <v>97</v>
      </c>
      <c r="G23" s="96"/>
      <c r="H23" s="131" t="s">
        <v>638</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6"/>
      <c r="B24" s="266"/>
      <c r="C24" s="62" t="s">
        <v>198</v>
      </c>
      <c r="D24" s="62" t="s">
        <v>65</v>
      </c>
      <c r="E24" s="55" t="s">
        <v>296</v>
      </c>
      <c r="F24" s="56" t="s">
        <v>98</v>
      </c>
      <c r="G24" s="96"/>
      <c r="H24" s="131" t="s">
        <v>638</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6"/>
      <c r="B25" s="266"/>
      <c r="C25" s="62" t="s">
        <v>199</v>
      </c>
      <c r="D25" s="62" t="s">
        <v>65</v>
      </c>
      <c r="E25" s="55" t="s">
        <v>297</v>
      </c>
      <c r="F25" s="56" t="s">
        <v>99</v>
      </c>
      <c r="G25" s="96"/>
      <c r="H25" s="131" t="s">
        <v>638</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108" x14ac:dyDescent="0.2">
      <c r="A26" s="266"/>
      <c r="B26" s="266"/>
      <c r="C26" s="62" t="s">
        <v>200</v>
      </c>
      <c r="D26" s="62" t="s">
        <v>67</v>
      </c>
      <c r="E26" s="53" t="s">
        <v>298</v>
      </c>
      <c r="F26" s="56"/>
      <c r="G26" s="96"/>
      <c r="H26" s="133" t="s">
        <v>637</v>
      </c>
      <c r="I26" s="9" t="s">
        <v>673</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244"/>
    </row>
    <row r="27" spans="1:20" s="93" customFormat="1" ht="36" x14ac:dyDescent="0.2">
      <c r="A27" s="266"/>
      <c r="B27" s="266"/>
      <c r="C27" s="52" t="s">
        <v>541</v>
      </c>
      <c r="D27" s="52" t="s">
        <v>65</v>
      </c>
      <c r="E27" s="55" t="s">
        <v>537</v>
      </c>
      <c r="F27" s="56"/>
      <c r="G27" s="96"/>
      <c r="H27" s="133" t="s">
        <v>638</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6"/>
      <c r="B28" s="266"/>
      <c r="C28" s="52" t="s">
        <v>542</v>
      </c>
      <c r="D28" s="52" t="s">
        <v>66</v>
      </c>
      <c r="E28" s="55" t="s">
        <v>538</v>
      </c>
      <c r="F28" s="56"/>
      <c r="G28" s="96"/>
      <c r="H28" s="133" t="s">
        <v>638</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6"/>
      <c r="B29" s="266"/>
      <c r="C29" s="62" t="s">
        <v>457</v>
      </c>
      <c r="D29" s="62" t="s">
        <v>390</v>
      </c>
      <c r="E29" s="53" t="s">
        <v>458</v>
      </c>
      <c r="F29" s="54"/>
      <c r="G29" s="98"/>
      <c r="H29" s="133" t="s">
        <v>638</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56" thickTop="1" thickBot="1" x14ac:dyDescent="0.25">
      <c r="A30" s="267" t="s">
        <v>3</v>
      </c>
      <c r="B30" s="267" t="s">
        <v>4</v>
      </c>
      <c r="C30" s="57" t="s">
        <v>201</v>
      </c>
      <c r="D30" s="57" t="s">
        <v>65</v>
      </c>
      <c r="E30" s="58" t="s">
        <v>299</v>
      </c>
      <c r="F30" s="59" t="s">
        <v>100</v>
      </c>
      <c r="G30" s="96"/>
      <c r="H30" s="130" t="s">
        <v>637</v>
      </c>
      <c r="I30" s="4" t="s">
        <v>741</v>
      </c>
      <c r="J30" s="157" t="s">
        <v>3</v>
      </c>
      <c r="K30" s="157">
        <f t="shared" si="3"/>
        <v>1</v>
      </c>
      <c r="L30" s="157">
        <f t="shared" si="0"/>
        <v>0</v>
      </c>
      <c r="M30" s="157">
        <f t="shared" si="1"/>
        <v>0</v>
      </c>
      <c r="N30" s="157">
        <f t="shared" si="2"/>
        <v>0</v>
      </c>
      <c r="O30" s="159">
        <f t="shared" si="4"/>
        <v>0</v>
      </c>
      <c r="P30" s="159">
        <f t="shared" si="5"/>
        <v>0</v>
      </c>
      <c r="Q30" s="159">
        <f t="shared" si="6"/>
        <v>0</v>
      </c>
      <c r="R30" s="159">
        <f t="shared" si="7"/>
        <v>0</v>
      </c>
      <c r="S30" s="5"/>
    </row>
    <row r="31" spans="1:20" s="93" customFormat="1" ht="289" thickTop="1" x14ac:dyDescent="0.2">
      <c r="A31" s="268"/>
      <c r="B31" s="268"/>
      <c r="C31" s="57" t="s">
        <v>202</v>
      </c>
      <c r="D31" s="57" t="s">
        <v>65</v>
      </c>
      <c r="E31" s="58" t="s">
        <v>614</v>
      </c>
      <c r="F31" s="59" t="s">
        <v>613</v>
      </c>
      <c r="G31" s="96"/>
      <c r="H31" s="131" t="s">
        <v>637</v>
      </c>
      <c r="I31" s="5" t="s">
        <v>778</v>
      </c>
      <c r="J31" s="158" t="s">
        <v>3</v>
      </c>
      <c r="K31" s="158">
        <f t="shared" si="3"/>
        <v>1</v>
      </c>
      <c r="L31" s="158">
        <f t="shared" si="0"/>
        <v>0</v>
      </c>
      <c r="M31" s="158">
        <f t="shared" si="1"/>
        <v>0</v>
      </c>
      <c r="N31" s="158">
        <f t="shared" si="2"/>
        <v>0</v>
      </c>
      <c r="O31" s="158">
        <f t="shared" si="4"/>
        <v>0</v>
      </c>
      <c r="P31" s="158">
        <f t="shared" si="5"/>
        <v>0</v>
      </c>
      <c r="Q31" s="158">
        <f t="shared" si="6"/>
        <v>0</v>
      </c>
      <c r="R31" s="158">
        <f t="shared" si="7"/>
        <v>0</v>
      </c>
      <c r="S31" s="242"/>
    </row>
    <row r="32" spans="1:20" s="93" customFormat="1" ht="90" x14ac:dyDescent="0.2">
      <c r="A32" s="268"/>
      <c r="B32" s="268"/>
      <c r="C32" s="57" t="s">
        <v>203</v>
      </c>
      <c r="D32" s="57" t="s">
        <v>65</v>
      </c>
      <c r="E32" s="58" t="s">
        <v>588</v>
      </c>
      <c r="F32" s="59" t="s">
        <v>615</v>
      </c>
      <c r="G32" s="96"/>
      <c r="H32" s="131" t="s">
        <v>637</v>
      </c>
      <c r="I32" s="3" t="s">
        <v>779</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242"/>
    </row>
    <row r="33" spans="1:19" s="93" customFormat="1" ht="36" x14ac:dyDescent="0.2">
      <c r="A33" s="268"/>
      <c r="B33" s="268"/>
      <c r="C33" s="57" t="s">
        <v>204</v>
      </c>
      <c r="D33" s="57" t="s">
        <v>65</v>
      </c>
      <c r="E33" s="58" t="s">
        <v>300</v>
      </c>
      <c r="F33" s="59" t="s">
        <v>101</v>
      </c>
      <c r="G33" s="96"/>
      <c r="H33" s="131" t="s">
        <v>638</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8"/>
      <c r="B34" s="268"/>
      <c r="C34" s="216" t="s">
        <v>205</v>
      </c>
      <c r="D34" s="216" t="s">
        <v>65</v>
      </c>
      <c r="E34" s="217" t="s">
        <v>301</v>
      </c>
      <c r="F34" s="218" t="s">
        <v>102</v>
      </c>
      <c r="H34" s="131" t="s">
        <v>638</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306" x14ac:dyDescent="0.2">
      <c r="A35" s="268"/>
      <c r="B35" s="268"/>
      <c r="C35" s="57" t="s">
        <v>206</v>
      </c>
      <c r="D35" s="57" t="s">
        <v>65</v>
      </c>
      <c r="E35" s="63" t="s">
        <v>616</v>
      </c>
      <c r="F35" s="64" t="s">
        <v>103</v>
      </c>
      <c r="G35" s="96"/>
      <c r="H35" s="131" t="s">
        <v>637</v>
      </c>
      <c r="I35" s="3" t="s">
        <v>780</v>
      </c>
      <c r="J35" s="158" t="s">
        <v>3</v>
      </c>
      <c r="K35" s="158">
        <f t="shared" si="3"/>
        <v>1</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8"/>
      <c r="B36" s="268"/>
      <c r="C36" s="57" t="s">
        <v>207</v>
      </c>
      <c r="D36" s="57" t="s">
        <v>66</v>
      </c>
      <c r="E36" s="60" t="s">
        <v>302</v>
      </c>
      <c r="F36" s="61" t="s">
        <v>104</v>
      </c>
      <c r="G36" s="96"/>
      <c r="H36" s="133" t="s">
        <v>638</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8"/>
      <c r="B37" s="268"/>
      <c r="C37" s="187" t="s">
        <v>543</v>
      </c>
      <c r="D37" s="187" t="s">
        <v>65</v>
      </c>
      <c r="E37" s="58" t="s">
        <v>537</v>
      </c>
      <c r="F37" s="61"/>
      <c r="G37" s="96"/>
      <c r="H37" s="133" t="s">
        <v>638</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8"/>
      <c r="B38" s="268"/>
      <c r="C38" s="187" t="s">
        <v>544</v>
      </c>
      <c r="D38" s="187" t="s">
        <v>66</v>
      </c>
      <c r="E38" s="58" t="s">
        <v>538</v>
      </c>
      <c r="F38" s="61"/>
      <c r="G38" s="96"/>
      <c r="H38" s="133" t="s">
        <v>638</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8"/>
      <c r="B39" s="268"/>
      <c r="C39" s="57" t="s">
        <v>460</v>
      </c>
      <c r="D39" s="57" t="s">
        <v>390</v>
      </c>
      <c r="E39" s="60" t="s">
        <v>458</v>
      </c>
      <c r="F39" s="61"/>
      <c r="G39" s="96"/>
      <c r="H39" s="132" t="s">
        <v>638</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70" t="s">
        <v>5</v>
      </c>
      <c r="B40" s="270"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6"/>
      <c r="B41" s="266"/>
      <c r="C41" s="62" t="s">
        <v>208</v>
      </c>
      <c r="D41" s="62" t="s">
        <v>65</v>
      </c>
      <c r="E41" s="67" t="s">
        <v>303</v>
      </c>
      <c r="F41" s="271" t="s">
        <v>105</v>
      </c>
      <c r="G41" s="96"/>
      <c r="H41" s="131" t="s">
        <v>638</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90" x14ac:dyDescent="0.2">
      <c r="A42" s="266"/>
      <c r="B42" s="266"/>
      <c r="C42" s="62" t="s">
        <v>209</v>
      </c>
      <c r="D42" s="62" t="s">
        <v>65</v>
      </c>
      <c r="E42" s="67" t="s">
        <v>304</v>
      </c>
      <c r="F42" s="272"/>
      <c r="G42" s="96"/>
      <c r="H42" s="131" t="s">
        <v>637</v>
      </c>
      <c r="I42" s="3" t="s">
        <v>752</v>
      </c>
      <c r="J42" s="163" t="s">
        <v>5</v>
      </c>
      <c r="K42" s="158">
        <f t="shared" si="3"/>
        <v>1</v>
      </c>
      <c r="L42" s="158">
        <f t="shared" si="0"/>
        <v>0</v>
      </c>
      <c r="M42" s="158">
        <f t="shared" si="1"/>
        <v>0</v>
      </c>
      <c r="N42" s="158">
        <f t="shared" si="2"/>
        <v>0</v>
      </c>
      <c r="O42" s="158">
        <f t="shared" si="4"/>
        <v>0</v>
      </c>
      <c r="P42" s="158">
        <f t="shared" si="5"/>
        <v>0</v>
      </c>
      <c r="Q42" s="158">
        <f t="shared" si="6"/>
        <v>0</v>
      </c>
      <c r="R42" s="158">
        <f t="shared" si="7"/>
        <v>0</v>
      </c>
      <c r="S42" s="242"/>
    </row>
    <row r="43" spans="1:19" s="93" customFormat="1" ht="166" customHeight="1" x14ac:dyDescent="0.2">
      <c r="A43" s="266"/>
      <c r="B43" s="266"/>
      <c r="C43" s="62" t="s">
        <v>210</v>
      </c>
      <c r="D43" s="62" t="s">
        <v>65</v>
      </c>
      <c r="E43" s="67" t="s">
        <v>305</v>
      </c>
      <c r="F43" s="273"/>
      <c r="G43" s="96"/>
      <c r="H43" s="131" t="s">
        <v>637</v>
      </c>
      <c r="I43" s="3" t="s">
        <v>781</v>
      </c>
      <c r="J43" s="163" t="s">
        <v>5</v>
      </c>
      <c r="K43" s="158">
        <f t="shared" si="3"/>
        <v>1</v>
      </c>
      <c r="L43" s="158">
        <f t="shared" si="0"/>
        <v>0</v>
      </c>
      <c r="M43" s="158">
        <f t="shared" si="1"/>
        <v>0</v>
      </c>
      <c r="N43" s="158">
        <f t="shared" si="2"/>
        <v>0</v>
      </c>
      <c r="O43" s="158">
        <f t="shared" si="4"/>
        <v>0</v>
      </c>
      <c r="P43" s="158">
        <f t="shared" si="5"/>
        <v>0</v>
      </c>
      <c r="Q43" s="158">
        <f t="shared" si="6"/>
        <v>0</v>
      </c>
      <c r="R43" s="158">
        <f t="shared" si="7"/>
        <v>0</v>
      </c>
      <c r="S43" s="242"/>
    </row>
    <row r="44" spans="1:19" s="103" customFormat="1" ht="108" x14ac:dyDescent="0.2">
      <c r="A44" s="266"/>
      <c r="B44" s="266"/>
      <c r="C44" s="65" t="s">
        <v>178</v>
      </c>
      <c r="D44" s="65" t="s">
        <v>65</v>
      </c>
      <c r="E44" s="66" t="s">
        <v>177</v>
      </c>
      <c r="F44" s="68" t="s">
        <v>106</v>
      </c>
      <c r="G44" s="101"/>
      <c r="H44" s="104" t="str">
        <f>IF(ISBLANK(H5),"Waiting",H5)</f>
        <v>Yes</v>
      </c>
      <c r="I44" s="3" t="s">
        <v>650</v>
      </c>
      <c r="J44" s="163" t="s">
        <v>5</v>
      </c>
      <c r="K44" s="158">
        <f t="shared" si="3"/>
        <v>1</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6"/>
      <c r="B45" s="266"/>
      <c r="C45" s="69" t="s">
        <v>211</v>
      </c>
      <c r="D45" s="69" t="s">
        <v>65</v>
      </c>
      <c r="E45" s="53" t="s">
        <v>592</v>
      </c>
      <c r="F45" s="54" t="s">
        <v>107</v>
      </c>
      <c r="G45" s="96"/>
      <c r="H45" s="131" t="s">
        <v>638</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144" x14ac:dyDescent="0.2">
      <c r="A46" s="266"/>
      <c r="B46" s="266"/>
      <c r="C46" s="62" t="s">
        <v>212</v>
      </c>
      <c r="D46" s="62" t="s">
        <v>65</v>
      </c>
      <c r="E46" s="55" t="s">
        <v>602</v>
      </c>
      <c r="F46" s="56" t="s">
        <v>108</v>
      </c>
      <c r="G46" s="96"/>
      <c r="H46" s="131" t="s">
        <v>637</v>
      </c>
      <c r="I46" s="3" t="s">
        <v>782</v>
      </c>
      <c r="J46" s="163" t="s">
        <v>5</v>
      </c>
      <c r="K46" s="158">
        <f t="shared" si="3"/>
        <v>1</v>
      </c>
      <c r="L46" s="158">
        <f t="shared" si="0"/>
        <v>0</v>
      </c>
      <c r="M46" s="158">
        <f t="shared" si="1"/>
        <v>0</v>
      </c>
      <c r="N46" s="158">
        <f t="shared" si="2"/>
        <v>0</v>
      </c>
      <c r="O46" s="158">
        <f t="shared" si="4"/>
        <v>0</v>
      </c>
      <c r="P46" s="158">
        <f t="shared" si="5"/>
        <v>0</v>
      </c>
      <c r="Q46" s="158">
        <f t="shared" si="6"/>
        <v>0</v>
      </c>
      <c r="R46" s="158">
        <f t="shared" si="7"/>
        <v>0</v>
      </c>
      <c r="S46" s="242"/>
    </row>
    <row r="47" spans="1:19" s="93" customFormat="1" ht="36" x14ac:dyDescent="0.2">
      <c r="A47" s="266"/>
      <c r="B47" s="266"/>
      <c r="C47" s="62" t="s">
        <v>213</v>
      </c>
      <c r="D47" s="62" t="s">
        <v>66</v>
      </c>
      <c r="E47" s="53" t="s">
        <v>306</v>
      </c>
      <c r="F47" s="54" t="s">
        <v>109</v>
      </c>
      <c r="G47" s="96"/>
      <c r="H47" s="131" t="s">
        <v>638</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6"/>
      <c r="B48" s="266"/>
      <c r="C48" s="52" t="s">
        <v>214</v>
      </c>
      <c r="D48" s="52" t="s">
        <v>66</v>
      </c>
      <c r="E48" s="53" t="s">
        <v>307</v>
      </c>
      <c r="F48" s="54" t="s">
        <v>110</v>
      </c>
      <c r="G48" s="96"/>
      <c r="H48" s="131" t="s">
        <v>638</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6"/>
      <c r="B49" s="266"/>
      <c r="C49" s="52" t="s">
        <v>215</v>
      </c>
      <c r="D49" s="52" t="s">
        <v>66</v>
      </c>
      <c r="E49" s="53" t="s">
        <v>308</v>
      </c>
      <c r="F49" s="54" t="s">
        <v>102</v>
      </c>
      <c r="G49" s="96"/>
      <c r="H49" s="133" t="s">
        <v>638</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6"/>
      <c r="B50" s="266"/>
      <c r="C50" s="52" t="s">
        <v>545</v>
      </c>
      <c r="D50" s="52" t="s">
        <v>65</v>
      </c>
      <c r="E50" s="55" t="s">
        <v>537</v>
      </c>
      <c r="F50" s="54"/>
      <c r="G50" s="96"/>
      <c r="H50" s="133" t="s">
        <v>638</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6"/>
      <c r="B51" s="266"/>
      <c r="C51" s="52" t="s">
        <v>546</v>
      </c>
      <c r="D51" s="52" t="s">
        <v>66</v>
      </c>
      <c r="E51" s="55" t="s">
        <v>538</v>
      </c>
      <c r="F51" s="54"/>
      <c r="G51" s="96"/>
      <c r="H51" s="133" t="s">
        <v>638</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6"/>
      <c r="B52" s="266"/>
      <c r="C52" s="52" t="s">
        <v>461</v>
      </c>
      <c r="D52" s="52" t="s">
        <v>390</v>
      </c>
      <c r="E52" s="53" t="s">
        <v>458</v>
      </c>
      <c r="F52" s="54"/>
      <c r="G52" s="96"/>
      <c r="H52" s="132" t="s">
        <v>638</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127" thickTop="1" x14ac:dyDescent="0.2">
      <c r="A53" s="267" t="s">
        <v>6</v>
      </c>
      <c r="B53" s="267" t="s">
        <v>7</v>
      </c>
      <c r="C53" s="70" t="s">
        <v>179</v>
      </c>
      <c r="D53" s="70" t="s">
        <v>65</v>
      </c>
      <c r="E53" s="71" t="s">
        <v>184</v>
      </c>
      <c r="F53" s="72" t="s">
        <v>91</v>
      </c>
      <c r="G53" s="105"/>
      <c r="H53" s="106" t="str">
        <f>IF(ISBLANK(H6),"Waiting",H6)</f>
        <v>Yes</v>
      </c>
      <c r="I53" s="4" t="s">
        <v>775</v>
      </c>
      <c r="J53" s="157" t="s">
        <v>6</v>
      </c>
      <c r="K53" s="157">
        <f t="shared" si="3"/>
        <v>1</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144" x14ac:dyDescent="0.2">
      <c r="A54" s="268"/>
      <c r="B54" s="268"/>
      <c r="C54" s="70" t="s">
        <v>180</v>
      </c>
      <c r="D54" s="70" t="s">
        <v>65</v>
      </c>
      <c r="E54" s="73" t="s">
        <v>185</v>
      </c>
      <c r="F54" s="74" t="s">
        <v>517</v>
      </c>
      <c r="G54" s="105"/>
      <c r="H54" s="108" t="str">
        <f>IF(ISBLANK(H7),"Waiting",H7)</f>
        <v>Yes</v>
      </c>
      <c r="I54" s="128" t="s">
        <v>748</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245"/>
    </row>
    <row r="55" spans="1:19" s="107" customFormat="1" ht="36" x14ac:dyDescent="0.2">
      <c r="A55" s="268"/>
      <c r="B55" s="268"/>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8"/>
      <c r="B56" s="268"/>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162" x14ac:dyDescent="0.2">
      <c r="A57" s="268"/>
      <c r="B57" s="268"/>
      <c r="C57" s="70" t="s">
        <v>183</v>
      </c>
      <c r="D57" s="70" t="s">
        <v>65</v>
      </c>
      <c r="E57" s="75" t="s">
        <v>309</v>
      </c>
      <c r="F57" s="76" t="s">
        <v>111</v>
      </c>
      <c r="G57" s="105"/>
      <c r="H57" s="108" t="str">
        <f>IF(ISBLANK(H10),"Waiting",H10)</f>
        <v>Yes</v>
      </c>
      <c r="I57" s="128" t="s">
        <v>755</v>
      </c>
      <c r="J57" s="158" t="s">
        <v>6</v>
      </c>
      <c r="K57" s="158">
        <f t="shared" si="3"/>
        <v>1</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7" thickBot="1" x14ac:dyDescent="0.25">
      <c r="A58" s="268"/>
      <c r="B58" s="268"/>
      <c r="C58" s="77" t="s">
        <v>216</v>
      </c>
      <c r="D58" s="77" t="s">
        <v>65</v>
      </c>
      <c r="E58" s="78" t="s">
        <v>310</v>
      </c>
      <c r="F58" s="79" t="s">
        <v>523</v>
      </c>
      <c r="G58" s="96"/>
      <c r="H58" s="131" t="s">
        <v>638</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242"/>
    </row>
    <row r="59" spans="1:19" s="107" customFormat="1" ht="127" thickTop="1" x14ac:dyDescent="0.2">
      <c r="A59" s="268"/>
      <c r="B59" s="268"/>
      <c r="C59" s="80" t="s">
        <v>178</v>
      </c>
      <c r="D59" s="80" t="s">
        <v>65</v>
      </c>
      <c r="E59" s="73" t="s">
        <v>177</v>
      </c>
      <c r="F59" s="74" t="s">
        <v>106</v>
      </c>
      <c r="G59" s="109"/>
      <c r="H59" s="108" t="str">
        <f>IF(ISBLANK(H5),"Waiting",H5)</f>
        <v>Yes</v>
      </c>
      <c r="I59" s="4" t="s">
        <v>746</v>
      </c>
      <c r="J59" s="158" t="s">
        <v>6</v>
      </c>
      <c r="K59" s="158">
        <f t="shared" si="3"/>
        <v>1</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8"/>
      <c r="B60" s="268"/>
      <c r="C60" s="57" t="s">
        <v>217</v>
      </c>
      <c r="D60" s="57" t="s">
        <v>65</v>
      </c>
      <c r="E60" s="78" t="s">
        <v>595</v>
      </c>
      <c r="F60" s="79" t="s">
        <v>112</v>
      </c>
      <c r="G60" s="109"/>
      <c r="H60" s="131" t="s">
        <v>638</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8"/>
      <c r="B61" s="268"/>
      <c r="C61" s="187" t="s">
        <v>547</v>
      </c>
      <c r="D61" s="187" t="s">
        <v>65</v>
      </c>
      <c r="E61" s="58" t="s">
        <v>537</v>
      </c>
      <c r="F61" s="79"/>
      <c r="G61" s="109"/>
      <c r="H61" s="133" t="s">
        <v>638</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8"/>
      <c r="B62" s="268"/>
      <c r="C62" s="187" t="s">
        <v>548</v>
      </c>
      <c r="D62" s="187" t="s">
        <v>66</v>
      </c>
      <c r="E62" s="58" t="s">
        <v>538</v>
      </c>
      <c r="F62" s="79"/>
      <c r="G62" s="109"/>
      <c r="H62" s="133" t="s">
        <v>638</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8"/>
      <c r="B63" s="268"/>
      <c r="C63" s="77" t="s">
        <v>462</v>
      </c>
      <c r="D63" s="77" t="s">
        <v>390</v>
      </c>
      <c r="E63" s="78" t="s">
        <v>458</v>
      </c>
      <c r="F63" s="79"/>
      <c r="G63" s="96"/>
      <c r="H63" s="132" t="s">
        <v>638</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163" thickTop="1" x14ac:dyDescent="0.2">
      <c r="A64" s="270" t="s">
        <v>8</v>
      </c>
      <c r="B64" s="270" t="s">
        <v>37</v>
      </c>
      <c r="C64" s="62" t="s">
        <v>218</v>
      </c>
      <c r="D64" s="62" t="s">
        <v>65</v>
      </c>
      <c r="E64" s="67" t="s">
        <v>311</v>
      </c>
      <c r="F64" s="81" t="s">
        <v>524</v>
      </c>
      <c r="G64" s="96"/>
      <c r="H64" s="130" t="s">
        <v>637</v>
      </c>
      <c r="I64" s="4" t="s">
        <v>816</v>
      </c>
      <c r="J64" s="157" t="s">
        <v>8</v>
      </c>
      <c r="K64" s="157">
        <f t="shared" si="3"/>
        <v>1</v>
      </c>
      <c r="L64" s="157">
        <f t="shared" si="0"/>
        <v>0</v>
      </c>
      <c r="M64" s="157">
        <f t="shared" si="1"/>
        <v>0</v>
      </c>
      <c r="N64" s="157">
        <f t="shared" si="2"/>
        <v>0</v>
      </c>
      <c r="O64" s="159">
        <f t="shared" si="4"/>
        <v>0</v>
      </c>
      <c r="P64" s="159">
        <f t="shared" si="5"/>
        <v>0</v>
      </c>
      <c r="Q64" s="159">
        <f t="shared" si="6"/>
        <v>0</v>
      </c>
      <c r="R64" s="159">
        <f t="shared" si="7"/>
        <v>0</v>
      </c>
      <c r="S64" s="243"/>
    </row>
    <row r="65" spans="1:19" s="93" customFormat="1" ht="108" x14ac:dyDescent="0.2">
      <c r="A65" s="266"/>
      <c r="B65" s="266"/>
      <c r="C65" s="62" t="s">
        <v>219</v>
      </c>
      <c r="D65" s="62" t="s">
        <v>65</v>
      </c>
      <c r="E65" s="67" t="s">
        <v>312</v>
      </c>
      <c r="F65" s="81" t="s">
        <v>113</v>
      </c>
      <c r="G65" s="96"/>
      <c r="H65" s="131" t="s">
        <v>637</v>
      </c>
      <c r="I65" s="3" t="s">
        <v>783</v>
      </c>
      <c r="J65" s="158" t="s">
        <v>8</v>
      </c>
      <c r="K65" s="158">
        <f t="shared" si="3"/>
        <v>1</v>
      </c>
      <c r="L65" s="158">
        <f t="shared" si="0"/>
        <v>0</v>
      </c>
      <c r="M65" s="158">
        <f t="shared" si="1"/>
        <v>0</v>
      </c>
      <c r="N65" s="158">
        <f t="shared" si="2"/>
        <v>0</v>
      </c>
      <c r="O65" s="158">
        <f t="shared" si="4"/>
        <v>0</v>
      </c>
      <c r="P65" s="158">
        <f t="shared" si="5"/>
        <v>0</v>
      </c>
      <c r="Q65" s="158">
        <f t="shared" si="6"/>
        <v>0</v>
      </c>
      <c r="R65" s="158">
        <f t="shared" si="7"/>
        <v>0</v>
      </c>
      <c r="S65" s="242"/>
    </row>
    <row r="66" spans="1:19" s="93" customFormat="1" ht="20" x14ac:dyDescent="0.2">
      <c r="A66" s="266"/>
      <c r="B66" s="266"/>
      <c r="C66" s="62" t="s">
        <v>220</v>
      </c>
      <c r="D66" s="62" t="s">
        <v>65</v>
      </c>
      <c r="E66" s="67" t="s">
        <v>313</v>
      </c>
      <c r="F66" s="81" t="s">
        <v>114</v>
      </c>
      <c r="G66" s="96"/>
      <c r="H66" s="131" t="s">
        <v>638</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6"/>
      <c r="B67" s="266"/>
      <c r="C67" s="62" t="s">
        <v>221</v>
      </c>
      <c r="D67" s="62" t="s">
        <v>65</v>
      </c>
      <c r="E67" s="67" t="s">
        <v>314</v>
      </c>
      <c r="F67" s="81" t="s">
        <v>115</v>
      </c>
      <c r="G67" s="96"/>
      <c r="H67" s="131" t="s">
        <v>638</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6"/>
      <c r="B68" s="266"/>
      <c r="C68" s="62" t="s">
        <v>222</v>
      </c>
      <c r="D68" s="62" t="s">
        <v>66</v>
      </c>
      <c r="E68" s="67" t="s">
        <v>315</v>
      </c>
      <c r="F68" s="81" t="s">
        <v>116</v>
      </c>
      <c r="G68" s="96"/>
      <c r="H68" s="131" t="s">
        <v>638</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6"/>
      <c r="B69" s="266"/>
      <c r="C69" s="62" t="s">
        <v>223</v>
      </c>
      <c r="D69" s="62" t="s">
        <v>66</v>
      </c>
      <c r="E69" s="82" t="s">
        <v>316</v>
      </c>
      <c r="F69" s="83" t="s">
        <v>117</v>
      </c>
      <c r="G69" s="96"/>
      <c r="H69" s="133" t="s">
        <v>638</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6"/>
      <c r="B70" s="266"/>
      <c r="C70" s="52" t="s">
        <v>549</v>
      </c>
      <c r="D70" s="52" t="s">
        <v>65</v>
      </c>
      <c r="E70" s="55" t="s">
        <v>537</v>
      </c>
      <c r="F70" s="83"/>
      <c r="G70" s="96"/>
      <c r="H70" s="133" t="s">
        <v>638</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6"/>
      <c r="B71" s="266"/>
      <c r="C71" s="52" t="s">
        <v>550</v>
      </c>
      <c r="D71" s="52" t="s">
        <v>66</v>
      </c>
      <c r="E71" s="55" t="s">
        <v>538</v>
      </c>
      <c r="F71" s="83"/>
      <c r="G71" s="96"/>
      <c r="H71" s="133" t="s">
        <v>638</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6"/>
      <c r="B72" s="266"/>
      <c r="C72" s="62" t="s">
        <v>463</v>
      </c>
      <c r="D72" s="62" t="s">
        <v>390</v>
      </c>
      <c r="E72" s="82" t="s">
        <v>458</v>
      </c>
      <c r="F72" s="83"/>
      <c r="G72" s="96"/>
      <c r="H72" s="132" t="s">
        <v>638</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7" t="s">
        <v>9</v>
      </c>
      <c r="B73" s="267"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8"/>
      <c r="B74" s="268"/>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8"/>
      <c r="B75" s="268"/>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8"/>
      <c r="B76" s="268"/>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8"/>
      <c r="B77" s="268"/>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8"/>
      <c r="B78" s="268"/>
      <c r="C78" s="84" t="s">
        <v>224</v>
      </c>
      <c r="D78" s="84" t="s">
        <v>65</v>
      </c>
      <c r="E78" s="85" t="s">
        <v>317</v>
      </c>
      <c r="F78" s="86" t="s">
        <v>525</v>
      </c>
      <c r="G78" s="110"/>
      <c r="H78" s="131" t="s">
        <v>638</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8"/>
      <c r="B79" s="268"/>
      <c r="C79" s="57" t="s">
        <v>225</v>
      </c>
      <c r="D79" s="57" t="s">
        <v>65</v>
      </c>
      <c r="E79" s="85" t="s">
        <v>318</v>
      </c>
      <c r="F79" s="86" t="s">
        <v>118</v>
      </c>
      <c r="G79" s="96"/>
      <c r="H79" s="131" t="s">
        <v>638</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8"/>
      <c r="B80" s="268"/>
      <c r="C80" s="57" t="s">
        <v>226</v>
      </c>
      <c r="D80" s="57" t="s">
        <v>66</v>
      </c>
      <c r="E80" s="85" t="s">
        <v>319</v>
      </c>
      <c r="F80" s="86" t="s">
        <v>119</v>
      </c>
      <c r="G80" s="96"/>
      <c r="H80" s="133" t="s">
        <v>638</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8"/>
      <c r="B81" s="268"/>
      <c r="C81" s="188" t="s">
        <v>551</v>
      </c>
      <c r="D81" s="189" t="s">
        <v>65</v>
      </c>
      <c r="E81" s="190" t="s">
        <v>537</v>
      </c>
      <c r="F81" s="86"/>
      <c r="G81" s="96"/>
      <c r="H81" s="133" t="s">
        <v>638</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8"/>
      <c r="B82" s="268"/>
      <c r="C82" s="191" t="s">
        <v>552</v>
      </c>
      <c r="D82" s="192" t="s">
        <v>66</v>
      </c>
      <c r="E82" s="193" t="s">
        <v>538</v>
      </c>
      <c r="F82" s="86"/>
      <c r="G82" s="96"/>
      <c r="H82" s="133" t="s">
        <v>638</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73" thickBot="1" x14ac:dyDescent="0.25">
      <c r="A83" s="268"/>
      <c r="B83" s="268"/>
      <c r="C83" s="57" t="s">
        <v>464</v>
      </c>
      <c r="D83" s="57" t="s">
        <v>390</v>
      </c>
      <c r="E83" s="85" t="s">
        <v>458</v>
      </c>
      <c r="F83" s="86"/>
      <c r="G83" s="96"/>
      <c r="H83" s="132" t="s">
        <v>637</v>
      </c>
      <c r="I83" s="7" t="s">
        <v>642</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246"/>
    </row>
    <row r="84" spans="1:19" s="93" customFormat="1" ht="55" thickTop="1" x14ac:dyDescent="0.2">
      <c r="A84" s="270" t="s">
        <v>10</v>
      </c>
      <c r="B84" s="275" t="s">
        <v>41</v>
      </c>
      <c r="C84" s="62" t="s">
        <v>227</v>
      </c>
      <c r="D84" s="62" t="s">
        <v>65</v>
      </c>
      <c r="E84" s="67" t="s">
        <v>331</v>
      </c>
      <c r="F84" s="81" t="s">
        <v>120</v>
      </c>
      <c r="G84" s="96"/>
      <c r="H84" s="131" t="s">
        <v>638</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6"/>
      <c r="B85" s="276"/>
      <c r="C85" s="62" t="s">
        <v>228</v>
      </c>
      <c r="D85" s="62" t="s">
        <v>65</v>
      </c>
      <c r="E85" s="67" t="s">
        <v>332</v>
      </c>
      <c r="F85" s="81" t="s">
        <v>121</v>
      </c>
      <c r="G85" s="96"/>
      <c r="H85" s="131" t="s">
        <v>638</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6"/>
      <c r="B86" s="276"/>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6"/>
      <c r="B87" s="276"/>
      <c r="C87" s="62" t="s">
        <v>229</v>
      </c>
      <c r="D87" s="62" t="s">
        <v>65</v>
      </c>
      <c r="E87" s="87" t="s">
        <v>320</v>
      </c>
      <c r="F87" s="88" t="s">
        <v>122</v>
      </c>
      <c r="G87" s="96"/>
      <c r="H87" s="131" t="s">
        <v>638</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6"/>
      <c r="B88" s="276"/>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6"/>
      <c r="B89" s="276"/>
      <c r="C89" s="62" t="s">
        <v>230</v>
      </c>
      <c r="D89" s="62" t="s">
        <v>65</v>
      </c>
      <c r="E89" s="67" t="s">
        <v>333</v>
      </c>
      <c r="F89" s="81" t="s">
        <v>123</v>
      </c>
      <c r="G89" s="96"/>
      <c r="H89" s="131" t="s">
        <v>638</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126" x14ac:dyDescent="0.2">
      <c r="A90" s="266"/>
      <c r="B90" s="276"/>
      <c r="C90" s="222" t="s">
        <v>212</v>
      </c>
      <c r="D90" s="222" t="s">
        <v>65</v>
      </c>
      <c r="E90" s="220" t="s">
        <v>602</v>
      </c>
      <c r="F90" s="220" t="s">
        <v>108</v>
      </c>
      <c r="G90" s="96"/>
      <c r="H90" s="108" t="str">
        <f>IF(ISBLANK(H46),"Waiting",H46)</f>
        <v>Yes</v>
      </c>
      <c r="I90" s="3" t="s">
        <v>693</v>
      </c>
      <c r="J90" s="158" t="s">
        <v>10</v>
      </c>
      <c r="K90" s="158">
        <f t="shared" si="11"/>
        <v>1</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234" x14ac:dyDescent="0.2">
      <c r="A91" s="266"/>
      <c r="B91" s="276"/>
      <c r="C91" s="52" t="s">
        <v>603</v>
      </c>
      <c r="D91" s="52" t="s">
        <v>65</v>
      </c>
      <c r="E91" s="87" t="s">
        <v>604</v>
      </c>
      <c r="F91" s="87" t="s">
        <v>605</v>
      </c>
      <c r="G91" s="96"/>
      <c r="H91" s="131" t="s">
        <v>638</v>
      </c>
      <c r="I91" s="3" t="s">
        <v>804</v>
      </c>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6"/>
      <c r="B92" s="276"/>
      <c r="C92" s="62" t="s">
        <v>231</v>
      </c>
      <c r="D92" s="62" t="s">
        <v>66</v>
      </c>
      <c r="E92" s="87" t="s">
        <v>334</v>
      </c>
      <c r="F92" s="88" t="s">
        <v>124</v>
      </c>
      <c r="G92" s="96"/>
      <c r="H92" s="131" t="s">
        <v>638</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6"/>
      <c r="B93" s="276"/>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6"/>
      <c r="B94" s="276"/>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6"/>
      <c r="B95" s="276"/>
      <c r="C95" s="195" t="s">
        <v>553</v>
      </c>
      <c r="D95" s="196" t="s">
        <v>65</v>
      </c>
      <c r="E95" s="197" t="s">
        <v>537</v>
      </c>
      <c r="F95" s="194"/>
      <c r="G95" s="101"/>
      <c r="H95" s="131" t="s">
        <v>638</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6"/>
      <c r="B96" s="276"/>
      <c r="C96" s="198" t="s">
        <v>554</v>
      </c>
      <c r="D96" s="199" t="s">
        <v>66</v>
      </c>
      <c r="E96" s="200" t="s">
        <v>538</v>
      </c>
      <c r="F96" s="194"/>
      <c r="G96" s="101"/>
      <c r="H96" s="131" t="s">
        <v>638</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74"/>
      <c r="B97" s="277"/>
      <c r="C97" s="62" t="s">
        <v>465</v>
      </c>
      <c r="D97" s="62" t="s">
        <v>390</v>
      </c>
      <c r="E97" s="87" t="s">
        <v>458</v>
      </c>
      <c r="F97" s="88"/>
      <c r="G97" s="101"/>
      <c r="H97" s="131" t="s">
        <v>638</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145" thickTop="1" x14ac:dyDescent="0.2">
      <c r="A98" s="267" t="s">
        <v>11</v>
      </c>
      <c r="B98" s="267" t="s">
        <v>42</v>
      </c>
      <c r="C98" s="57" t="s">
        <v>232</v>
      </c>
      <c r="D98" s="57" t="s">
        <v>65</v>
      </c>
      <c r="E98" s="78" t="s">
        <v>335</v>
      </c>
      <c r="F98" s="79" t="s">
        <v>125</v>
      </c>
      <c r="G98" s="111"/>
      <c r="H98" s="130" t="s">
        <v>637</v>
      </c>
      <c r="I98" s="4" t="s">
        <v>786</v>
      </c>
      <c r="J98" s="157" t="s">
        <v>11</v>
      </c>
      <c r="K98" s="157">
        <f t="shared" si="11"/>
        <v>1</v>
      </c>
      <c r="L98" s="157">
        <f t="shared" si="8"/>
        <v>0</v>
      </c>
      <c r="M98" s="157">
        <f t="shared" si="9"/>
        <v>0</v>
      </c>
      <c r="N98" s="157">
        <f t="shared" si="10"/>
        <v>0</v>
      </c>
      <c r="O98" s="159">
        <f t="shared" si="12"/>
        <v>0</v>
      </c>
      <c r="P98" s="159">
        <f t="shared" si="13"/>
        <v>0</v>
      </c>
      <c r="Q98" s="159">
        <f t="shared" si="14"/>
        <v>0</v>
      </c>
      <c r="R98" s="159">
        <f t="shared" si="15"/>
        <v>0</v>
      </c>
      <c r="S98" s="243"/>
    </row>
    <row r="99" spans="1:20" s="93" customFormat="1" ht="198" x14ac:dyDescent="0.2">
      <c r="A99" s="268"/>
      <c r="B99" s="268"/>
      <c r="C99" s="57" t="s">
        <v>233</v>
      </c>
      <c r="D99" s="57" t="s">
        <v>65</v>
      </c>
      <c r="E99" s="78" t="s">
        <v>336</v>
      </c>
      <c r="F99" s="79" t="s">
        <v>584</v>
      </c>
      <c r="G99" s="111"/>
      <c r="H99" s="131" t="s">
        <v>637</v>
      </c>
      <c r="I99" s="3" t="s">
        <v>742</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54" x14ac:dyDescent="0.2">
      <c r="A100" s="268"/>
      <c r="B100" s="268"/>
      <c r="C100" s="57" t="s">
        <v>234</v>
      </c>
      <c r="D100" s="57" t="s">
        <v>65</v>
      </c>
      <c r="E100" s="78" t="s">
        <v>337</v>
      </c>
      <c r="F100" s="79" t="s">
        <v>127</v>
      </c>
      <c r="G100" s="111"/>
      <c r="H100" s="131" t="s">
        <v>637</v>
      </c>
      <c r="I100" s="3" t="s">
        <v>784</v>
      </c>
      <c r="J100" s="158" t="s">
        <v>11</v>
      </c>
      <c r="K100" s="158">
        <f t="shared" si="11"/>
        <v>1</v>
      </c>
      <c r="L100" s="158">
        <f t="shared" si="8"/>
        <v>0</v>
      </c>
      <c r="M100" s="158">
        <f t="shared" si="9"/>
        <v>0</v>
      </c>
      <c r="N100" s="158">
        <f t="shared" si="10"/>
        <v>0</v>
      </c>
      <c r="O100" s="158">
        <f t="shared" si="12"/>
        <v>0</v>
      </c>
      <c r="P100" s="158">
        <f t="shared" si="13"/>
        <v>0</v>
      </c>
      <c r="Q100" s="158">
        <f t="shared" si="14"/>
        <v>0</v>
      </c>
      <c r="R100" s="158">
        <f t="shared" si="15"/>
        <v>0</v>
      </c>
      <c r="S100" s="242"/>
    </row>
    <row r="101" spans="1:20" s="93" customFormat="1" ht="20" x14ac:dyDescent="0.2">
      <c r="A101" s="268"/>
      <c r="B101" s="268"/>
      <c r="C101" s="57" t="s">
        <v>235</v>
      </c>
      <c r="D101" s="57" t="s">
        <v>65</v>
      </c>
      <c r="E101" s="78" t="s">
        <v>338</v>
      </c>
      <c r="F101" s="79" t="s">
        <v>128</v>
      </c>
      <c r="G101" s="111"/>
      <c r="H101" s="131" t="s">
        <v>638</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8"/>
      <c r="B102" s="268"/>
      <c r="C102" s="57" t="s">
        <v>236</v>
      </c>
      <c r="D102" s="57" t="s">
        <v>65</v>
      </c>
      <c r="E102" s="78" t="s">
        <v>339</v>
      </c>
      <c r="F102" s="79" t="s">
        <v>129</v>
      </c>
      <c r="G102" s="111"/>
      <c r="H102" s="131" t="s">
        <v>638</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8"/>
      <c r="B103" s="268"/>
      <c r="C103" s="57" t="s">
        <v>237</v>
      </c>
      <c r="D103" s="57" t="s">
        <v>65</v>
      </c>
      <c r="E103" s="78" t="s">
        <v>340</v>
      </c>
      <c r="F103" s="79" t="s">
        <v>130</v>
      </c>
      <c r="G103" s="111"/>
      <c r="H103" s="131" t="s">
        <v>638</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8"/>
      <c r="B104" s="268"/>
      <c r="C104" s="57" t="s">
        <v>238</v>
      </c>
      <c r="D104" s="57" t="s">
        <v>65</v>
      </c>
      <c r="E104" s="78" t="s">
        <v>341</v>
      </c>
      <c r="F104" s="79" t="s">
        <v>131</v>
      </c>
      <c r="G104" s="111"/>
      <c r="H104" s="133" t="s">
        <v>638</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8"/>
      <c r="B105" s="268"/>
      <c r="C105" s="227" t="s">
        <v>583</v>
      </c>
      <c r="D105" s="227" t="s">
        <v>65</v>
      </c>
      <c r="E105" s="228" t="s">
        <v>617</v>
      </c>
      <c r="F105" s="79" t="s">
        <v>585</v>
      </c>
      <c r="G105" s="111"/>
      <c r="H105" s="133" t="s">
        <v>638</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8"/>
      <c r="B106" s="268"/>
      <c r="C106" s="188" t="s">
        <v>555</v>
      </c>
      <c r="D106" s="189" t="s">
        <v>65</v>
      </c>
      <c r="E106" s="190" t="s">
        <v>537</v>
      </c>
      <c r="F106" s="79"/>
      <c r="G106" s="111"/>
      <c r="H106" s="133" t="s">
        <v>638</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8"/>
      <c r="B107" s="268"/>
      <c r="C107" s="207" t="s">
        <v>574</v>
      </c>
      <c r="D107" s="208" t="s">
        <v>66</v>
      </c>
      <c r="E107" s="209" t="s">
        <v>538</v>
      </c>
      <c r="F107" s="79"/>
      <c r="G107" s="111"/>
      <c r="H107" s="133" t="s">
        <v>638</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8"/>
      <c r="B108" s="268"/>
      <c r="C108" s="57" t="s">
        <v>466</v>
      </c>
      <c r="D108" s="57" t="s">
        <v>390</v>
      </c>
      <c r="E108" s="78" t="s">
        <v>458</v>
      </c>
      <c r="F108" s="79"/>
      <c r="G108" s="111"/>
      <c r="H108" s="132" t="s">
        <v>638</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70" t="s">
        <v>12</v>
      </c>
      <c r="B109" s="270" t="s">
        <v>43</v>
      </c>
      <c r="C109" s="69" t="s">
        <v>239</v>
      </c>
      <c r="D109" s="69" t="s">
        <v>65</v>
      </c>
      <c r="E109" s="53" t="s">
        <v>321</v>
      </c>
      <c r="F109" s="54" t="s">
        <v>526</v>
      </c>
      <c r="G109" s="111"/>
      <c r="H109" s="130" t="s">
        <v>638</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6"/>
      <c r="B110" s="266"/>
      <c r="C110" s="69" t="s">
        <v>240</v>
      </c>
      <c r="D110" s="69" t="s">
        <v>65</v>
      </c>
      <c r="E110" s="53" t="s">
        <v>322</v>
      </c>
      <c r="F110" s="54" t="s">
        <v>132</v>
      </c>
      <c r="G110" s="96"/>
      <c r="H110" s="131" t="s">
        <v>638</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66"/>
      <c r="B111" s="266"/>
      <c r="C111" s="69" t="s">
        <v>241</v>
      </c>
      <c r="D111" s="69" t="s">
        <v>65</v>
      </c>
      <c r="E111" s="53" t="s">
        <v>323</v>
      </c>
      <c r="F111" s="54" t="s">
        <v>527</v>
      </c>
      <c r="G111" s="96"/>
      <c r="H111" s="131" t="s">
        <v>638</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66"/>
      <c r="B112" s="266"/>
      <c r="C112" s="69" t="s">
        <v>242</v>
      </c>
      <c r="D112" s="69" t="s">
        <v>65</v>
      </c>
      <c r="E112" s="53" t="s">
        <v>342</v>
      </c>
      <c r="F112" s="54" t="s">
        <v>133</v>
      </c>
      <c r="G112" s="96"/>
      <c r="H112" s="131" t="s">
        <v>638</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6"/>
      <c r="B113" s="266"/>
      <c r="C113" s="69" t="s">
        <v>243</v>
      </c>
      <c r="D113" s="69" t="s">
        <v>65</v>
      </c>
      <c r="E113" s="53" t="s">
        <v>343</v>
      </c>
      <c r="F113" s="54" t="s">
        <v>134</v>
      </c>
      <c r="G113" s="96"/>
      <c r="H113" s="131" t="s">
        <v>638</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6"/>
      <c r="B114" s="266"/>
      <c r="C114" s="69" t="s">
        <v>244</v>
      </c>
      <c r="D114" s="69" t="s">
        <v>65</v>
      </c>
      <c r="E114" s="53" t="s">
        <v>324</v>
      </c>
      <c r="F114" s="54" t="s">
        <v>135</v>
      </c>
      <c r="G114" s="96"/>
      <c r="H114" s="131" t="s">
        <v>638</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6"/>
      <c r="B115" s="266"/>
      <c r="C115" s="62" t="s">
        <v>245</v>
      </c>
      <c r="D115" s="62" t="s">
        <v>65</v>
      </c>
      <c r="E115" s="67" t="s">
        <v>344</v>
      </c>
      <c r="F115" s="81" t="s">
        <v>136</v>
      </c>
      <c r="G115" s="96"/>
      <c r="H115" s="131" t="s">
        <v>638</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6"/>
      <c r="B116" s="266"/>
      <c r="C116" s="52" t="s">
        <v>246</v>
      </c>
      <c r="D116" s="52" t="s">
        <v>66</v>
      </c>
      <c r="E116" s="87" t="s">
        <v>345</v>
      </c>
      <c r="F116" s="88" t="s">
        <v>137</v>
      </c>
      <c r="G116" s="96"/>
      <c r="H116" s="133" t="s">
        <v>638</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6"/>
      <c r="B117" s="266"/>
      <c r="C117" s="195" t="s">
        <v>556</v>
      </c>
      <c r="D117" s="196" t="s">
        <v>65</v>
      </c>
      <c r="E117" s="197" t="s">
        <v>537</v>
      </c>
      <c r="F117" s="88"/>
      <c r="G117" s="96"/>
      <c r="H117" s="133" t="s">
        <v>638</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6"/>
      <c r="B118" s="266"/>
      <c r="C118" s="198" t="s">
        <v>557</v>
      </c>
      <c r="D118" s="199" t="s">
        <v>66</v>
      </c>
      <c r="E118" s="200" t="s">
        <v>538</v>
      </c>
      <c r="F118" s="88"/>
      <c r="G118" s="96"/>
      <c r="H118" s="133" t="s">
        <v>638</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73" thickBot="1" x14ac:dyDescent="0.25">
      <c r="A119" s="266"/>
      <c r="B119" s="266"/>
      <c r="C119" s="52" t="s">
        <v>467</v>
      </c>
      <c r="D119" s="52" t="s">
        <v>390</v>
      </c>
      <c r="E119" s="87" t="s">
        <v>458</v>
      </c>
      <c r="F119" s="88"/>
      <c r="G119" s="96"/>
      <c r="H119" s="132" t="s">
        <v>637</v>
      </c>
      <c r="I119" s="7" t="s">
        <v>793</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246"/>
    </row>
    <row r="120" spans="1:19" s="103" customFormat="1" ht="41" customHeight="1" thickTop="1" x14ac:dyDescent="0.2">
      <c r="A120" s="267" t="s">
        <v>13</v>
      </c>
      <c r="B120" s="278"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8"/>
      <c r="B121" s="279"/>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68"/>
      <c r="B122" s="279"/>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8"/>
      <c r="B123" s="279"/>
      <c r="C123" s="57" t="s">
        <v>247</v>
      </c>
      <c r="D123" s="57" t="s">
        <v>65</v>
      </c>
      <c r="E123" s="78" t="s">
        <v>618</v>
      </c>
      <c r="F123" s="79" t="s">
        <v>138</v>
      </c>
      <c r="G123" s="96"/>
      <c r="H123" s="131" t="s">
        <v>638</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8"/>
      <c r="B124" s="279"/>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8"/>
      <c r="B125" s="279"/>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8"/>
      <c r="B126" s="279"/>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8"/>
      <c r="B127" s="279"/>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8"/>
      <c r="B128" s="279"/>
      <c r="C128" s="201" t="s">
        <v>558</v>
      </c>
      <c r="D128" s="202" t="s">
        <v>65</v>
      </c>
      <c r="E128" s="203" t="s">
        <v>537</v>
      </c>
      <c r="F128" s="204"/>
      <c r="G128" s="101"/>
      <c r="H128" s="131" t="s">
        <v>638</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8"/>
      <c r="B129" s="279"/>
      <c r="C129" s="207" t="s">
        <v>575</v>
      </c>
      <c r="D129" s="208" t="s">
        <v>66</v>
      </c>
      <c r="E129" s="209" t="s">
        <v>538</v>
      </c>
      <c r="F129" s="204"/>
      <c r="G129" s="101"/>
      <c r="H129" s="133" t="s">
        <v>638</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82" customHeight="1" thickBot="1" x14ac:dyDescent="0.25">
      <c r="A130" s="269"/>
      <c r="B130" s="280"/>
      <c r="C130" s="57" t="s">
        <v>468</v>
      </c>
      <c r="D130" s="57" t="s">
        <v>390</v>
      </c>
      <c r="E130" s="78" t="s">
        <v>458</v>
      </c>
      <c r="F130" s="79"/>
      <c r="G130" s="101"/>
      <c r="H130" s="133" t="s">
        <v>637</v>
      </c>
      <c r="I130" s="7" t="s">
        <v>743</v>
      </c>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70" t="s">
        <v>14</v>
      </c>
      <c r="B131" s="270" t="s">
        <v>45</v>
      </c>
      <c r="C131" s="62" t="s">
        <v>248</v>
      </c>
      <c r="D131" s="62" t="s">
        <v>65</v>
      </c>
      <c r="E131" s="67" t="s">
        <v>346</v>
      </c>
      <c r="F131" s="81" t="s">
        <v>139</v>
      </c>
      <c r="G131" s="96"/>
      <c r="H131" s="130" t="s">
        <v>638</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6"/>
      <c r="B132" s="266"/>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6"/>
      <c r="B133" s="266"/>
      <c r="C133" s="195" t="s">
        <v>559</v>
      </c>
      <c r="D133" s="196" t="s">
        <v>65</v>
      </c>
      <c r="E133" s="197" t="s">
        <v>537</v>
      </c>
      <c r="F133" s="205"/>
      <c r="G133" s="109"/>
      <c r="H133" s="131" t="s">
        <v>638</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6"/>
      <c r="B134" s="266"/>
      <c r="C134" s="198" t="s">
        <v>576</v>
      </c>
      <c r="D134" s="199" t="s">
        <v>66</v>
      </c>
      <c r="E134" s="200" t="s">
        <v>538</v>
      </c>
      <c r="F134" s="205"/>
      <c r="G134" s="109"/>
      <c r="H134" s="131" t="s">
        <v>638</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74"/>
      <c r="B135" s="274"/>
      <c r="C135" s="62" t="s">
        <v>469</v>
      </c>
      <c r="D135" s="62" t="s">
        <v>390</v>
      </c>
      <c r="E135" s="67" t="s">
        <v>458</v>
      </c>
      <c r="F135" s="81"/>
      <c r="G135" s="109"/>
      <c r="H135" s="131" t="s">
        <v>637</v>
      </c>
      <c r="I135" s="140" t="s">
        <v>744</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127" thickTop="1" x14ac:dyDescent="0.2">
      <c r="A136" s="267" t="s">
        <v>15</v>
      </c>
      <c r="B136" s="267" t="s">
        <v>46</v>
      </c>
      <c r="C136" s="65" t="s">
        <v>232</v>
      </c>
      <c r="D136" s="65" t="s">
        <v>65</v>
      </c>
      <c r="E136" s="66" t="s">
        <v>347</v>
      </c>
      <c r="F136" s="68" t="s">
        <v>125</v>
      </c>
      <c r="G136" s="101"/>
      <c r="H136" s="106" t="str">
        <f t="shared" ref="H136:H142" si="24">IF(ISBLANK(H98),"Waiting",H98)</f>
        <v>Yes</v>
      </c>
      <c r="I136" s="4" t="s">
        <v>760</v>
      </c>
      <c r="J136" s="157" t="s">
        <v>15</v>
      </c>
      <c r="K136" s="157">
        <f t="shared" si="19"/>
        <v>1</v>
      </c>
      <c r="L136" s="157">
        <f t="shared" si="16"/>
        <v>0</v>
      </c>
      <c r="M136" s="157">
        <f t="shared" si="17"/>
        <v>0</v>
      </c>
      <c r="N136" s="157">
        <f t="shared" si="18"/>
        <v>0</v>
      </c>
      <c r="O136" s="159">
        <f t="shared" si="20"/>
        <v>0</v>
      </c>
      <c r="P136" s="159">
        <f t="shared" si="21"/>
        <v>0</v>
      </c>
      <c r="Q136" s="159">
        <f t="shared" si="22"/>
        <v>0</v>
      </c>
      <c r="R136" s="159">
        <f t="shared" si="23"/>
        <v>0</v>
      </c>
      <c r="S136" s="243"/>
    </row>
    <row r="137" spans="1:19" s="103" customFormat="1" ht="198" x14ac:dyDescent="0.2">
      <c r="A137" s="268"/>
      <c r="B137" s="268"/>
      <c r="C137" s="65" t="s">
        <v>233</v>
      </c>
      <c r="D137" s="65" t="s">
        <v>65</v>
      </c>
      <c r="E137" s="66" t="s">
        <v>336</v>
      </c>
      <c r="F137" s="68" t="s">
        <v>126</v>
      </c>
      <c r="G137" s="101"/>
      <c r="H137" s="104" t="str">
        <f t="shared" si="24"/>
        <v>Yes</v>
      </c>
      <c r="I137" s="3" t="s">
        <v>742</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72" x14ac:dyDescent="0.2">
      <c r="A138" s="268"/>
      <c r="B138" s="268"/>
      <c r="C138" s="65" t="s">
        <v>234</v>
      </c>
      <c r="D138" s="65" t="s">
        <v>65</v>
      </c>
      <c r="E138" s="66" t="s">
        <v>337</v>
      </c>
      <c r="F138" s="68" t="s">
        <v>127</v>
      </c>
      <c r="G138" s="101"/>
      <c r="H138" s="104" t="str">
        <f t="shared" si="24"/>
        <v>Yes</v>
      </c>
      <c r="I138" s="3" t="s">
        <v>747</v>
      </c>
      <c r="J138" s="158" t="s">
        <v>15</v>
      </c>
      <c r="K138" s="158">
        <f t="shared" si="19"/>
        <v>1</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8"/>
      <c r="B139" s="268"/>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8"/>
      <c r="B140" s="268"/>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8"/>
      <c r="B141" s="268"/>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8"/>
      <c r="B142" s="268"/>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8"/>
      <c r="B143" s="268"/>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8"/>
      <c r="B144" s="268"/>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8"/>
      <c r="B145" s="268"/>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68"/>
      <c r="B146" s="268"/>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8"/>
      <c r="B147" s="268"/>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8"/>
      <c r="B148" s="268"/>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8"/>
      <c r="B149" s="268"/>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8"/>
      <c r="B150" s="268"/>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8"/>
      <c r="B151" s="268"/>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8"/>
      <c r="B152" s="268"/>
      <c r="C152" s="57" t="s">
        <v>249</v>
      </c>
      <c r="D152" s="57" t="s">
        <v>65</v>
      </c>
      <c r="E152" s="78" t="s">
        <v>325</v>
      </c>
      <c r="F152" s="79" t="s">
        <v>521</v>
      </c>
      <c r="G152" s="101"/>
      <c r="H152" s="131" t="s">
        <v>638</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8"/>
      <c r="B153" s="268"/>
      <c r="C153" s="201" t="s">
        <v>560</v>
      </c>
      <c r="D153" s="202" t="s">
        <v>65</v>
      </c>
      <c r="E153" s="203" t="s">
        <v>537</v>
      </c>
      <c r="F153" s="79"/>
      <c r="G153" s="101"/>
      <c r="H153" s="131" t="s">
        <v>638</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8"/>
      <c r="B154" s="268"/>
      <c r="C154" s="207" t="s">
        <v>577</v>
      </c>
      <c r="D154" s="208" t="s">
        <v>66</v>
      </c>
      <c r="E154" s="209" t="s">
        <v>538</v>
      </c>
      <c r="F154" s="79"/>
      <c r="G154" s="101"/>
      <c r="H154" s="131" t="s">
        <v>638</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8"/>
      <c r="B155" s="268"/>
      <c r="C155" s="57" t="s">
        <v>470</v>
      </c>
      <c r="D155" s="57" t="s">
        <v>390</v>
      </c>
      <c r="E155" s="78" t="s">
        <v>458</v>
      </c>
      <c r="F155" s="79"/>
      <c r="G155" s="101"/>
      <c r="H155" s="142" t="s">
        <v>638</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70" t="s">
        <v>16</v>
      </c>
      <c r="B156" s="270" t="s">
        <v>47</v>
      </c>
      <c r="C156" s="62" t="s">
        <v>250</v>
      </c>
      <c r="D156" s="62" t="s">
        <v>65</v>
      </c>
      <c r="E156" s="67" t="s">
        <v>348</v>
      </c>
      <c r="F156" s="81" t="s">
        <v>141</v>
      </c>
      <c r="G156" s="96"/>
      <c r="H156" s="130" t="s">
        <v>638</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6"/>
      <c r="B157" s="266"/>
      <c r="C157" s="62" t="s">
        <v>251</v>
      </c>
      <c r="D157" s="62" t="s">
        <v>65</v>
      </c>
      <c r="E157" s="67" t="s">
        <v>349</v>
      </c>
      <c r="F157" s="81" t="s">
        <v>142</v>
      </c>
      <c r="G157" s="96"/>
      <c r="H157" s="131" t="s">
        <v>638</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42" x14ac:dyDescent="0.2">
      <c r="A158" s="266"/>
      <c r="B158" s="266"/>
      <c r="C158" s="62" t="s">
        <v>252</v>
      </c>
      <c r="D158" s="62" t="s">
        <v>65</v>
      </c>
      <c r="E158" s="67" t="s">
        <v>606</v>
      </c>
      <c r="F158" s="81" t="s">
        <v>143</v>
      </c>
      <c r="G158" s="96"/>
      <c r="H158" s="131" t="s">
        <v>637</v>
      </c>
      <c r="I158" s="3" t="s">
        <v>817</v>
      </c>
      <c r="J158" s="158" t="s">
        <v>16</v>
      </c>
      <c r="K158" s="158">
        <f t="shared" si="19"/>
        <v>1</v>
      </c>
      <c r="L158" s="158">
        <f t="shared" si="16"/>
        <v>0</v>
      </c>
      <c r="M158" s="158">
        <f t="shared" si="17"/>
        <v>0</v>
      </c>
      <c r="N158" s="158">
        <f t="shared" si="18"/>
        <v>0</v>
      </c>
      <c r="O158" s="158">
        <f t="shared" si="20"/>
        <v>0</v>
      </c>
      <c r="P158" s="158">
        <f t="shared" si="21"/>
        <v>0</v>
      </c>
      <c r="Q158" s="158">
        <f t="shared" si="22"/>
        <v>0</v>
      </c>
      <c r="R158" s="158">
        <f t="shared" si="23"/>
        <v>0</v>
      </c>
      <c r="S158" s="242"/>
    </row>
    <row r="159" spans="1:19" s="93" customFormat="1" ht="36" x14ac:dyDescent="0.2">
      <c r="A159" s="266"/>
      <c r="B159" s="266"/>
      <c r="C159" s="62" t="s">
        <v>253</v>
      </c>
      <c r="D159" s="62" t="s">
        <v>65</v>
      </c>
      <c r="E159" s="67" t="s">
        <v>608</v>
      </c>
      <c r="F159" s="81" t="s">
        <v>609</v>
      </c>
      <c r="G159" s="96"/>
      <c r="H159" s="131" t="s">
        <v>638</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6"/>
      <c r="B160" s="266"/>
      <c r="C160" s="62" t="s">
        <v>254</v>
      </c>
      <c r="D160" s="62" t="s">
        <v>65</v>
      </c>
      <c r="E160" s="67" t="s">
        <v>326</v>
      </c>
      <c r="F160" s="81" t="s">
        <v>144</v>
      </c>
      <c r="G160" s="96"/>
      <c r="H160" s="131" t="s">
        <v>638</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6"/>
      <c r="B161" s="266"/>
      <c r="C161" s="62" t="s">
        <v>255</v>
      </c>
      <c r="D161" s="62" t="s">
        <v>65</v>
      </c>
      <c r="E161" s="67" t="s">
        <v>351</v>
      </c>
      <c r="F161" s="81" t="s">
        <v>148</v>
      </c>
      <c r="G161" s="96"/>
      <c r="H161" s="131" t="s">
        <v>638</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6"/>
      <c r="B162" s="266"/>
      <c r="C162" s="62" t="s">
        <v>607</v>
      </c>
      <c r="D162" s="62" t="s">
        <v>65</v>
      </c>
      <c r="E162" s="67" t="s">
        <v>622</v>
      </c>
      <c r="F162" s="81" t="s">
        <v>610</v>
      </c>
      <c r="G162" s="96"/>
      <c r="H162" s="131" t="s">
        <v>638</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6"/>
      <c r="B163" s="266"/>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6"/>
      <c r="B164" s="266"/>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6"/>
      <c r="B165" s="266"/>
      <c r="C165" s="62" t="s">
        <v>258</v>
      </c>
      <c r="D165" s="62" t="s">
        <v>66</v>
      </c>
      <c r="E165" s="87" t="s">
        <v>594</v>
      </c>
      <c r="F165" s="88" t="s">
        <v>146</v>
      </c>
      <c r="G165" s="101"/>
      <c r="H165" s="131" t="s">
        <v>638</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6"/>
      <c r="B166" s="266"/>
      <c r="C166" s="195" t="s">
        <v>561</v>
      </c>
      <c r="D166" s="196" t="s">
        <v>65</v>
      </c>
      <c r="E166" s="197" t="s">
        <v>537</v>
      </c>
      <c r="F166" s="88"/>
      <c r="G166" s="101"/>
      <c r="H166" s="133" t="s">
        <v>638</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6"/>
      <c r="B167" s="266"/>
      <c r="C167" s="198" t="s">
        <v>562</v>
      </c>
      <c r="D167" s="199" t="s">
        <v>66</v>
      </c>
      <c r="E167" s="200" t="s">
        <v>538</v>
      </c>
      <c r="F167" s="88"/>
      <c r="G167" s="101"/>
      <c r="H167" s="133" t="s">
        <v>638</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66"/>
      <c r="B168" s="266"/>
      <c r="C168" s="62" t="s">
        <v>471</v>
      </c>
      <c r="D168" s="62" t="s">
        <v>390</v>
      </c>
      <c r="E168" s="87" t="s">
        <v>458</v>
      </c>
      <c r="F168" s="88"/>
      <c r="G168" s="96"/>
      <c r="H168" s="132" t="s">
        <v>638</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7" t="s">
        <v>17</v>
      </c>
      <c r="B169" s="267"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8"/>
      <c r="B170" s="268"/>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06" x14ac:dyDescent="0.2">
      <c r="A171" s="268"/>
      <c r="B171" s="268"/>
      <c r="C171" s="65" t="s">
        <v>252</v>
      </c>
      <c r="D171" s="65" t="s">
        <v>65</v>
      </c>
      <c r="E171" s="66" t="s">
        <v>350</v>
      </c>
      <c r="F171" s="68" t="s">
        <v>143</v>
      </c>
      <c r="G171" s="101"/>
      <c r="H171" s="104" t="str">
        <f t="shared" si="25"/>
        <v>Yes</v>
      </c>
      <c r="I171" s="3" t="s">
        <v>776</v>
      </c>
      <c r="J171" s="158" t="s">
        <v>17</v>
      </c>
      <c r="K171" s="158">
        <f t="shared" si="19"/>
        <v>1</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8"/>
      <c r="B172" s="268"/>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8"/>
      <c r="B173" s="268"/>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8"/>
      <c r="B174" s="268"/>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8"/>
      <c r="B175" s="268"/>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234" x14ac:dyDescent="0.2">
      <c r="A176" s="268"/>
      <c r="B176" s="268"/>
      <c r="C176" s="65" t="s">
        <v>259</v>
      </c>
      <c r="D176" s="65" t="s">
        <v>65</v>
      </c>
      <c r="E176" s="66" t="s">
        <v>355</v>
      </c>
      <c r="F176" s="68" t="s">
        <v>155</v>
      </c>
      <c r="G176" s="101"/>
      <c r="H176" s="104" t="str">
        <f t="shared" ref="H176:H183" si="26">IF(ISBLANK(H188),"Waiting",H188)</f>
        <v>Yes</v>
      </c>
      <c r="I176" s="3" t="s">
        <v>738</v>
      </c>
      <c r="J176" s="158" t="s">
        <v>17</v>
      </c>
      <c r="K176" s="158">
        <f t="shared" si="19"/>
        <v>1</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8"/>
      <c r="B177" s="268"/>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8"/>
      <c r="B178" s="268"/>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108" x14ac:dyDescent="0.2">
      <c r="A179" s="268"/>
      <c r="B179" s="268"/>
      <c r="C179" s="65" t="s">
        <v>262</v>
      </c>
      <c r="D179" s="65" t="s">
        <v>65</v>
      </c>
      <c r="E179" s="66" t="s">
        <v>357</v>
      </c>
      <c r="F179" s="68" t="s">
        <v>151</v>
      </c>
      <c r="G179" s="101"/>
      <c r="H179" s="104" t="str">
        <f t="shared" si="26"/>
        <v>Yes</v>
      </c>
      <c r="I179" s="3" t="s">
        <v>715</v>
      </c>
      <c r="J179" s="158" t="s">
        <v>17</v>
      </c>
      <c r="K179" s="158">
        <f t="shared" si="19"/>
        <v>1</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8"/>
      <c r="B180" s="268"/>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8"/>
      <c r="B181" s="268"/>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8"/>
      <c r="B182" s="268"/>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8"/>
      <c r="B183" s="268"/>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8"/>
      <c r="B184" s="268"/>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638</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638</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638</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181" thickTop="1" x14ac:dyDescent="0.2">
      <c r="A188" s="270" t="s">
        <v>18</v>
      </c>
      <c r="B188" s="270" t="s">
        <v>49</v>
      </c>
      <c r="C188" s="62" t="s">
        <v>259</v>
      </c>
      <c r="D188" s="62" t="s">
        <v>65</v>
      </c>
      <c r="E188" s="67" t="s">
        <v>631</v>
      </c>
      <c r="F188" s="81" t="s">
        <v>155</v>
      </c>
      <c r="G188" s="96"/>
      <c r="H188" s="130" t="s">
        <v>637</v>
      </c>
      <c r="I188" s="4" t="s">
        <v>763</v>
      </c>
      <c r="J188" s="157" t="s">
        <v>18</v>
      </c>
      <c r="K188" s="157">
        <f t="shared" si="19"/>
        <v>1</v>
      </c>
      <c r="L188" s="157">
        <f t="shared" si="16"/>
        <v>0</v>
      </c>
      <c r="M188" s="157">
        <f t="shared" si="17"/>
        <v>0</v>
      </c>
      <c r="N188" s="157">
        <f t="shared" si="18"/>
        <v>0</v>
      </c>
      <c r="O188" s="159">
        <f t="shared" si="20"/>
        <v>0</v>
      </c>
      <c r="P188" s="159">
        <f t="shared" si="21"/>
        <v>0</v>
      </c>
      <c r="Q188" s="159">
        <f t="shared" si="22"/>
        <v>0</v>
      </c>
      <c r="R188" s="159">
        <f t="shared" si="23"/>
        <v>0</v>
      </c>
      <c r="S188" s="243"/>
    </row>
    <row r="189" spans="1:19" s="93" customFormat="1" ht="36" x14ac:dyDescent="0.2">
      <c r="A189" s="266"/>
      <c r="B189" s="266"/>
      <c r="C189" s="62" t="s">
        <v>260</v>
      </c>
      <c r="D189" s="62" t="s">
        <v>65</v>
      </c>
      <c r="E189" s="67" t="s">
        <v>621</v>
      </c>
      <c r="F189" s="81" t="s">
        <v>149</v>
      </c>
      <c r="G189" s="96"/>
      <c r="H189" s="131" t="s">
        <v>638</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6"/>
      <c r="B190" s="266"/>
      <c r="C190" s="62" t="s">
        <v>261</v>
      </c>
      <c r="D190" s="62" t="s">
        <v>65</v>
      </c>
      <c r="E190" s="67" t="s">
        <v>356</v>
      </c>
      <c r="F190" s="81" t="s">
        <v>150</v>
      </c>
      <c r="G190" s="96"/>
      <c r="H190" s="131" t="s">
        <v>638</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108" x14ac:dyDescent="0.2">
      <c r="A191" s="266"/>
      <c r="B191" s="266"/>
      <c r="C191" s="62" t="s">
        <v>262</v>
      </c>
      <c r="D191" s="62" t="s">
        <v>65</v>
      </c>
      <c r="E191" s="67" t="s">
        <v>357</v>
      </c>
      <c r="F191" s="81" t="s">
        <v>151</v>
      </c>
      <c r="G191" s="96"/>
      <c r="H191" s="131" t="s">
        <v>637</v>
      </c>
      <c r="I191" s="3" t="s">
        <v>715</v>
      </c>
      <c r="J191" s="158" t="s">
        <v>18</v>
      </c>
      <c r="K191" s="158">
        <f t="shared" si="19"/>
        <v>1</v>
      </c>
      <c r="L191" s="158">
        <f t="shared" si="16"/>
        <v>0</v>
      </c>
      <c r="M191" s="158">
        <f t="shared" si="17"/>
        <v>0</v>
      </c>
      <c r="N191" s="158">
        <f t="shared" si="18"/>
        <v>0</v>
      </c>
      <c r="O191" s="158">
        <f t="shared" si="20"/>
        <v>0</v>
      </c>
      <c r="P191" s="158">
        <f t="shared" si="21"/>
        <v>0</v>
      </c>
      <c r="Q191" s="158">
        <f t="shared" si="22"/>
        <v>0</v>
      </c>
      <c r="R191" s="158">
        <f t="shared" si="23"/>
        <v>0</v>
      </c>
      <c r="S191" s="242"/>
    </row>
    <row r="192" spans="1:19" s="93" customFormat="1" ht="36" x14ac:dyDescent="0.2">
      <c r="A192" s="266"/>
      <c r="B192" s="266"/>
      <c r="C192" s="62" t="s">
        <v>263</v>
      </c>
      <c r="D192" s="62" t="s">
        <v>65</v>
      </c>
      <c r="E192" s="67" t="s">
        <v>358</v>
      </c>
      <c r="F192" s="81" t="s">
        <v>152</v>
      </c>
      <c r="G192" s="96"/>
      <c r="H192" s="131" t="s">
        <v>638</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6"/>
      <c r="B193" s="266"/>
      <c r="C193" s="62" t="s">
        <v>264</v>
      </c>
      <c r="D193" s="62" t="s">
        <v>65</v>
      </c>
      <c r="E193" s="67" t="s">
        <v>359</v>
      </c>
      <c r="F193" s="81" t="s">
        <v>153</v>
      </c>
      <c r="G193" s="96"/>
      <c r="H193" s="131" t="s">
        <v>638</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6"/>
      <c r="B194" s="266"/>
      <c r="C194" s="62" t="s">
        <v>265</v>
      </c>
      <c r="D194" s="62" t="s">
        <v>65</v>
      </c>
      <c r="E194" s="67" t="s">
        <v>327</v>
      </c>
      <c r="F194" s="81" t="s">
        <v>154</v>
      </c>
      <c r="G194" s="96"/>
      <c r="H194" s="131" t="s">
        <v>638</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6"/>
      <c r="B195" s="266"/>
      <c r="C195" s="62" t="s">
        <v>256</v>
      </c>
      <c r="D195" s="62" t="s">
        <v>65</v>
      </c>
      <c r="E195" s="67" t="s">
        <v>352</v>
      </c>
      <c r="F195" s="81" t="s">
        <v>145</v>
      </c>
      <c r="G195" s="96"/>
      <c r="H195" s="131" t="s">
        <v>638</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6"/>
      <c r="B196" s="266"/>
      <c r="C196" s="62" t="s">
        <v>266</v>
      </c>
      <c r="D196" s="62" t="s">
        <v>66</v>
      </c>
      <c r="E196" s="87" t="s">
        <v>360</v>
      </c>
      <c r="F196" s="88" t="s">
        <v>156</v>
      </c>
      <c r="G196" s="96"/>
      <c r="H196" s="131" t="s">
        <v>638</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6"/>
      <c r="B197" s="266"/>
      <c r="C197" s="62" t="s">
        <v>267</v>
      </c>
      <c r="D197" s="62" t="s">
        <v>66</v>
      </c>
      <c r="E197" s="87" t="s">
        <v>361</v>
      </c>
      <c r="F197" s="88" t="s">
        <v>530</v>
      </c>
      <c r="G197" s="96"/>
      <c r="H197" s="131" t="s">
        <v>638</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6"/>
      <c r="B198" s="266"/>
      <c r="C198" s="69" t="s">
        <v>257</v>
      </c>
      <c r="D198" s="69" t="s">
        <v>66</v>
      </c>
      <c r="E198" s="87" t="s">
        <v>353</v>
      </c>
      <c r="F198" s="88" t="s">
        <v>598</v>
      </c>
      <c r="G198" s="96"/>
      <c r="H198" s="133" t="s">
        <v>638</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6"/>
      <c r="B199" s="266"/>
      <c r="C199" s="195" t="s">
        <v>564</v>
      </c>
      <c r="D199" s="196" t="s">
        <v>65</v>
      </c>
      <c r="E199" s="197" t="s">
        <v>537</v>
      </c>
      <c r="F199" s="88"/>
      <c r="G199" s="96"/>
      <c r="H199" s="133" t="s">
        <v>638</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6"/>
      <c r="B200" s="266"/>
      <c r="C200" s="198" t="s">
        <v>565</v>
      </c>
      <c r="D200" s="199" t="s">
        <v>66</v>
      </c>
      <c r="E200" s="200" t="s">
        <v>538</v>
      </c>
      <c r="F200" s="88"/>
      <c r="G200" s="96"/>
      <c r="H200" s="133" t="s">
        <v>638</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6"/>
      <c r="B201" s="266"/>
      <c r="C201" s="69" t="s">
        <v>472</v>
      </c>
      <c r="D201" s="69" t="s">
        <v>390</v>
      </c>
      <c r="E201" s="87" t="s">
        <v>458</v>
      </c>
      <c r="F201" s="88"/>
      <c r="G201" s="96"/>
      <c r="H201" s="132" t="s">
        <v>638</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7" t="s">
        <v>19</v>
      </c>
      <c r="B202" s="278" t="s">
        <v>50</v>
      </c>
      <c r="C202" s="57" t="s">
        <v>268</v>
      </c>
      <c r="D202" s="57" t="s">
        <v>65</v>
      </c>
      <c r="E202" s="78" t="s">
        <v>362</v>
      </c>
      <c r="F202" s="79" t="s">
        <v>157</v>
      </c>
      <c r="G202" s="96"/>
      <c r="H202" s="130" t="s">
        <v>638</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8"/>
      <c r="B203" s="279"/>
      <c r="C203" s="57" t="s">
        <v>269</v>
      </c>
      <c r="D203" s="57" t="s">
        <v>65</v>
      </c>
      <c r="E203" s="78" t="s">
        <v>363</v>
      </c>
      <c r="F203" s="79" t="s">
        <v>158</v>
      </c>
      <c r="G203" s="96"/>
      <c r="H203" s="131" t="s">
        <v>638</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8"/>
      <c r="B204" s="279"/>
      <c r="C204" s="57" t="s">
        <v>270</v>
      </c>
      <c r="D204" s="57" t="s">
        <v>65</v>
      </c>
      <c r="E204" s="78" t="s">
        <v>364</v>
      </c>
      <c r="F204" s="79" t="s">
        <v>159</v>
      </c>
      <c r="G204" s="96"/>
      <c r="H204" s="131" t="s">
        <v>638</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100" customHeight="1" x14ac:dyDescent="0.2">
      <c r="A205" s="268"/>
      <c r="B205" s="279"/>
      <c r="C205" s="57" t="s">
        <v>271</v>
      </c>
      <c r="D205" s="57" t="s">
        <v>65</v>
      </c>
      <c r="E205" s="78" t="s">
        <v>365</v>
      </c>
      <c r="F205" s="79" t="s">
        <v>160</v>
      </c>
      <c r="G205" s="96"/>
      <c r="H205" s="131" t="s">
        <v>638</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8"/>
      <c r="B206" s="279"/>
      <c r="C206" s="57" t="s">
        <v>272</v>
      </c>
      <c r="D206" s="57" t="s">
        <v>65</v>
      </c>
      <c r="E206" s="78" t="s">
        <v>366</v>
      </c>
      <c r="F206" s="79" t="s">
        <v>161</v>
      </c>
      <c r="G206" s="96"/>
      <c r="H206" s="131" t="s">
        <v>638</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8"/>
      <c r="B207" s="279"/>
      <c r="C207" s="89" t="s">
        <v>273</v>
      </c>
      <c r="D207" s="57" t="s">
        <v>66</v>
      </c>
      <c r="E207" s="85" t="s">
        <v>367</v>
      </c>
      <c r="F207" s="86" t="s">
        <v>162</v>
      </c>
      <c r="G207" s="96"/>
      <c r="H207" s="131" t="s">
        <v>638</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68"/>
      <c r="B208" s="279"/>
      <c r="C208" s="89" t="s">
        <v>382</v>
      </c>
      <c r="D208" s="57" t="s">
        <v>67</v>
      </c>
      <c r="E208" s="85" t="s">
        <v>381</v>
      </c>
      <c r="F208" s="86" t="s">
        <v>383</v>
      </c>
      <c r="G208" s="96"/>
      <c r="H208" s="133" t="s">
        <v>637</v>
      </c>
      <c r="I208" s="248" t="s">
        <v>756</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249" t="s">
        <v>818</v>
      </c>
    </row>
    <row r="209" spans="1:19" s="93" customFormat="1" ht="36" x14ac:dyDescent="0.2">
      <c r="A209" s="268"/>
      <c r="B209" s="279"/>
      <c r="C209" s="201" t="s">
        <v>566</v>
      </c>
      <c r="D209" s="202" t="s">
        <v>65</v>
      </c>
      <c r="E209" s="203" t="s">
        <v>537</v>
      </c>
      <c r="F209" s="86"/>
      <c r="G209" s="96"/>
      <c r="H209" s="133" t="s">
        <v>638</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8"/>
      <c r="B210" s="279"/>
      <c r="C210" s="207" t="s">
        <v>567</v>
      </c>
      <c r="D210" s="208" t="s">
        <v>66</v>
      </c>
      <c r="E210" s="209" t="s">
        <v>538</v>
      </c>
      <c r="F210" s="86"/>
      <c r="G210" s="96"/>
      <c r="H210" s="133" t="s">
        <v>638</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9"/>
      <c r="B211" s="280"/>
      <c r="C211" s="89" t="s">
        <v>474</v>
      </c>
      <c r="D211" s="57" t="s">
        <v>390</v>
      </c>
      <c r="E211" s="85" t="s">
        <v>458</v>
      </c>
      <c r="F211" s="86"/>
      <c r="G211" s="96"/>
      <c r="H211" s="132" t="s">
        <v>638</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55" thickTop="1" x14ac:dyDescent="0.2">
      <c r="A212" s="270" t="s">
        <v>20</v>
      </c>
      <c r="B212" s="270" t="s">
        <v>51</v>
      </c>
      <c r="C212" s="62" t="s">
        <v>274</v>
      </c>
      <c r="D212" s="62" t="s">
        <v>65</v>
      </c>
      <c r="E212" s="67" t="s">
        <v>368</v>
      </c>
      <c r="F212" s="81" t="s">
        <v>163</v>
      </c>
      <c r="G212" s="96"/>
      <c r="H212" s="130" t="s">
        <v>637</v>
      </c>
      <c r="I212" s="4" t="s">
        <v>797</v>
      </c>
      <c r="J212" s="157" t="s">
        <v>20</v>
      </c>
      <c r="K212" s="157">
        <f t="shared" si="30"/>
        <v>1</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77" x14ac:dyDescent="0.2">
      <c r="A213" s="266"/>
      <c r="B213" s="266"/>
      <c r="C213" s="62" t="s">
        <v>275</v>
      </c>
      <c r="D213" s="62" t="s">
        <v>65</v>
      </c>
      <c r="E213" s="87" t="s">
        <v>369</v>
      </c>
      <c r="F213" s="88" t="s">
        <v>164</v>
      </c>
      <c r="G213" s="96"/>
      <c r="H213" s="131" t="s">
        <v>637</v>
      </c>
      <c r="I213" s="3" t="s">
        <v>785</v>
      </c>
      <c r="J213" s="158" t="s">
        <v>20</v>
      </c>
      <c r="K213" s="158">
        <f t="shared" si="30"/>
        <v>1</v>
      </c>
      <c r="L213" s="158">
        <f t="shared" si="27"/>
        <v>0</v>
      </c>
      <c r="M213" s="158">
        <f t="shared" si="28"/>
        <v>0</v>
      </c>
      <c r="N213" s="158">
        <f t="shared" si="29"/>
        <v>0</v>
      </c>
      <c r="O213" s="158">
        <f t="shared" si="31"/>
        <v>0</v>
      </c>
      <c r="P213" s="158">
        <f t="shared" si="32"/>
        <v>0</v>
      </c>
      <c r="Q213" s="158">
        <f t="shared" si="33"/>
        <v>0</v>
      </c>
      <c r="R213" s="158">
        <f t="shared" si="34"/>
        <v>0</v>
      </c>
      <c r="S213" s="242"/>
    </row>
    <row r="214" spans="1:19" s="93" customFormat="1" ht="36" x14ac:dyDescent="0.2">
      <c r="A214" s="266"/>
      <c r="B214" s="266"/>
      <c r="C214" s="62" t="s">
        <v>276</v>
      </c>
      <c r="D214" s="62" t="s">
        <v>65</v>
      </c>
      <c r="E214" s="67" t="s">
        <v>370</v>
      </c>
      <c r="F214" s="81" t="s">
        <v>165</v>
      </c>
      <c r="G214" s="96"/>
      <c r="H214" s="131" t="s">
        <v>638</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66"/>
      <c r="B215" s="266"/>
      <c r="C215" s="62" t="s">
        <v>277</v>
      </c>
      <c r="D215" s="62" t="s">
        <v>66</v>
      </c>
      <c r="E215" s="87" t="s">
        <v>328</v>
      </c>
      <c r="F215" s="88" t="s">
        <v>166</v>
      </c>
      <c r="G215" s="96"/>
      <c r="H215" s="131" t="s">
        <v>638</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6"/>
      <c r="B216" s="266"/>
      <c r="C216" s="62" t="s">
        <v>278</v>
      </c>
      <c r="D216" s="62" t="s">
        <v>66</v>
      </c>
      <c r="E216" s="87" t="s">
        <v>371</v>
      </c>
      <c r="F216" s="88" t="s">
        <v>167</v>
      </c>
      <c r="G216" s="96"/>
      <c r="H216" s="131" t="s">
        <v>638</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6"/>
      <c r="B217" s="266"/>
      <c r="C217" s="62" t="s">
        <v>279</v>
      </c>
      <c r="D217" s="62" t="s">
        <v>66</v>
      </c>
      <c r="E217" s="67" t="s">
        <v>372</v>
      </c>
      <c r="F217" s="81" t="s">
        <v>168</v>
      </c>
      <c r="G217" s="96"/>
      <c r="H217" s="133" t="s">
        <v>638</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6"/>
      <c r="B218" s="266"/>
      <c r="C218" s="195" t="s">
        <v>568</v>
      </c>
      <c r="D218" s="196" t="s">
        <v>65</v>
      </c>
      <c r="E218" s="197" t="s">
        <v>537</v>
      </c>
      <c r="F218" s="81"/>
      <c r="G218" s="96"/>
      <c r="H218" s="133" t="s">
        <v>638</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6"/>
      <c r="B219" s="266"/>
      <c r="C219" s="198" t="s">
        <v>569</v>
      </c>
      <c r="D219" s="199" t="s">
        <v>66</v>
      </c>
      <c r="E219" s="200" t="s">
        <v>538</v>
      </c>
      <c r="F219" s="81"/>
      <c r="G219" s="96"/>
      <c r="H219" s="133" t="s">
        <v>638</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66"/>
      <c r="B220" s="266"/>
      <c r="C220" s="62" t="s">
        <v>475</v>
      </c>
      <c r="D220" s="62" t="s">
        <v>390</v>
      </c>
      <c r="E220" s="67" t="s">
        <v>458</v>
      </c>
      <c r="F220" s="81"/>
      <c r="G220" s="96"/>
      <c r="H220" s="132" t="s">
        <v>638</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8"/>
      <c r="B221" s="268"/>
      <c r="C221" s="57" t="s">
        <v>280</v>
      </c>
      <c r="D221" s="57" t="s">
        <v>65</v>
      </c>
      <c r="E221" s="78" t="s">
        <v>619</v>
      </c>
      <c r="F221" s="79" t="s">
        <v>169</v>
      </c>
      <c r="G221" s="96"/>
      <c r="H221" s="131" t="s">
        <v>638</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8"/>
      <c r="B222" s="268"/>
      <c r="C222" s="89" t="s">
        <v>281</v>
      </c>
      <c r="D222" s="57" t="s">
        <v>65</v>
      </c>
      <c r="E222" s="78" t="s">
        <v>373</v>
      </c>
      <c r="F222" s="79" t="s">
        <v>170</v>
      </c>
      <c r="G222" s="96"/>
      <c r="H222" s="131" t="s">
        <v>638</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8"/>
      <c r="B223" s="268"/>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8"/>
      <c r="B224" s="268"/>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8"/>
      <c r="B225" s="268"/>
      <c r="C225" s="57" t="s">
        <v>284</v>
      </c>
      <c r="D225" s="57" t="s">
        <v>65</v>
      </c>
      <c r="E225" s="78" t="s">
        <v>375</v>
      </c>
      <c r="F225" s="79" t="s">
        <v>531</v>
      </c>
      <c r="G225" s="96"/>
      <c r="H225" s="131" t="s">
        <v>638</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8"/>
      <c r="B226" s="268"/>
      <c r="C226" s="57" t="s">
        <v>285</v>
      </c>
      <c r="D226" s="57" t="s">
        <v>65</v>
      </c>
      <c r="E226" s="78" t="s">
        <v>620</v>
      </c>
      <c r="F226" s="79" t="s">
        <v>173</v>
      </c>
      <c r="G226" s="96"/>
      <c r="H226" s="131" t="s">
        <v>638</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8"/>
      <c r="B227" s="268"/>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8"/>
      <c r="B228" s="268"/>
      <c r="C228" s="57" t="s">
        <v>286</v>
      </c>
      <c r="D228" s="57" t="s">
        <v>65</v>
      </c>
      <c r="E228" s="78" t="s">
        <v>376</v>
      </c>
      <c r="F228" s="79" t="s">
        <v>174</v>
      </c>
      <c r="G228" s="96"/>
      <c r="H228" s="131" t="s">
        <v>638</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8"/>
      <c r="B229" s="268"/>
      <c r="C229" s="57" t="s">
        <v>287</v>
      </c>
      <c r="D229" s="57" t="s">
        <v>65</v>
      </c>
      <c r="E229" s="78" t="s">
        <v>377</v>
      </c>
      <c r="F229" s="79" t="s">
        <v>175</v>
      </c>
      <c r="G229" s="96"/>
      <c r="H229" s="133" t="s">
        <v>638</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8"/>
      <c r="B230" s="268"/>
      <c r="C230" s="201" t="s">
        <v>570</v>
      </c>
      <c r="D230" s="202" t="s">
        <v>65</v>
      </c>
      <c r="E230" s="203" t="s">
        <v>537</v>
      </c>
      <c r="F230" s="79"/>
      <c r="G230" s="96"/>
      <c r="H230" s="133" t="s">
        <v>638</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8"/>
      <c r="B231" s="268"/>
      <c r="C231" s="207" t="s">
        <v>579</v>
      </c>
      <c r="D231" s="208" t="s">
        <v>66</v>
      </c>
      <c r="E231" s="209" t="s">
        <v>538</v>
      </c>
      <c r="F231" s="79"/>
      <c r="G231" s="96"/>
      <c r="H231" s="133" t="s">
        <v>638</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68"/>
      <c r="B232" s="268"/>
      <c r="C232" s="57" t="s">
        <v>476</v>
      </c>
      <c r="D232" s="57" t="s">
        <v>390</v>
      </c>
      <c r="E232" s="78" t="s">
        <v>458</v>
      </c>
      <c r="F232" s="79"/>
      <c r="G232" s="96"/>
      <c r="H232" s="132" t="s">
        <v>637</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70" t="s">
        <v>22</v>
      </c>
      <c r="B233" s="270" t="s">
        <v>23</v>
      </c>
      <c r="C233" s="62" t="s">
        <v>288</v>
      </c>
      <c r="D233" s="62" t="s">
        <v>65</v>
      </c>
      <c r="E233" s="67" t="s">
        <v>589</v>
      </c>
      <c r="F233" s="81" t="s">
        <v>599</v>
      </c>
      <c r="G233" s="96"/>
      <c r="H233" s="130" t="s">
        <v>638</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6"/>
      <c r="B234" s="266"/>
      <c r="C234" s="225" t="s">
        <v>587</v>
      </c>
      <c r="D234" s="225" t="s">
        <v>65</v>
      </c>
      <c r="E234" s="226" t="s">
        <v>590</v>
      </c>
      <c r="F234" s="81" t="s">
        <v>591</v>
      </c>
      <c r="G234" s="96"/>
      <c r="H234" s="212" t="s">
        <v>638</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6"/>
      <c r="B235" s="266"/>
      <c r="C235" s="195" t="s">
        <v>586</v>
      </c>
      <c r="D235" s="196" t="s">
        <v>65</v>
      </c>
      <c r="E235" s="197" t="s">
        <v>537</v>
      </c>
      <c r="F235" s="81"/>
      <c r="G235" s="96"/>
      <c r="H235" s="131" t="s">
        <v>638</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6"/>
      <c r="B236" s="266"/>
      <c r="C236" s="198" t="s">
        <v>580</v>
      </c>
      <c r="D236" s="199" t="s">
        <v>66</v>
      </c>
      <c r="E236" s="200" t="s">
        <v>538</v>
      </c>
      <c r="F236" s="81"/>
      <c r="G236" s="96"/>
      <c r="H236" s="131" t="s">
        <v>638</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74"/>
      <c r="B237" s="274"/>
      <c r="C237" s="62" t="s">
        <v>477</v>
      </c>
      <c r="D237" s="62" t="s">
        <v>390</v>
      </c>
      <c r="E237" s="67" t="s">
        <v>458</v>
      </c>
      <c r="F237" s="81"/>
      <c r="G237" s="96"/>
      <c r="H237" s="135" t="s">
        <v>637</v>
      </c>
      <c r="I237" s="136" t="s">
        <v>641</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7" t="s">
        <v>24</v>
      </c>
      <c r="B238" s="267" t="s">
        <v>53</v>
      </c>
      <c r="C238" s="57" t="s">
        <v>289</v>
      </c>
      <c r="D238" s="57" t="s">
        <v>65</v>
      </c>
      <c r="E238" s="78" t="s">
        <v>378</v>
      </c>
      <c r="F238" s="79" t="s">
        <v>532</v>
      </c>
      <c r="G238" s="96"/>
      <c r="H238" s="130" t="s">
        <v>638</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8"/>
      <c r="B239" s="268"/>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8"/>
      <c r="B240" s="268"/>
      <c r="C240" s="57" t="s">
        <v>290</v>
      </c>
      <c r="D240" s="57" t="s">
        <v>65</v>
      </c>
      <c r="E240" s="78" t="s">
        <v>330</v>
      </c>
      <c r="F240" s="79" t="s">
        <v>176</v>
      </c>
      <c r="G240" s="96"/>
      <c r="H240" s="131" t="s">
        <v>638</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8"/>
      <c r="B241" s="268"/>
      <c r="C241" s="57" t="s">
        <v>291</v>
      </c>
      <c r="D241" s="57" t="s">
        <v>65</v>
      </c>
      <c r="E241" s="78" t="s">
        <v>611</v>
      </c>
      <c r="F241" s="79" t="s">
        <v>601</v>
      </c>
      <c r="G241" s="96"/>
      <c r="H241" s="131" t="s">
        <v>638</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8"/>
      <c r="B242" s="268"/>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8"/>
      <c r="B243" s="268"/>
      <c r="C243" s="57" t="s">
        <v>596</v>
      </c>
      <c r="D243" s="57" t="s">
        <v>65</v>
      </c>
      <c r="E243" s="78" t="s">
        <v>600</v>
      </c>
      <c r="F243" s="79" t="s">
        <v>597</v>
      </c>
      <c r="G243" s="101"/>
      <c r="H243" s="131" t="s">
        <v>638</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8"/>
      <c r="B244" s="268"/>
      <c r="C244" s="201" t="s">
        <v>571</v>
      </c>
      <c r="D244" s="202" t="s">
        <v>65</v>
      </c>
      <c r="E244" s="203" t="s">
        <v>537</v>
      </c>
      <c r="F244" s="204"/>
      <c r="G244" s="101"/>
      <c r="H244" s="131" t="s">
        <v>638</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8"/>
      <c r="B245" s="268"/>
      <c r="C245" s="207" t="s">
        <v>581</v>
      </c>
      <c r="D245" s="208" t="s">
        <v>66</v>
      </c>
      <c r="E245" s="209" t="s">
        <v>538</v>
      </c>
      <c r="F245" s="204"/>
      <c r="G245" s="101"/>
      <c r="H245" s="131" t="s">
        <v>638</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91" thickBot="1" x14ac:dyDescent="0.25">
      <c r="A246" s="269"/>
      <c r="B246" s="269"/>
      <c r="C246" s="57" t="s">
        <v>478</v>
      </c>
      <c r="D246" s="57" t="s">
        <v>390</v>
      </c>
      <c r="E246" s="78" t="s">
        <v>458</v>
      </c>
      <c r="F246" s="79"/>
      <c r="G246" s="101"/>
      <c r="H246" s="131" t="s">
        <v>637</v>
      </c>
      <c r="I246" s="136" t="s">
        <v>745</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247"/>
    </row>
    <row r="247" spans="1:19" s="93" customFormat="1" ht="37" thickTop="1" x14ac:dyDescent="0.2">
      <c r="A247" s="270" t="s">
        <v>25</v>
      </c>
      <c r="B247" s="270" t="s">
        <v>54</v>
      </c>
      <c r="C247" s="62" t="s">
        <v>282</v>
      </c>
      <c r="D247" s="62" t="s">
        <v>65</v>
      </c>
      <c r="E247" s="67" t="s">
        <v>329</v>
      </c>
      <c r="F247" s="81" t="s">
        <v>171</v>
      </c>
      <c r="G247" s="96"/>
      <c r="H247" s="130" t="s">
        <v>638</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6"/>
      <c r="B248" s="266"/>
      <c r="C248" s="62" t="s">
        <v>283</v>
      </c>
      <c r="D248" s="62" t="s">
        <v>65</v>
      </c>
      <c r="E248" s="67" t="s">
        <v>374</v>
      </c>
      <c r="F248" s="81" t="s">
        <v>172</v>
      </c>
      <c r="G248" s="96"/>
      <c r="H248" s="131" t="s">
        <v>638</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66"/>
      <c r="B249" s="266"/>
      <c r="C249" s="62" t="s">
        <v>292</v>
      </c>
      <c r="D249" s="62" t="s">
        <v>66</v>
      </c>
      <c r="E249" s="87" t="s">
        <v>379</v>
      </c>
      <c r="F249" s="88" t="s">
        <v>533</v>
      </c>
      <c r="G249" s="96"/>
      <c r="H249" s="133" t="s">
        <v>637</v>
      </c>
      <c r="I249" s="9" t="s">
        <v>640</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6"/>
      <c r="B250" s="266"/>
      <c r="C250" s="195" t="s">
        <v>572</v>
      </c>
      <c r="D250" s="196" t="s">
        <v>65</v>
      </c>
      <c r="E250" s="197" t="s">
        <v>537</v>
      </c>
      <c r="F250" s="88"/>
      <c r="G250" s="96"/>
      <c r="H250" s="133" t="s">
        <v>638</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6"/>
      <c r="B251" s="266"/>
      <c r="C251" s="198" t="s">
        <v>573</v>
      </c>
      <c r="D251" s="199" t="s">
        <v>66</v>
      </c>
      <c r="E251" s="200" t="s">
        <v>538</v>
      </c>
      <c r="F251" s="88"/>
      <c r="G251" s="96"/>
      <c r="H251" s="133" t="s">
        <v>638</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6"/>
      <c r="B252" s="266"/>
      <c r="C252" s="62" t="s">
        <v>479</v>
      </c>
      <c r="D252" s="62" t="s">
        <v>390</v>
      </c>
      <c r="E252" s="87" t="s">
        <v>458</v>
      </c>
      <c r="F252" s="88"/>
      <c r="G252" s="96"/>
      <c r="H252" s="132" t="s">
        <v>638</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N8NHzvA+1yvBSI2S6X6ZtJ3SFUfqfLTHTTI56PG/CTPCy6ObgjvIFkbnwfi/SY+I9qItiyVWeO3GOj5E/ki7YQ==" saltValue="E6cr+QfPUyqywGbBXzPfT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1" zoomScale="80" zoomScaleNormal="80" workbookViewId="0">
      <selection activeCell="I51" sqref="I51"/>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batteries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2" t="s">
        <v>397</v>
      </c>
      <c r="B3" s="262"/>
      <c r="C3" s="262"/>
      <c r="D3" s="262"/>
      <c r="E3" s="262"/>
      <c r="F3" s="262"/>
      <c r="G3" s="262"/>
      <c r="H3" s="262"/>
      <c r="I3" s="26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68" x14ac:dyDescent="0.2">
      <c r="A5" s="31" t="s">
        <v>402</v>
      </c>
      <c r="B5" s="120" t="s">
        <v>646</v>
      </c>
      <c r="C5" s="120" t="s">
        <v>647</v>
      </c>
      <c r="D5" s="120"/>
      <c r="E5" s="120"/>
      <c r="F5" s="120" t="s">
        <v>648</v>
      </c>
      <c r="G5" s="121">
        <v>2019</v>
      </c>
      <c r="H5" s="123">
        <v>44216</v>
      </c>
      <c r="I5" s="122" t="s">
        <v>649</v>
      </c>
    </row>
    <row r="6" spans="1:9" s="116" customFormat="1" ht="17" x14ac:dyDescent="0.2">
      <c r="A6" s="33" t="s">
        <v>403</v>
      </c>
      <c r="B6" s="120" t="s">
        <v>651</v>
      </c>
      <c r="C6" s="120" t="s">
        <v>652</v>
      </c>
      <c r="D6" s="120"/>
      <c r="E6" s="120"/>
      <c r="F6" s="120" t="s">
        <v>653</v>
      </c>
      <c r="G6" s="121">
        <v>2016</v>
      </c>
      <c r="H6" s="123">
        <v>44216</v>
      </c>
      <c r="I6" s="124"/>
    </row>
    <row r="7" spans="1:9" s="116" customFormat="1" ht="17" x14ac:dyDescent="0.2">
      <c r="A7" s="31" t="s">
        <v>404</v>
      </c>
      <c r="B7" s="120" t="s">
        <v>654</v>
      </c>
      <c r="C7" s="120" t="s">
        <v>655</v>
      </c>
      <c r="D7" s="120"/>
      <c r="E7" s="120"/>
      <c r="F7" s="120" t="s">
        <v>656</v>
      </c>
      <c r="G7" s="121"/>
      <c r="H7" s="123">
        <v>44216</v>
      </c>
      <c r="I7" s="122" t="s">
        <v>657</v>
      </c>
    </row>
    <row r="8" spans="1:9" s="116" customFormat="1" ht="17" x14ac:dyDescent="0.2">
      <c r="A8" s="33" t="s">
        <v>405</v>
      </c>
      <c r="B8" s="120" t="s">
        <v>658</v>
      </c>
      <c r="C8" s="120" t="s">
        <v>659</v>
      </c>
      <c r="D8" s="120"/>
      <c r="E8" s="120"/>
      <c r="F8" s="120" t="s">
        <v>660</v>
      </c>
      <c r="G8" s="121"/>
      <c r="H8" s="123">
        <v>44216</v>
      </c>
      <c r="I8" s="122" t="s">
        <v>661</v>
      </c>
    </row>
    <row r="9" spans="1:9" s="116" customFormat="1" ht="34" x14ac:dyDescent="0.2">
      <c r="A9" s="31" t="s">
        <v>406</v>
      </c>
      <c r="B9" s="120" t="s">
        <v>646</v>
      </c>
      <c r="C9" s="120" t="s">
        <v>662</v>
      </c>
      <c r="D9" s="120"/>
      <c r="E9" s="120"/>
      <c r="F9" s="120" t="s">
        <v>663</v>
      </c>
      <c r="G9" s="121">
        <v>2019</v>
      </c>
      <c r="H9" s="123">
        <v>44216</v>
      </c>
      <c r="I9" s="122" t="s">
        <v>664</v>
      </c>
    </row>
    <row r="10" spans="1:9" s="116" customFormat="1" ht="34" x14ac:dyDescent="0.2">
      <c r="A10" s="33" t="s">
        <v>407</v>
      </c>
      <c r="B10" s="120" t="s">
        <v>654</v>
      </c>
      <c r="C10" s="120" t="s">
        <v>665</v>
      </c>
      <c r="D10" s="120"/>
      <c r="E10" s="120"/>
      <c r="F10" s="120" t="s">
        <v>666</v>
      </c>
      <c r="G10" s="121">
        <v>1987</v>
      </c>
      <c r="H10" s="123">
        <v>44216</v>
      </c>
      <c r="I10" s="122" t="s">
        <v>639</v>
      </c>
    </row>
    <row r="11" spans="1:9" s="116" customFormat="1" ht="17" x14ac:dyDescent="0.2">
      <c r="A11" s="31" t="s">
        <v>408</v>
      </c>
      <c r="B11" s="120" t="s">
        <v>658</v>
      </c>
      <c r="C11" s="120" t="s">
        <v>667</v>
      </c>
      <c r="D11" s="120"/>
      <c r="E11" s="120"/>
      <c r="F11" s="120" t="s">
        <v>668</v>
      </c>
      <c r="G11" s="121"/>
      <c r="H11" s="123">
        <v>44216</v>
      </c>
      <c r="I11" s="122" t="s">
        <v>669</v>
      </c>
    </row>
    <row r="12" spans="1:9" s="116" customFormat="1" ht="17" x14ac:dyDescent="0.2">
      <c r="A12" s="33" t="s">
        <v>409</v>
      </c>
      <c r="B12" s="120" t="s">
        <v>658</v>
      </c>
      <c r="C12" s="120" t="s">
        <v>670</v>
      </c>
      <c r="D12" s="120"/>
      <c r="E12" s="120"/>
      <c r="F12" s="120" t="s">
        <v>671</v>
      </c>
      <c r="G12" s="121"/>
      <c r="H12" s="123">
        <v>44216</v>
      </c>
      <c r="I12" s="122" t="s">
        <v>672</v>
      </c>
    </row>
    <row r="13" spans="1:9" s="116" customFormat="1" ht="34" x14ac:dyDescent="0.2">
      <c r="A13" s="31" t="s">
        <v>410</v>
      </c>
      <c r="B13" s="120" t="s">
        <v>646</v>
      </c>
      <c r="C13" s="120" t="s">
        <v>674</v>
      </c>
      <c r="D13" s="120"/>
      <c r="E13" s="120"/>
      <c r="F13" s="120" t="s">
        <v>675</v>
      </c>
      <c r="G13" s="121">
        <v>2014</v>
      </c>
      <c r="H13" s="123">
        <v>44216</v>
      </c>
      <c r="I13" s="122" t="s">
        <v>676</v>
      </c>
    </row>
    <row r="14" spans="1:9" s="116" customFormat="1" ht="17" x14ac:dyDescent="0.2">
      <c r="A14" s="33" t="s">
        <v>411</v>
      </c>
      <c r="B14" s="120" t="s">
        <v>658</v>
      </c>
      <c r="C14" s="120" t="s">
        <v>677</v>
      </c>
      <c r="D14" s="120"/>
      <c r="E14" s="120"/>
      <c r="F14" s="120" t="s">
        <v>691</v>
      </c>
      <c r="G14" s="121">
        <v>2019</v>
      </c>
      <c r="H14" s="123">
        <v>44216</v>
      </c>
      <c r="I14" s="122" t="s">
        <v>678</v>
      </c>
    </row>
    <row r="15" spans="1:9" s="116" customFormat="1" ht="34" x14ac:dyDescent="0.2">
      <c r="A15" s="31" t="s">
        <v>412</v>
      </c>
      <c r="B15" s="120" t="s">
        <v>654</v>
      </c>
      <c r="C15" s="120" t="s">
        <v>679</v>
      </c>
      <c r="D15" s="120"/>
      <c r="E15" s="120"/>
      <c r="F15" s="120" t="s">
        <v>680</v>
      </c>
      <c r="G15" s="121">
        <v>1999</v>
      </c>
      <c r="H15" s="123">
        <v>44216</v>
      </c>
      <c r="I15" s="122" t="s">
        <v>681</v>
      </c>
    </row>
    <row r="16" spans="1:9" s="116" customFormat="1" ht="17" x14ac:dyDescent="0.2">
      <c r="A16" s="33" t="s">
        <v>413</v>
      </c>
      <c r="B16" s="120" t="s">
        <v>654</v>
      </c>
      <c r="C16" s="120" t="s">
        <v>683</v>
      </c>
      <c r="D16" s="120"/>
      <c r="E16" s="120"/>
      <c r="F16" s="120" t="s">
        <v>666</v>
      </c>
      <c r="G16" s="121">
        <v>1995</v>
      </c>
      <c r="H16" s="123">
        <v>44216</v>
      </c>
      <c r="I16" s="122" t="s">
        <v>684</v>
      </c>
    </row>
    <row r="17" spans="1:9" s="116" customFormat="1" ht="51" x14ac:dyDescent="0.2">
      <c r="A17" s="31" t="s">
        <v>414</v>
      </c>
      <c r="B17" s="120" t="s">
        <v>654</v>
      </c>
      <c r="C17" s="120" t="s">
        <v>685</v>
      </c>
      <c r="D17" s="120"/>
      <c r="E17" s="120"/>
      <c r="F17" s="120" t="s">
        <v>686</v>
      </c>
      <c r="G17" s="121">
        <v>1995</v>
      </c>
      <c r="H17" s="123">
        <v>44216</v>
      </c>
      <c r="I17" s="122" t="s">
        <v>682</v>
      </c>
    </row>
    <row r="18" spans="1:9" s="116" customFormat="1" ht="34" x14ac:dyDescent="0.2">
      <c r="A18" s="33" t="s">
        <v>415</v>
      </c>
      <c r="B18" s="120" t="s">
        <v>646</v>
      </c>
      <c r="C18" s="120" t="s">
        <v>687</v>
      </c>
      <c r="D18" s="120"/>
      <c r="E18" s="120"/>
      <c r="F18" s="120" t="s">
        <v>688</v>
      </c>
      <c r="G18" s="121">
        <v>2017</v>
      </c>
      <c r="H18" s="123">
        <v>44216</v>
      </c>
      <c r="I18" s="122" t="s">
        <v>689</v>
      </c>
    </row>
    <row r="19" spans="1:9" s="116" customFormat="1" ht="17" x14ac:dyDescent="0.2">
      <c r="A19" s="31" t="s">
        <v>416</v>
      </c>
      <c r="B19" s="120" t="s">
        <v>658</v>
      </c>
      <c r="C19" s="120" t="s">
        <v>690</v>
      </c>
      <c r="D19" s="120"/>
      <c r="E19" s="120"/>
      <c r="F19" s="120" t="s">
        <v>691</v>
      </c>
      <c r="G19" s="121"/>
      <c r="H19" s="123">
        <v>44216</v>
      </c>
      <c r="I19" s="122" t="s">
        <v>692</v>
      </c>
    </row>
    <row r="20" spans="1:9" s="116" customFormat="1" ht="34" x14ac:dyDescent="0.2">
      <c r="A20" s="33" t="s">
        <v>417</v>
      </c>
      <c r="B20" s="120" t="s">
        <v>654</v>
      </c>
      <c r="C20" s="120" t="s">
        <v>694</v>
      </c>
      <c r="D20" s="120"/>
      <c r="E20" s="120"/>
      <c r="F20" s="120" t="s">
        <v>695</v>
      </c>
      <c r="G20" s="121">
        <v>2015</v>
      </c>
      <c r="H20" s="123">
        <v>44216</v>
      </c>
      <c r="I20" s="122" t="s">
        <v>696</v>
      </c>
    </row>
    <row r="21" spans="1:9" s="116" customFormat="1" ht="34" x14ac:dyDescent="0.2">
      <c r="A21" s="31" t="s">
        <v>418</v>
      </c>
      <c r="B21" s="120" t="s">
        <v>658</v>
      </c>
      <c r="C21" s="120" t="s">
        <v>697</v>
      </c>
      <c r="D21" s="120"/>
      <c r="E21" s="120"/>
      <c r="F21" s="120" t="s">
        <v>698</v>
      </c>
      <c r="G21" s="121"/>
      <c r="H21" s="123">
        <v>44216</v>
      </c>
      <c r="I21" s="122" t="s">
        <v>699</v>
      </c>
    </row>
    <row r="22" spans="1:9" s="116" customFormat="1" ht="34" x14ac:dyDescent="0.2">
      <c r="A22" s="33" t="s">
        <v>419</v>
      </c>
      <c r="B22" s="120" t="s">
        <v>646</v>
      </c>
      <c r="C22" s="120" t="s">
        <v>700</v>
      </c>
      <c r="D22" s="120"/>
      <c r="E22" s="120"/>
      <c r="F22" s="120" t="s">
        <v>701</v>
      </c>
      <c r="G22" s="121">
        <v>2018</v>
      </c>
      <c r="H22" s="123">
        <v>44216</v>
      </c>
      <c r="I22" s="122" t="s">
        <v>702</v>
      </c>
    </row>
    <row r="23" spans="1:9" s="116" customFormat="1" ht="17" x14ac:dyDescent="0.2">
      <c r="A23" s="31" t="s">
        <v>420</v>
      </c>
      <c r="B23" s="120" t="s">
        <v>654</v>
      </c>
      <c r="C23" s="120" t="s">
        <v>724</v>
      </c>
      <c r="D23" s="120"/>
      <c r="E23" s="120"/>
      <c r="F23" s="120" t="s">
        <v>726</v>
      </c>
      <c r="G23" s="121">
        <v>2016</v>
      </c>
      <c r="H23" s="123">
        <v>44216</v>
      </c>
      <c r="I23" s="122" t="s">
        <v>725</v>
      </c>
    </row>
    <row r="24" spans="1:9" s="116" customFormat="1" ht="34" x14ac:dyDescent="0.2">
      <c r="A24" s="33" t="s">
        <v>421</v>
      </c>
      <c r="B24" s="120" t="s">
        <v>658</v>
      </c>
      <c r="C24" s="120" t="s">
        <v>703</v>
      </c>
      <c r="D24" s="120"/>
      <c r="E24" s="120"/>
      <c r="F24" s="120" t="s">
        <v>704</v>
      </c>
      <c r="G24" s="121">
        <v>2019</v>
      </c>
      <c r="H24" s="123">
        <v>44216</v>
      </c>
      <c r="I24" s="122" t="s">
        <v>643</v>
      </c>
    </row>
    <row r="25" spans="1:9" s="116" customFormat="1" ht="17" x14ac:dyDescent="0.2">
      <c r="A25" s="31" t="s">
        <v>422</v>
      </c>
      <c r="B25" s="120" t="s">
        <v>654</v>
      </c>
      <c r="C25" s="120" t="s">
        <v>705</v>
      </c>
      <c r="D25" s="120"/>
      <c r="E25" s="120"/>
      <c r="F25" s="120" t="s">
        <v>706</v>
      </c>
      <c r="G25" s="121"/>
      <c r="H25" s="123">
        <v>44216</v>
      </c>
      <c r="I25" s="122" t="s">
        <v>707</v>
      </c>
    </row>
    <row r="26" spans="1:9" s="116" customFormat="1" ht="34" x14ac:dyDescent="0.2">
      <c r="A26" s="33" t="s">
        <v>423</v>
      </c>
      <c r="B26" s="120" t="s">
        <v>654</v>
      </c>
      <c r="C26" s="120" t="s">
        <v>708</v>
      </c>
      <c r="D26" s="120"/>
      <c r="E26" s="120"/>
      <c r="F26" s="120" t="s">
        <v>709</v>
      </c>
      <c r="G26" s="121">
        <v>2017</v>
      </c>
      <c r="H26" s="123">
        <v>44216</v>
      </c>
      <c r="I26" s="122" t="s">
        <v>710</v>
      </c>
    </row>
    <row r="27" spans="1:9" s="116" customFormat="1" ht="51" x14ac:dyDescent="0.2">
      <c r="A27" s="31" t="s">
        <v>424</v>
      </c>
      <c r="B27" s="120" t="s">
        <v>654</v>
      </c>
      <c r="C27" s="120" t="s">
        <v>711</v>
      </c>
      <c r="D27" s="120"/>
      <c r="E27" s="120"/>
      <c r="F27" s="120" t="s">
        <v>712</v>
      </c>
      <c r="G27" s="121">
        <v>2011</v>
      </c>
      <c r="H27" s="123">
        <v>44216</v>
      </c>
      <c r="I27" s="122" t="s">
        <v>644</v>
      </c>
    </row>
    <row r="28" spans="1:9" s="116" customFormat="1" ht="17" x14ac:dyDescent="0.2">
      <c r="A28" s="33" t="s">
        <v>425</v>
      </c>
      <c r="B28" s="120" t="s">
        <v>658</v>
      </c>
      <c r="C28" s="120" t="s">
        <v>713</v>
      </c>
      <c r="D28" s="120"/>
      <c r="E28" s="120"/>
      <c r="F28" s="120" t="s">
        <v>666</v>
      </c>
      <c r="G28" s="121">
        <v>2020</v>
      </c>
      <c r="H28" s="123">
        <v>44216</v>
      </c>
      <c r="I28" s="122" t="s">
        <v>714</v>
      </c>
    </row>
    <row r="29" spans="1:9" s="116" customFormat="1" ht="34" x14ac:dyDescent="0.2">
      <c r="A29" s="31" t="s">
        <v>426</v>
      </c>
      <c r="B29" s="120" t="s">
        <v>658</v>
      </c>
      <c r="C29" s="120" t="s">
        <v>716</v>
      </c>
      <c r="D29" s="120"/>
      <c r="E29" s="120"/>
      <c r="F29" s="120" t="s">
        <v>717</v>
      </c>
      <c r="G29" s="121">
        <v>2017</v>
      </c>
      <c r="H29" s="123">
        <v>44216</v>
      </c>
      <c r="I29" s="122" t="s">
        <v>718</v>
      </c>
    </row>
    <row r="30" spans="1:9" s="116" customFormat="1" ht="51" x14ac:dyDescent="0.2">
      <c r="A30" s="33" t="s">
        <v>427</v>
      </c>
      <c r="B30" s="120" t="s">
        <v>654</v>
      </c>
      <c r="C30" s="120" t="s">
        <v>719</v>
      </c>
      <c r="D30" s="120"/>
      <c r="E30" s="120"/>
      <c r="F30" s="120" t="s">
        <v>720</v>
      </c>
      <c r="G30" s="121">
        <v>2007</v>
      </c>
      <c r="H30" s="123">
        <v>44216</v>
      </c>
      <c r="I30" s="122" t="s">
        <v>645</v>
      </c>
    </row>
    <row r="31" spans="1:9" s="116" customFormat="1" ht="17" x14ac:dyDescent="0.2">
      <c r="A31" s="31" t="s">
        <v>428</v>
      </c>
      <c r="B31" s="120" t="s">
        <v>654</v>
      </c>
      <c r="C31" s="120" t="s">
        <v>721</v>
      </c>
      <c r="D31" s="120"/>
      <c r="E31" s="120"/>
      <c r="F31" s="120" t="s">
        <v>722</v>
      </c>
      <c r="G31" s="121">
        <v>2015</v>
      </c>
      <c r="H31" s="123">
        <v>44216</v>
      </c>
      <c r="I31" s="122" t="s">
        <v>723</v>
      </c>
    </row>
    <row r="32" spans="1:9" s="116" customFormat="1" ht="34" x14ac:dyDescent="0.2">
      <c r="A32" s="33" t="s">
        <v>429</v>
      </c>
      <c r="B32" s="120" t="s">
        <v>658</v>
      </c>
      <c r="C32" s="120" t="s">
        <v>727</v>
      </c>
      <c r="D32" s="120"/>
      <c r="E32" s="120"/>
      <c r="F32" s="120" t="s">
        <v>728</v>
      </c>
      <c r="G32" s="121">
        <v>2019</v>
      </c>
      <c r="H32" s="123">
        <v>44222</v>
      </c>
      <c r="I32" s="122" t="s">
        <v>729</v>
      </c>
    </row>
    <row r="33" spans="1:9" s="116" customFormat="1" ht="34" x14ac:dyDescent="0.2">
      <c r="A33" s="31" t="s">
        <v>430</v>
      </c>
      <c r="B33" s="120" t="s">
        <v>658</v>
      </c>
      <c r="C33" s="120" t="s">
        <v>732</v>
      </c>
      <c r="D33" s="120"/>
      <c r="E33" s="120"/>
      <c r="F33" s="120" t="s">
        <v>731</v>
      </c>
      <c r="G33" s="121">
        <v>2019</v>
      </c>
      <c r="H33" s="123">
        <v>44222</v>
      </c>
      <c r="I33" s="122" t="s">
        <v>730</v>
      </c>
    </row>
    <row r="34" spans="1:9" s="116" customFormat="1" ht="51" x14ac:dyDescent="0.2">
      <c r="A34" s="33" t="s">
        <v>431</v>
      </c>
      <c r="B34" s="120" t="s">
        <v>646</v>
      </c>
      <c r="C34" s="120" t="s">
        <v>733</v>
      </c>
      <c r="D34" s="120" t="s">
        <v>734</v>
      </c>
      <c r="E34" s="120" t="s">
        <v>735</v>
      </c>
      <c r="F34" s="120" t="s">
        <v>736</v>
      </c>
      <c r="G34" s="121">
        <v>2013</v>
      </c>
      <c r="H34" s="123">
        <v>44222</v>
      </c>
      <c r="I34" s="122" t="s">
        <v>737</v>
      </c>
    </row>
    <row r="35" spans="1:9" ht="17" x14ac:dyDescent="0.2">
      <c r="A35" s="17" t="s">
        <v>432</v>
      </c>
      <c r="B35" s="120" t="s">
        <v>658</v>
      </c>
      <c r="C35" s="122" t="s">
        <v>739</v>
      </c>
      <c r="D35" s="122"/>
      <c r="E35" s="122"/>
      <c r="F35" s="122"/>
      <c r="G35" s="125"/>
      <c r="H35" s="241">
        <v>44222</v>
      </c>
      <c r="I35" s="122" t="s">
        <v>740</v>
      </c>
    </row>
    <row r="36" spans="1:9" ht="17" x14ac:dyDescent="0.2">
      <c r="A36" s="20" t="s">
        <v>433</v>
      </c>
      <c r="B36" s="120" t="s">
        <v>654</v>
      </c>
      <c r="C36" s="122" t="s">
        <v>749</v>
      </c>
      <c r="D36" s="122"/>
      <c r="E36" s="122"/>
      <c r="F36" s="122" t="s">
        <v>666</v>
      </c>
      <c r="G36" s="125">
        <v>1991</v>
      </c>
      <c r="H36" s="241">
        <v>44222</v>
      </c>
      <c r="I36" s="122" t="s">
        <v>750</v>
      </c>
    </row>
    <row r="37" spans="1:9" ht="17" x14ac:dyDescent="0.2">
      <c r="A37" s="17" t="s">
        <v>434</v>
      </c>
      <c r="B37" s="120" t="s">
        <v>658</v>
      </c>
      <c r="C37" s="122" t="s">
        <v>754</v>
      </c>
      <c r="D37" s="122"/>
      <c r="E37" s="122"/>
      <c r="F37" s="122"/>
      <c r="G37" s="125"/>
      <c r="H37" s="241">
        <v>44222</v>
      </c>
      <c r="I37" s="122" t="s">
        <v>753</v>
      </c>
    </row>
    <row r="38" spans="1:9" ht="17" x14ac:dyDescent="0.2">
      <c r="A38" s="20" t="s">
        <v>435</v>
      </c>
      <c r="B38" s="120" t="s">
        <v>654</v>
      </c>
      <c r="C38" s="122" t="s">
        <v>759</v>
      </c>
      <c r="D38" s="122"/>
      <c r="E38" s="122"/>
      <c r="F38" s="122" t="s">
        <v>668</v>
      </c>
      <c r="G38" s="125">
        <v>2018</v>
      </c>
      <c r="H38" s="241">
        <v>44222</v>
      </c>
      <c r="I38" s="122" t="s">
        <v>758</v>
      </c>
    </row>
    <row r="39" spans="1:9" ht="17" x14ac:dyDescent="0.2">
      <c r="A39" s="17" t="s">
        <v>436</v>
      </c>
      <c r="B39" s="120" t="s">
        <v>658</v>
      </c>
      <c r="C39" s="122" t="s">
        <v>761</v>
      </c>
      <c r="D39" s="122"/>
      <c r="E39" s="122"/>
      <c r="F39" s="122" t="s">
        <v>762</v>
      </c>
      <c r="G39" s="125">
        <v>2016</v>
      </c>
      <c r="H39" s="241">
        <v>44222</v>
      </c>
      <c r="I39" s="122" t="s">
        <v>757</v>
      </c>
    </row>
    <row r="40" spans="1:9" ht="17" x14ac:dyDescent="0.2">
      <c r="A40" s="20" t="s">
        <v>437</v>
      </c>
      <c r="B40" s="120" t="s">
        <v>658</v>
      </c>
      <c r="C40" s="122" t="s">
        <v>764</v>
      </c>
      <c r="D40" s="122"/>
      <c r="E40" s="122"/>
      <c r="F40" s="122" t="s">
        <v>691</v>
      </c>
      <c r="G40" s="125">
        <v>2019</v>
      </c>
      <c r="H40" s="241">
        <v>44222</v>
      </c>
      <c r="I40" s="122" t="s">
        <v>765</v>
      </c>
    </row>
    <row r="41" spans="1:9" ht="17" x14ac:dyDescent="0.2">
      <c r="A41" s="17" t="s">
        <v>438</v>
      </c>
      <c r="B41" s="120" t="s">
        <v>658</v>
      </c>
      <c r="C41" s="122" t="s">
        <v>766</v>
      </c>
      <c r="D41" s="122"/>
      <c r="E41" s="122"/>
      <c r="F41" s="122" t="s">
        <v>691</v>
      </c>
      <c r="G41" s="125">
        <v>2019</v>
      </c>
      <c r="H41" s="241">
        <v>44222</v>
      </c>
      <c r="I41" s="122" t="s">
        <v>767</v>
      </c>
    </row>
    <row r="42" spans="1:9" ht="17" x14ac:dyDescent="0.2">
      <c r="A42" s="20" t="s">
        <v>439</v>
      </c>
      <c r="B42" s="120" t="s">
        <v>658</v>
      </c>
      <c r="C42" s="122" t="s">
        <v>768</v>
      </c>
      <c r="D42" s="122"/>
      <c r="E42" s="122"/>
      <c r="F42" s="122" t="s">
        <v>769</v>
      </c>
      <c r="G42" s="125">
        <v>2020</v>
      </c>
      <c r="H42" s="241">
        <v>44222</v>
      </c>
      <c r="I42" s="122" t="s">
        <v>770</v>
      </c>
    </row>
    <row r="43" spans="1:9" ht="17" x14ac:dyDescent="0.2">
      <c r="A43" s="17" t="s">
        <v>440</v>
      </c>
      <c r="B43" s="120" t="s">
        <v>658</v>
      </c>
      <c r="C43" s="122" t="s">
        <v>771</v>
      </c>
      <c r="D43" s="122"/>
      <c r="E43" s="122"/>
      <c r="F43" s="122" t="s">
        <v>772</v>
      </c>
      <c r="G43" s="125">
        <v>2019</v>
      </c>
      <c r="H43" s="241">
        <v>44222</v>
      </c>
      <c r="I43" s="122" t="s">
        <v>773</v>
      </c>
    </row>
    <row r="44" spans="1:9" ht="17" x14ac:dyDescent="0.2">
      <c r="A44" s="20" t="s">
        <v>441</v>
      </c>
      <c r="B44" s="120" t="s">
        <v>658</v>
      </c>
      <c r="C44" s="122" t="s">
        <v>787</v>
      </c>
      <c r="D44" s="122"/>
      <c r="E44" s="122"/>
      <c r="F44" s="122" t="s">
        <v>788</v>
      </c>
      <c r="G44" s="122">
        <v>2019</v>
      </c>
      <c r="H44" s="241">
        <v>44222</v>
      </c>
      <c r="I44" s="122" t="s">
        <v>789</v>
      </c>
    </row>
    <row r="45" spans="1:9" ht="34" x14ac:dyDescent="0.2">
      <c r="A45" s="182" t="s">
        <v>495</v>
      </c>
      <c r="B45" s="120" t="s">
        <v>658</v>
      </c>
      <c r="C45" s="120" t="s">
        <v>790</v>
      </c>
      <c r="D45" s="122"/>
      <c r="E45" s="122"/>
      <c r="F45" s="122" t="s">
        <v>791</v>
      </c>
      <c r="G45" s="122">
        <v>2020</v>
      </c>
      <c r="H45" s="241">
        <v>44222</v>
      </c>
      <c r="I45" s="122" t="s">
        <v>792</v>
      </c>
    </row>
    <row r="46" spans="1:9" ht="17" x14ac:dyDescent="0.2">
      <c r="A46" s="181" t="s">
        <v>496</v>
      </c>
      <c r="B46" s="120" t="s">
        <v>658</v>
      </c>
      <c r="C46" s="122" t="s">
        <v>794</v>
      </c>
      <c r="D46" s="122"/>
      <c r="E46" s="122"/>
      <c r="F46" s="122" t="s">
        <v>795</v>
      </c>
      <c r="G46" s="122"/>
      <c r="H46" s="241">
        <v>44222</v>
      </c>
      <c r="I46" s="122" t="s">
        <v>796</v>
      </c>
    </row>
    <row r="47" spans="1:9" ht="17" x14ac:dyDescent="0.2">
      <c r="A47" s="182" t="s">
        <v>497</v>
      </c>
      <c r="B47" s="120" t="s">
        <v>646</v>
      </c>
      <c r="C47" s="122" t="s">
        <v>798</v>
      </c>
      <c r="D47" s="122"/>
      <c r="E47" s="122"/>
      <c r="F47" s="122" t="s">
        <v>799</v>
      </c>
      <c r="G47" s="122">
        <v>2009</v>
      </c>
      <c r="H47" s="241">
        <v>44222</v>
      </c>
      <c r="I47" s="122" t="s">
        <v>800</v>
      </c>
    </row>
    <row r="48" spans="1:9" ht="17" x14ac:dyDescent="0.2">
      <c r="A48" s="181" t="s">
        <v>498</v>
      </c>
      <c r="B48" s="120" t="s">
        <v>646</v>
      </c>
      <c r="C48" s="122" t="s">
        <v>801</v>
      </c>
      <c r="D48" s="122"/>
      <c r="E48" s="122"/>
      <c r="F48" s="122" t="s">
        <v>802</v>
      </c>
      <c r="G48" s="122">
        <v>2016</v>
      </c>
      <c r="H48" s="241">
        <v>44222</v>
      </c>
      <c r="I48" s="122" t="s">
        <v>803</v>
      </c>
    </row>
    <row r="49" spans="1:9" ht="17" x14ac:dyDescent="0.2">
      <c r="A49" s="182" t="s">
        <v>499</v>
      </c>
      <c r="B49" s="120" t="s">
        <v>658</v>
      </c>
      <c r="C49" s="122" t="s">
        <v>805</v>
      </c>
      <c r="D49" s="122"/>
      <c r="E49" s="122"/>
      <c r="F49" s="122" t="s">
        <v>666</v>
      </c>
      <c r="G49" s="122">
        <v>2020</v>
      </c>
      <c r="H49" s="241">
        <v>44222</v>
      </c>
      <c r="I49" s="122" t="s">
        <v>806</v>
      </c>
    </row>
    <row r="50" spans="1:9" ht="17" x14ac:dyDescent="0.2">
      <c r="A50" s="181" t="s">
        <v>500</v>
      </c>
      <c r="B50" s="120" t="s">
        <v>658</v>
      </c>
      <c r="C50" s="122" t="s">
        <v>808</v>
      </c>
      <c r="D50" s="122"/>
      <c r="E50" s="122"/>
      <c r="F50" s="122" t="s">
        <v>809</v>
      </c>
      <c r="G50" s="122">
        <v>2021</v>
      </c>
      <c r="H50" s="241">
        <v>44222</v>
      </c>
      <c r="I50" s="122" t="s">
        <v>807</v>
      </c>
    </row>
    <row r="51" spans="1:9" ht="17" x14ac:dyDescent="0.2">
      <c r="A51" s="182" t="s">
        <v>501</v>
      </c>
      <c r="B51" s="120" t="s">
        <v>646</v>
      </c>
      <c r="C51" s="122" t="s">
        <v>812</v>
      </c>
      <c r="D51" s="122" t="s">
        <v>813</v>
      </c>
      <c r="E51" s="122"/>
      <c r="F51" s="122" t="s">
        <v>814</v>
      </c>
      <c r="G51" s="122">
        <v>2012</v>
      </c>
      <c r="H51" s="241">
        <v>44222</v>
      </c>
      <c r="I51" s="122" t="s">
        <v>815</v>
      </c>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C1" sqref="C1:I1048576"/>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Manufacture of batteries</v>
      </c>
    </row>
    <row r="3" spans="1:10" s="148" customFormat="1" ht="31" customHeight="1" x14ac:dyDescent="0.2">
      <c r="A3" s="281" t="s">
        <v>87</v>
      </c>
      <c r="B3" s="282"/>
      <c r="C3" s="282"/>
      <c r="D3" s="282"/>
      <c r="E3" s="282"/>
      <c r="F3" s="282"/>
      <c r="G3" s="282"/>
      <c r="H3" s="282"/>
      <c r="I3" s="282"/>
      <c r="J3" s="282"/>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4</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2</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4</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4</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4</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3</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4">
        <f>SUMIF('Goal Risk Assessment'!$J$5:$J$252,$A16,'Goal Risk Assessment'!K$5:K$252)</f>
        <v>0</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3</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1</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3</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2</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2</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High</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0.6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2021-02-26T18:09:00Z</dcterms:modified>
</cp:coreProperties>
</file>