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Volumes/GoogleDrive/My Drive/Tom's working files/HM edit/1711 20210226 HM edit/FINAL for Feb 2021 scraping/Manufacturing/"/>
    </mc:Choice>
  </mc:AlternateContent>
  <xr:revisionPtr revIDLastSave="0" documentId="13_ncr:1_{0C572815-2642-AB44-9D81-9B9D4B2B25C8}" xr6:coauthVersionLast="46" xr6:coauthVersionMax="46" xr10:uidLastSave="{00000000-0000-0000-0000-000000000000}"/>
  <bookViews>
    <workbookView xWindow="0" yWindow="460" windowWidth="28800" windowHeight="17540" activeTab="1" xr2:uid="{DBD22215-FFFB-8443-95D7-9BE38DC343B8}"/>
  </bookViews>
  <sheets>
    <sheet name="Introduction" sheetId="7" r:id="rId1"/>
    <sheet name="Goal Risk Assessment" sheetId="9" r:id="rId2"/>
    <sheet name="References" sheetId="8" r:id="rId3"/>
    <sheet name="Risk Level Summary" sheetId="6" r:id="rId4"/>
    <sheet name="Code Key" sheetId="5" state="hidden" r:id="rId5"/>
  </sheets>
  <definedNames>
    <definedName name="_xlnm._FilterDatabase" localSheetId="1" hidden="1">'Goal Risk Assessment'!$A$3:$I$252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3" i="7" l="1"/>
  <c r="F22" i="7"/>
  <c r="O15" i="9" l="1"/>
  <c r="P15" i="9"/>
  <c r="Q15" i="9"/>
  <c r="R15" i="9"/>
  <c r="O16" i="9"/>
  <c r="P16" i="9"/>
  <c r="Q16" i="9"/>
  <c r="R16" i="9"/>
  <c r="O17" i="9"/>
  <c r="P17" i="9"/>
  <c r="Q17" i="9"/>
  <c r="R17" i="9"/>
  <c r="O18" i="9"/>
  <c r="P18" i="9"/>
  <c r="Q18" i="9"/>
  <c r="R18" i="9"/>
  <c r="O19" i="9"/>
  <c r="P19" i="9"/>
  <c r="Q19" i="9"/>
  <c r="R19" i="9"/>
  <c r="O20" i="9"/>
  <c r="P20" i="9"/>
  <c r="Q20" i="9"/>
  <c r="R20" i="9"/>
  <c r="O21" i="9"/>
  <c r="P21" i="9"/>
  <c r="Q21" i="9"/>
  <c r="R21" i="9"/>
  <c r="O22" i="9"/>
  <c r="P22" i="9"/>
  <c r="Q22" i="9"/>
  <c r="R22" i="9"/>
  <c r="O23" i="9"/>
  <c r="P23" i="9"/>
  <c r="Q23" i="9"/>
  <c r="R23" i="9"/>
  <c r="O24" i="9"/>
  <c r="P24" i="9"/>
  <c r="Q24" i="9"/>
  <c r="R24" i="9"/>
  <c r="O25" i="9"/>
  <c r="P25" i="9"/>
  <c r="Q25" i="9"/>
  <c r="R25" i="9"/>
  <c r="O26" i="9"/>
  <c r="P26" i="9"/>
  <c r="Q26" i="9"/>
  <c r="R26" i="9"/>
  <c r="O27" i="9"/>
  <c r="P27" i="9"/>
  <c r="Q27" i="9"/>
  <c r="R27" i="9"/>
  <c r="O28" i="9"/>
  <c r="P28" i="9"/>
  <c r="Q28" i="9"/>
  <c r="R28" i="9"/>
  <c r="O29" i="9"/>
  <c r="P29" i="9"/>
  <c r="Q29" i="9"/>
  <c r="R29" i="9"/>
  <c r="O30" i="9"/>
  <c r="P30" i="9"/>
  <c r="Q30" i="9"/>
  <c r="R30" i="9"/>
  <c r="O31" i="9"/>
  <c r="P31" i="9"/>
  <c r="Q31" i="9"/>
  <c r="R31" i="9"/>
  <c r="O32" i="9"/>
  <c r="P32" i="9"/>
  <c r="Q32" i="9"/>
  <c r="R32" i="9"/>
  <c r="O33" i="9"/>
  <c r="P33" i="9"/>
  <c r="Q33" i="9"/>
  <c r="R33" i="9"/>
  <c r="O34" i="9"/>
  <c r="P34" i="9"/>
  <c r="Q34" i="9"/>
  <c r="R34" i="9"/>
  <c r="O35" i="9"/>
  <c r="P35" i="9"/>
  <c r="Q35" i="9"/>
  <c r="R35" i="9"/>
  <c r="O36" i="9"/>
  <c r="P36" i="9"/>
  <c r="Q36" i="9"/>
  <c r="R36" i="9"/>
  <c r="O37" i="9"/>
  <c r="P37" i="9"/>
  <c r="Q37" i="9"/>
  <c r="R37" i="9"/>
  <c r="O38" i="9"/>
  <c r="P38" i="9"/>
  <c r="Q38" i="9"/>
  <c r="R38" i="9"/>
  <c r="O39" i="9"/>
  <c r="P39" i="9"/>
  <c r="Q39" i="9"/>
  <c r="R39" i="9"/>
  <c r="O41" i="9"/>
  <c r="P41" i="9"/>
  <c r="Q41" i="9"/>
  <c r="R41" i="9"/>
  <c r="O42" i="9"/>
  <c r="P42" i="9"/>
  <c r="Q42" i="9"/>
  <c r="R42" i="9"/>
  <c r="O43" i="9"/>
  <c r="P43" i="9"/>
  <c r="Q43" i="9"/>
  <c r="R43" i="9"/>
  <c r="O45" i="9"/>
  <c r="P45" i="9"/>
  <c r="Q45" i="9"/>
  <c r="R45" i="9"/>
  <c r="O46" i="9"/>
  <c r="P46" i="9"/>
  <c r="Q46" i="9"/>
  <c r="R46" i="9"/>
  <c r="O47" i="9"/>
  <c r="P47" i="9"/>
  <c r="Q47" i="9"/>
  <c r="R47" i="9"/>
  <c r="O48" i="9"/>
  <c r="P48" i="9"/>
  <c r="Q48" i="9"/>
  <c r="R48" i="9"/>
  <c r="O49" i="9"/>
  <c r="P49" i="9"/>
  <c r="Q49" i="9"/>
  <c r="R49" i="9"/>
  <c r="O50" i="9"/>
  <c r="P50" i="9"/>
  <c r="Q50" i="9"/>
  <c r="R50" i="9"/>
  <c r="O51" i="9"/>
  <c r="P51" i="9"/>
  <c r="Q51" i="9"/>
  <c r="R51" i="9"/>
  <c r="O52" i="9"/>
  <c r="P52" i="9"/>
  <c r="Q52" i="9"/>
  <c r="R52" i="9"/>
  <c r="O58" i="9"/>
  <c r="P58" i="9"/>
  <c r="Q58" i="9"/>
  <c r="R58" i="9"/>
  <c r="O60" i="9"/>
  <c r="P60" i="9"/>
  <c r="Q60" i="9"/>
  <c r="R60" i="9"/>
  <c r="O61" i="9"/>
  <c r="P61" i="9"/>
  <c r="Q61" i="9"/>
  <c r="R61" i="9"/>
  <c r="O62" i="9"/>
  <c r="P62" i="9"/>
  <c r="Q62" i="9"/>
  <c r="R62" i="9"/>
  <c r="O63" i="9"/>
  <c r="P63" i="9"/>
  <c r="Q63" i="9"/>
  <c r="R63" i="9"/>
  <c r="O64" i="9"/>
  <c r="P64" i="9"/>
  <c r="Q64" i="9"/>
  <c r="R64" i="9"/>
  <c r="O65" i="9"/>
  <c r="P65" i="9"/>
  <c r="Q65" i="9"/>
  <c r="R65" i="9"/>
  <c r="O66" i="9"/>
  <c r="P66" i="9"/>
  <c r="Q66" i="9"/>
  <c r="R66" i="9"/>
  <c r="O67" i="9"/>
  <c r="P67" i="9"/>
  <c r="Q67" i="9"/>
  <c r="R67" i="9"/>
  <c r="O68" i="9"/>
  <c r="P68" i="9"/>
  <c r="Q68" i="9"/>
  <c r="R68" i="9"/>
  <c r="O69" i="9"/>
  <c r="P69" i="9"/>
  <c r="Q69" i="9"/>
  <c r="R69" i="9"/>
  <c r="O70" i="9"/>
  <c r="P70" i="9"/>
  <c r="Q70" i="9"/>
  <c r="R70" i="9"/>
  <c r="O71" i="9"/>
  <c r="P71" i="9"/>
  <c r="Q71" i="9"/>
  <c r="R71" i="9"/>
  <c r="O72" i="9"/>
  <c r="P72" i="9"/>
  <c r="Q72" i="9"/>
  <c r="R72" i="9"/>
  <c r="O78" i="9"/>
  <c r="P78" i="9"/>
  <c r="Q78" i="9"/>
  <c r="R78" i="9"/>
  <c r="O79" i="9"/>
  <c r="P79" i="9"/>
  <c r="Q79" i="9"/>
  <c r="R79" i="9"/>
  <c r="O80" i="9"/>
  <c r="P80" i="9"/>
  <c r="Q80" i="9"/>
  <c r="R80" i="9"/>
  <c r="O81" i="9"/>
  <c r="P81" i="9"/>
  <c r="Q81" i="9"/>
  <c r="R81" i="9"/>
  <c r="O82" i="9"/>
  <c r="P82" i="9"/>
  <c r="Q82" i="9"/>
  <c r="R82" i="9"/>
  <c r="O83" i="9"/>
  <c r="P83" i="9"/>
  <c r="Q83" i="9"/>
  <c r="R83" i="9"/>
  <c r="O84" i="9"/>
  <c r="P84" i="9"/>
  <c r="Q84" i="9"/>
  <c r="R84" i="9"/>
  <c r="O85" i="9"/>
  <c r="P85" i="9"/>
  <c r="Q85" i="9"/>
  <c r="R85" i="9"/>
  <c r="O87" i="9"/>
  <c r="P87" i="9"/>
  <c r="Q87" i="9"/>
  <c r="R87" i="9"/>
  <c r="O89" i="9"/>
  <c r="P89" i="9"/>
  <c r="Q89" i="9"/>
  <c r="R89" i="9"/>
  <c r="O91" i="9"/>
  <c r="P91" i="9"/>
  <c r="Q91" i="9"/>
  <c r="R91" i="9"/>
  <c r="O92" i="9"/>
  <c r="P92" i="9"/>
  <c r="Q92" i="9"/>
  <c r="R92" i="9"/>
  <c r="O95" i="9"/>
  <c r="P95" i="9"/>
  <c r="Q95" i="9"/>
  <c r="R95" i="9"/>
  <c r="O96" i="9"/>
  <c r="P96" i="9"/>
  <c r="Q96" i="9"/>
  <c r="R96" i="9"/>
  <c r="O97" i="9"/>
  <c r="P97" i="9"/>
  <c r="Q97" i="9"/>
  <c r="R97" i="9"/>
  <c r="O98" i="9"/>
  <c r="P98" i="9"/>
  <c r="Q98" i="9"/>
  <c r="R98" i="9"/>
  <c r="O99" i="9"/>
  <c r="P99" i="9"/>
  <c r="Q99" i="9"/>
  <c r="R99" i="9"/>
  <c r="O100" i="9"/>
  <c r="P100" i="9"/>
  <c r="Q100" i="9"/>
  <c r="R100" i="9"/>
  <c r="O101" i="9"/>
  <c r="P101" i="9"/>
  <c r="Q101" i="9"/>
  <c r="R101" i="9"/>
  <c r="O102" i="9"/>
  <c r="P102" i="9"/>
  <c r="Q102" i="9"/>
  <c r="R102" i="9"/>
  <c r="O103" i="9"/>
  <c r="P103" i="9"/>
  <c r="Q103" i="9"/>
  <c r="R103" i="9"/>
  <c r="O104" i="9"/>
  <c r="P104" i="9"/>
  <c r="Q104" i="9"/>
  <c r="R104" i="9"/>
  <c r="O105" i="9"/>
  <c r="P105" i="9"/>
  <c r="Q105" i="9"/>
  <c r="R105" i="9"/>
  <c r="O106" i="9"/>
  <c r="P106" i="9"/>
  <c r="Q106" i="9"/>
  <c r="R106" i="9"/>
  <c r="O107" i="9"/>
  <c r="P107" i="9"/>
  <c r="Q107" i="9"/>
  <c r="R107" i="9"/>
  <c r="O108" i="9"/>
  <c r="P108" i="9"/>
  <c r="Q108" i="9"/>
  <c r="R108" i="9"/>
  <c r="O109" i="9"/>
  <c r="P109" i="9"/>
  <c r="Q109" i="9"/>
  <c r="R109" i="9"/>
  <c r="O110" i="9"/>
  <c r="P110" i="9"/>
  <c r="Q110" i="9"/>
  <c r="R110" i="9"/>
  <c r="O111" i="9"/>
  <c r="P111" i="9"/>
  <c r="Q111" i="9"/>
  <c r="R111" i="9"/>
  <c r="O112" i="9"/>
  <c r="P112" i="9"/>
  <c r="Q112" i="9"/>
  <c r="R112" i="9"/>
  <c r="O113" i="9"/>
  <c r="P113" i="9"/>
  <c r="Q113" i="9"/>
  <c r="R113" i="9"/>
  <c r="O114" i="9"/>
  <c r="P114" i="9"/>
  <c r="Q114" i="9"/>
  <c r="R114" i="9"/>
  <c r="O115" i="9"/>
  <c r="P115" i="9"/>
  <c r="Q115" i="9"/>
  <c r="R115" i="9"/>
  <c r="O116" i="9"/>
  <c r="P116" i="9"/>
  <c r="Q116" i="9"/>
  <c r="R116" i="9"/>
  <c r="O117" i="9"/>
  <c r="P117" i="9"/>
  <c r="Q117" i="9"/>
  <c r="R117" i="9"/>
  <c r="O118" i="9"/>
  <c r="P118" i="9"/>
  <c r="Q118" i="9"/>
  <c r="R118" i="9"/>
  <c r="O119" i="9"/>
  <c r="P119" i="9"/>
  <c r="Q119" i="9"/>
  <c r="R119" i="9"/>
  <c r="O123" i="9"/>
  <c r="P123" i="9"/>
  <c r="Q123" i="9"/>
  <c r="R123" i="9"/>
  <c r="O128" i="9"/>
  <c r="P128" i="9"/>
  <c r="Q128" i="9"/>
  <c r="R128" i="9"/>
  <c r="O129" i="9"/>
  <c r="P129" i="9"/>
  <c r="Q129" i="9"/>
  <c r="R129" i="9"/>
  <c r="O130" i="9"/>
  <c r="P130" i="9"/>
  <c r="Q130" i="9"/>
  <c r="R130" i="9"/>
  <c r="O131" i="9"/>
  <c r="P131" i="9"/>
  <c r="Q131" i="9"/>
  <c r="R131" i="9"/>
  <c r="O133" i="9"/>
  <c r="P133" i="9"/>
  <c r="Q133" i="9"/>
  <c r="R133" i="9"/>
  <c r="O134" i="9"/>
  <c r="P134" i="9"/>
  <c r="Q134" i="9"/>
  <c r="R134" i="9"/>
  <c r="O135" i="9"/>
  <c r="P135" i="9"/>
  <c r="Q135" i="9"/>
  <c r="R135" i="9"/>
  <c r="O152" i="9"/>
  <c r="P152" i="9"/>
  <c r="Q152" i="9"/>
  <c r="R152" i="9"/>
  <c r="O153" i="9"/>
  <c r="P153" i="9"/>
  <c r="Q153" i="9"/>
  <c r="R153" i="9"/>
  <c r="O154" i="9"/>
  <c r="P154" i="9"/>
  <c r="Q154" i="9"/>
  <c r="R154" i="9"/>
  <c r="O155" i="9"/>
  <c r="P155" i="9"/>
  <c r="Q155" i="9"/>
  <c r="R155" i="9"/>
  <c r="O156" i="9"/>
  <c r="P156" i="9"/>
  <c r="Q156" i="9"/>
  <c r="R156" i="9"/>
  <c r="O157" i="9"/>
  <c r="P157" i="9"/>
  <c r="Q157" i="9"/>
  <c r="R157" i="9"/>
  <c r="O158" i="9"/>
  <c r="P158" i="9"/>
  <c r="Q158" i="9"/>
  <c r="R158" i="9"/>
  <c r="O159" i="9"/>
  <c r="P159" i="9"/>
  <c r="Q159" i="9"/>
  <c r="R159" i="9"/>
  <c r="O160" i="9"/>
  <c r="P160" i="9"/>
  <c r="Q160" i="9"/>
  <c r="R160" i="9"/>
  <c r="O161" i="9"/>
  <c r="P161" i="9"/>
  <c r="Q161" i="9"/>
  <c r="R161" i="9"/>
  <c r="O162" i="9"/>
  <c r="P162" i="9"/>
  <c r="Q162" i="9"/>
  <c r="R162" i="9"/>
  <c r="O165" i="9"/>
  <c r="P165" i="9"/>
  <c r="Q165" i="9"/>
  <c r="R165" i="9"/>
  <c r="O166" i="9"/>
  <c r="P166" i="9"/>
  <c r="Q166" i="9"/>
  <c r="R166" i="9"/>
  <c r="O167" i="9"/>
  <c r="P167" i="9"/>
  <c r="Q167" i="9"/>
  <c r="R167" i="9"/>
  <c r="O168" i="9"/>
  <c r="P168" i="9"/>
  <c r="Q168" i="9"/>
  <c r="R168" i="9"/>
  <c r="O185" i="9"/>
  <c r="P185" i="9"/>
  <c r="Q185" i="9"/>
  <c r="R185" i="9"/>
  <c r="O186" i="9"/>
  <c r="P186" i="9"/>
  <c r="Q186" i="9"/>
  <c r="R186" i="9"/>
  <c r="O187" i="9"/>
  <c r="P187" i="9"/>
  <c r="Q187" i="9"/>
  <c r="R187" i="9"/>
  <c r="O188" i="9"/>
  <c r="P188" i="9"/>
  <c r="Q188" i="9"/>
  <c r="R188" i="9"/>
  <c r="O189" i="9"/>
  <c r="P189" i="9"/>
  <c r="Q189" i="9"/>
  <c r="R189" i="9"/>
  <c r="O190" i="9"/>
  <c r="P190" i="9"/>
  <c r="Q190" i="9"/>
  <c r="R190" i="9"/>
  <c r="O191" i="9"/>
  <c r="P191" i="9"/>
  <c r="Q191" i="9"/>
  <c r="R191" i="9"/>
  <c r="O192" i="9"/>
  <c r="P192" i="9"/>
  <c r="Q192" i="9"/>
  <c r="R192" i="9"/>
  <c r="O193" i="9"/>
  <c r="P193" i="9"/>
  <c r="Q193" i="9"/>
  <c r="R193" i="9"/>
  <c r="O194" i="9"/>
  <c r="P194" i="9"/>
  <c r="Q194" i="9"/>
  <c r="R194" i="9"/>
  <c r="O195" i="9"/>
  <c r="P195" i="9"/>
  <c r="Q195" i="9"/>
  <c r="R195" i="9"/>
  <c r="O196" i="9"/>
  <c r="P196" i="9"/>
  <c r="Q196" i="9"/>
  <c r="R196" i="9"/>
  <c r="O197" i="9"/>
  <c r="P197" i="9"/>
  <c r="Q197" i="9"/>
  <c r="R197" i="9"/>
  <c r="O198" i="9"/>
  <c r="P198" i="9"/>
  <c r="Q198" i="9"/>
  <c r="R198" i="9"/>
  <c r="O199" i="9"/>
  <c r="P199" i="9"/>
  <c r="Q199" i="9"/>
  <c r="R199" i="9"/>
  <c r="O200" i="9"/>
  <c r="P200" i="9"/>
  <c r="Q200" i="9"/>
  <c r="R200" i="9"/>
  <c r="O201" i="9"/>
  <c r="P201" i="9"/>
  <c r="Q201" i="9"/>
  <c r="R201" i="9"/>
  <c r="O202" i="9"/>
  <c r="P202" i="9"/>
  <c r="Q202" i="9"/>
  <c r="R202" i="9"/>
  <c r="O203" i="9"/>
  <c r="P203" i="9"/>
  <c r="Q203" i="9"/>
  <c r="R203" i="9"/>
  <c r="O204" i="9"/>
  <c r="P204" i="9"/>
  <c r="Q204" i="9"/>
  <c r="R204" i="9"/>
  <c r="O205" i="9"/>
  <c r="P205" i="9"/>
  <c r="Q205" i="9"/>
  <c r="R205" i="9"/>
  <c r="O206" i="9"/>
  <c r="P206" i="9"/>
  <c r="Q206" i="9"/>
  <c r="R206" i="9"/>
  <c r="O207" i="9"/>
  <c r="P207" i="9"/>
  <c r="Q207" i="9"/>
  <c r="R207" i="9"/>
  <c r="O208" i="9"/>
  <c r="P208" i="9"/>
  <c r="Q208" i="9"/>
  <c r="R208" i="9"/>
  <c r="O209" i="9"/>
  <c r="P209" i="9"/>
  <c r="Q209" i="9"/>
  <c r="R209" i="9"/>
  <c r="O210" i="9"/>
  <c r="P210" i="9"/>
  <c r="Q210" i="9"/>
  <c r="R210" i="9"/>
  <c r="O211" i="9"/>
  <c r="P211" i="9"/>
  <c r="Q211" i="9"/>
  <c r="R211" i="9"/>
  <c r="O212" i="9"/>
  <c r="P212" i="9"/>
  <c r="Q212" i="9"/>
  <c r="R212" i="9"/>
  <c r="O213" i="9"/>
  <c r="P213" i="9"/>
  <c r="Q213" i="9"/>
  <c r="R213" i="9"/>
  <c r="O214" i="9"/>
  <c r="P214" i="9"/>
  <c r="Q214" i="9"/>
  <c r="R214" i="9"/>
  <c r="O215" i="9"/>
  <c r="P215" i="9"/>
  <c r="Q215" i="9"/>
  <c r="R215" i="9"/>
  <c r="O216" i="9"/>
  <c r="P216" i="9"/>
  <c r="Q216" i="9"/>
  <c r="R216" i="9"/>
  <c r="O217" i="9"/>
  <c r="P217" i="9"/>
  <c r="Q217" i="9"/>
  <c r="R217" i="9"/>
  <c r="O218" i="9"/>
  <c r="P218" i="9"/>
  <c r="Q218" i="9"/>
  <c r="R218" i="9"/>
  <c r="O219" i="9"/>
  <c r="P219" i="9"/>
  <c r="Q219" i="9"/>
  <c r="R219" i="9"/>
  <c r="O220" i="9"/>
  <c r="P220" i="9"/>
  <c r="Q220" i="9"/>
  <c r="R220" i="9"/>
  <c r="O221" i="9"/>
  <c r="P221" i="9"/>
  <c r="Q221" i="9"/>
  <c r="R221" i="9"/>
  <c r="O222" i="9"/>
  <c r="P222" i="9"/>
  <c r="Q222" i="9"/>
  <c r="R222" i="9"/>
  <c r="O225" i="9"/>
  <c r="P225" i="9"/>
  <c r="Q225" i="9"/>
  <c r="R225" i="9"/>
  <c r="O226" i="9"/>
  <c r="P226" i="9"/>
  <c r="Q226" i="9"/>
  <c r="R226" i="9"/>
  <c r="O228" i="9"/>
  <c r="P228" i="9"/>
  <c r="Q228" i="9"/>
  <c r="R228" i="9"/>
  <c r="O229" i="9"/>
  <c r="P229" i="9"/>
  <c r="Q229" i="9"/>
  <c r="R229" i="9"/>
  <c r="O230" i="9"/>
  <c r="P230" i="9"/>
  <c r="Q230" i="9"/>
  <c r="R230" i="9"/>
  <c r="O231" i="9"/>
  <c r="P231" i="9"/>
  <c r="Q231" i="9"/>
  <c r="R231" i="9"/>
  <c r="O232" i="9"/>
  <c r="P232" i="9"/>
  <c r="Q232" i="9"/>
  <c r="R232" i="9"/>
  <c r="O233" i="9"/>
  <c r="P233" i="9"/>
  <c r="Q233" i="9"/>
  <c r="R233" i="9"/>
  <c r="O234" i="9"/>
  <c r="P234" i="9"/>
  <c r="Q234" i="9"/>
  <c r="R234" i="9"/>
  <c r="O235" i="9"/>
  <c r="P235" i="9"/>
  <c r="Q235" i="9"/>
  <c r="R235" i="9"/>
  <c r="O236" i="9"/>
  <c r="P236" i="9"/>
  <c r="Q236" i="9"/>
  <c r="R236" i="9"/>
  <c r="O237" i="9"/>
  <c r="P237" i="9"/>
  <c r="Q237" i="9"/>
  <c r="R237" i="9"/>
  <c r="O238" i="9"/>
  <c r="P238" i="9"/>
  <c r="Q238" i="9"/>
  <c r="R238" i="9"/>
  <c r="O240" i="9"/>
  <c r="P240" i="9"/>
  <c r="Q240" i="9"/>
  <c r="R240" i="9"/>
  <c r="O241" i="9"/>
  <c r="P241" i="9"/>
  <c r="Q241" i="9"/>
  <c r="R241" i="9"/>
  <c r="O243" i="9"/>
  <c r="P243" i="9"/>
  <c r="Q243" i="9"/>
  <c r="R243" i="9"/>
  <c r="O244" i="9"/>
  <c r="P244" i="9"/>
  <c r="Q244" i="9"/>
  <c r="R244" i="9"/>
  <c r="O245" i="9"/>
  <c r="P245" i="9"/>
  <c r="Q245" i="9"/>
  <c r="R245" i="9"/>
  <c r="O246" i="9"/>
  <c r="P246" i="9"/>
  <c r="Q246" i="9"/>
  <c r="R246" i="9"/>
  <c r="O247" i="9"/>
  <c r="P247" i="9"/>
  <c r="Q247" i="9"/>
  <c r="R247" i="9"/>
  <c r="O248" i="9"/>
  <c r="P248" i="9"/>
  <c r="Q248" i="9"/>
  <c r="R248" i="9"/>
  <c r="O249" i="9"/>
  <c r="P249" i="9"/>
  <c r="Q249" i="9"/>
  <c r="R249" i="9"/>
  <c r="O250" i="9"/>
  <c r="P250" i="9"/>
  <c r="Q250" i="9"/>
  <c r="R250" i="9"/>
  <c r="O251" i="9"/>
  <c r="P251" i="9"/>
  <c r="Q251" i="9"/>
  <c r="R251" i="9"/>
  <c r="O252" i="9"/>
  <c r="P252" i="9"/>
  <c r="Q252" i="9"/>
  <c r="R252" i="9"/>
  <c r="R14" i="9"/>
  <c r="Q14" i="9"/>
  <c r="P14" i="9"/>
  <c r="O14" i="9"/>
  <c r="O13" i="9"/>
  <c r="P13" i="9"/>
  <c r="Q13" i="9"/>
  <c r="R13" i="9"/>
  <c r="O7" i="9"/>
  <c r="P7" i="9"/>
  <c r="Q7" i="9"/>
  <c r="R7" i="9"/>
  <c r="O8" i="9"/>
  <c r="P8" i="9"/>
  <c r="Q8" i="9"/>
  <c r="R8" i="9"/>
  <c r="O9" i="9"/>
  <c r="P9" i="9"/>
  <c r="Q9" i="9"/>
  <c r="R9" i="9"/>
  <c r="O10" i="9"/>
  <c r="P10" i="9"/>
  <c r="Q10" i="9"/>
  <c r="R10" i="9"/>
  <c r="O11" i="9"/>
  <c r="P11" i="9"/>
  <c r="Q11" i="9"/>
  <c r="R11" i="9"/>
  <c r="O12" i="9"/>
  <c r="P12" i="9"/>
  <c r="Q12" i="9"/>
  <c r="R12" i="9"/>
  <c r="R6" i="9"/>
  <c r="Q6" i="9"/>
  <c r="P6" i="9"/>
  <c r="O6" i="9"/>
  <c r="R5" i="9"/>
  <c r="Q5" i="9"/>
  <c r="P5" i="9"/>
  <c r="O5" i="9"/>
  <c r="K91" i="9"/>
  <c r="L91" i="9"/>
  <c r="M91" i="9"/>
  <c r="N91" i="9"/>
  <c r="K234" i="9"/>
  <c r="L234" i="9"/>
  <c r="M234" i="9"/>
  <c r="N234" i="9"/>
  <c r="K243" i="9"/>
  <c r="L243" i="9"/>
  <c r="M243" i="9"/>
  <c r="N243" i="9"/>
  <c r="H175" i="9"/>
  <c r="K175" i="9" s="1"/>
  <c r="F6" i="6" l="1"/>
  <c r="H25" i="6"/>
  <c r="G23" i="6"/>
  <c r="G14" i="6"/>
  <c r="G8" i="6"/>
  <c r="I25" i="6"/>
  <c r="I22" i="6"/>
  <c r="O175" i="9"/>
  <c r="I15" i="6"/>
  <c r="H15" i="6"/>
  <c r="G15" i="6"/>
  <c r="F15" i="6"/>
  <c r="H14" i="6"/>
  <c r="F14" i="6"/>
  <c r="I14" i="6"/>
  <c r="I27" i="6"/>
  <c r="H27" i="6"/>
  <c r="G27" i="6"/>
  <c r="F27" i="6"/>
  <c r="G25" i="6"/>
  <c r="F25" i="6"/>
  <c r="F23" i="6"/>
  <c r="H23" i="6"/>
  <c r="I23" i="6"/>
  <c r="H22" i="6"/>
  <c r="G22" i="6"/>
  <c r="F22" i="6"/>
  <c r="F21" i="6"/>
  <c r="I21" i="6"/>
  <c r="H21" i="6"/>
  <c r="G21" i="6"/>
  <c r="R175" i="9"/>
  <c r="Q175" i="9"/>
  <c r="P175" i="9"/>
  <c r="G11" i="6"/>
  <c r="I11" i="6"/>
  <c r="F11" i="6"/>
  <c r="H11" i="6"/>
  <c r="H8" i="6"/>
  <c r="I8" i="6"/>
  <c r="F8" i="6"/>
  <c r="H6" i="6"/>
  <c r="G6" i="6"/>
  <c r="I6" i="6"/>
  <c r="G5" i="6"/>
  <c r="F5" i="6"/>
  <c r="G7" i="6"/>
  <c r="I7" i="6"/>
  <c r="H7" i="6"/>
  <c r="F7" i="6"/>
  <c r="H5" i="6"/>
  <c r="I5" i="6"/>
  <c r="N175" i="9"/>
  <c r="M175" i="9"/>
  <c r="L175" i="9"/>
  <c r="K162" i="9" l="1"/>
  <c r="L162" i="9"/>
  <c r="M162" i="9"/>
  <c r="N162" i="9"/>
  <c r="H90" i="9" l="1"/>
  <c r="K105" i="9"/>
  <c r="L105" i="9"/>
  <c r="M105" i="9"/>
  <c r="N105" i="9"/>
  <c r="N252" i="9"/>
  <c r="M252" i="9"/>
  <c r="L252" i="9"/>
  <c r="K252" i="9"/>
  <c r="N251" i="9"/>
  <c r="M251" i="9"/>
  <c r="L251" i="9"/>
  <c r="K251" i="9"/>
  <c r="N250" i="9"/>
  <c r="M250" i="9"/>
  <c r="L250" i="9"/>
  <c r="K250" i="9"/>
  <c r="N249" i="9"/>
  <c r="M249" i="9"/>
  <c r="L249" i="9"/>
  <c r="K249" i="9"/>
  <c r="N248" i="9"/>
  <c r="M248" i="9"/>
  <c r="L248" i="9"/>
  <c r="K248" i="9"/>
  <c r="N247" i="9"/>
  <c r="M247" i="9"/>
  <c r="E27" i="6" s="1"/>
  <c r="L247" i="9"/>
  <c r="D27" i="6" s="1"/>
  <c r="K247" i="9"/>
  <c r="N246" i="9"/>
  <c r="M246" i="9"/>
  <c r="L246" i="9"/>
  <c r="K246" i="9"/>
  <c r="N245" i="9"/>
  <c r="M245" i="9"/>
  <c r="L245" i="9"/>
  <c r="K245" i="9"/>
  <c r="N244" i="9"/>
  <c r="M244" i="9"/>
  <c r="L244" i="9"/>
  <c r="K244" i="9"/>
  <c r="H242" i="9"/>
  <c r="N241" i="9"/>
  <c r="M241" i="9"/>
  <c r="L241" i="9"/>
  <c r="K241" i="9"/>
  <c r="N240" i="9"/>
  <c r="M240" i="9"/>
  <c r="L240" i="9"/>
  <c r="K240" i="9"/>
  <c r="H239" i="9"/>
  <c r="N238" i="9"/>
  <c r="M238" i="9"/>
  <c r="L238" i="9"/>
  <c r="K238" i="9"/>
  <c r="N237" i="9"/>
  <c r="M237" i="9"/>
  <c r="L237" i="9"/>
  <c r="K237" i="9"/>
  <c r="N236" i="9"/>
  <c r="M236" i="9"/>
  <c r="L236" i="9"/>
  <c r="K236" i="9"/>
  <c r="N235" i="9"/>
  <c r="M235" i="9"/>
  <c r="L235" i="9"/>
  <c r="K235" i="9"/>
  <c r="N233" i="9"/>
  <c r="M233" i="9"/>
  <c r="E25" i="6" s="1"/>
  <c r="L233" i="9"/>
  <c r="D25" i="6" s="1"/>
  <c r="K233" i="9"/>
  <c r="C25" i="6" s="1"/>
  <c r="N232" i="9"/>
  <c r="M232" i="9"/>
  <c r="L232" i="9"/>
  <c r="K232" i="9"/>
  <c r="N231" i="9"/>
  <c r="M231" i="9"/>
  <c r="L231" i="9"/>
  <c r="K231" i="9"/>
  <c r="N230" i="9"/>
  <c r="M230" i="9"/>
  <c r="L230" i="9"/>
  <c r="K230" i="9"/>
  <c r="N229" i="9"/>
  <c r="M229" i="9"/>
  <c r="L229" i="9"/>
  <c r="K229" i="9"/>
  <c r="N228" i="9"/>
  <c r="M228" i="9"/>
  <c r="L228" i="9"/>
  <c r="K228" i="9"/>
  <c r="H227" i="9"/>
  <c r="N226" i="9"/>
  <c r="M226" i="9"/>
  <c r="L226" i="9"/>
  <c r="K226" i="9"/>
  <c r="N225" i="9"/>
  <c r="M225" i="9"/>
  <c r="L225" i="9"/>
  <c r="K225" i="9"/>
  <c r="H224" i="9"/>
  <c r="H223" i="9"/>
  <c r="N222" i="9"/>
  <c r="M222" i="9"/>
  <c r="L222" i="9"/>
  <c r="K222" i="9"/>
  <c r="N221" i="9"/>
  <c r="M221" i="9"/>
  <c r="L221" i="9"/>
  <c r="K221" i="9"/>
  <c r="N220" i="9"/>
  <c r="M220" i="9"/>
  <c r="L220" i="9"/>
  <c r="K220" i="9"/>
  <c r="N219" i="9"/>
  <c r="M219" i="9"/>
  <c r="L219" i="9"/>
  <c r="K219" i="9"/>
  <c r="N218" i="9"/>
  <c r="M218" i="9"/>
  <c r="L218" i="9"/>
  <c r="K218" i="9"/>
  <c r="N217" i="9"/>
  <c r="M217" i="9"/>
  <c r="L217" i="9"/>
  <c r="K217" i="9"/>
  <c r="N216" i="9"/>
  <c r="M216" i="9"/>
  <c r="L216" i="9"/>
  <c r="K216" i="9"/>
  <c r="N215" i="9"/>
  <c r="M215" i="9"/>
  <c r="L215" i="9"/>
  <c r="K215" i="9"/>
  <c r="N214" i="9"/>
  <c r="M214" i="9"/>
  <c r="L214" i="9"/>
  <c r="K214" i="9"/>
  <c r="N213" i="9"/>
  <c r="M213" i="9"/>
  <c r="L213" i="9"/>
  <c r="K213" i="9"/>
  <c r="N212" i="9"/>
  <c r="M212" i="9"/>
  <c r="L212" i="9"/>
  <c r="K212" i="9"/>
  <c r="C23" i="6" s="1"/>
  <c r="N211" i="9"/>
  <c r="M211" i="9"/>
  <c r="L211" i="9"/>
  <c r="K211" i="9"/>
  <c r="N210" i="9"/>
  <c r="M210" i="9"/>
  <c r="L210" i="9"/>
  <c r="K210" i="9"/>
  <c r="N209" i="9"/>
  <c r="M209" i="9"/>
  <c r="L209" i="9"/>
  <c r="K209" i="9"/>
  <c r="N208" i="9"/>
  <c r="M208" i="9"/>
  <c r="L208" i="9"/>
  <c r="K208" i="9"/>
  <c r="N207" i="9"/>
  <c r="M207" i="9"/>
  <c r="L207" i="9"/>
  <c r="K207" i="9"/>
  <c r="N206" i="9"/>
  <c r="M206" i="9"/>
  <c r="L206" i="9"/>
  <c r="K206" i="9"/>
  <c r="N205" i="9"/>
  <c r="M205" i="9"/>
  <c r="L205" i="9"/>
  <c r="K205" i="9"/>
  <c r="N204" i="9"/>
  <c r="M204" i="9"/>
  <c r="L204" i="9"/>
  <c r="K204" i="9"/>
  <c r="N203" i="9"/>
  <c r="M203" i="9"/>
  <c r="L203" i="9"/>
  <c r="K203" i="9"/>
  <c r="N202" i="9"/>
  <c r="M202" i="9"/>
  <c r="L202" i="9"/>
  <c r="K202" i="9"/>
  <c r="N201" i="9"/>
  <c r="M201" i="9"/>
  <c r="L201" i="9"/>
  <c r="K201" i="9"/>
  <c r="N200" i="9"/>
  <c r="M200" i="9"/>
  <c r="L200" i="9"/>
  <c r="K200" i="9"/>
  <c r="N199" i="9"/>
  <c r="M199" i="9"/>
  <c r="L199" i="9"/>
  <c r="K199" i="9"/>
  <c r="N198" i="9"/>
  <c r="M198" i="9"/>
  <c r="L198" i="9"/>
  <c r="K198" i="9"/>
  <c r="N197" i="9"/>
  <c r="M197" i="9"/>
  <c r="L197" i="9"/>
  <c r="K197" i="9"/>
  <c r="N196" i="9"/>
  <c r="M196" i="9"/>
  <c r="L196" i="9"/>
  <c r="K196" i="9"/>
  <c r="N195" i="9"/>
  <c r="M195" i="9"/>
  <c r="L195" i="9"/>
  <c r="K195" i="9"/>
  <c r="N194" i="9"/>
  <c r="M194" i="9"/>
  <c r="L194" i="9"/>
  <c r="K194" i="9"/>
  <c r="N193" i="9"/>
  <c r="M193" i="9"/>
  <c r="L193" i="9"/>
  <c r="K193" i="9"/>
  <c r="N192" i="9"/>
  <c r="M192" i="9"/>
  <c r="L192" i="9"/>
  <c r="K192" i="9"/>
  <c r="N191" i="9"/>
  <c r="M191" i="9"/>
  <c r="L191" i="9"/>
  <c r="K191" i="9"/>
  <c r="N190" i="9"/>
  <c r="M190" i="9"/>
  <c r="L190" i="9"/>
  <c r="K190" i="9"/>
  <c r="N189" i="9"/>
  <c r="M189" i="9"/>
  <c r="L189" i="9"/>
  <c r="K189" i="9"/>
  <c r="N188" i="9"/>
  <c r="M188" i="9"/>
  <c r="L188" i="9"/>
  <c r="K188" i="9"/>
  <c r="N187" i="9"/>
  <c r="M187" i="9"/>
  <c r="L187" i="9"/>
  <c r="K187" i="9"/>
  <c r="N186" i="9"/>
  <c r="M186" i="9"/>
  <c r="L186" i="9"/>
  <c r="K186" i="9"/>
  <c r="N185" i="9"/>
  <c r="M185" i="9"/>
  <c r="L185" i="9"/>
  <c r="K185" i="9"/>
  <c r="H184" i="9"/>
  <c r="H183" i="9"/>
  <c r="H182" i="9"/>
  <c r="H181" i="9"/>
  <c r="H180" i="9"/>
  <c r="H179" i="9"/>
  <c r="H178" i="9"/>
  <c r="H177" i="9"/>
  <c r="H176" i="9"/>
  <c r="H174" i="9"/>
  <c r="H173" i="9"/>
  <c r="H172" i="9"/>
  <c r="H171" i="9"/>
  <c r="H170" i="9"/>
  <c r="H169" i="9"/>
  <c r="N168" i="9"/>
  <c r="M168" i="9"/>
  <c r="L168" i="9"/>
  <c r="K168" i="9"/>
  <c r="N167" i="9"/>
  <c r="M167" i="9"/>
  <c r="L167" i="9"/>
  <c r="K167" i="9"/>
  <c r="N166" i="9"/>
  <c r="M166" i="9"/>
  <c r="L166" i="9"/>
  <c r="K166" i="9"/>
  <c r="N165" i="9"/>
  <c r="M165" i="9"/>
  <c r="L165" i="9"/>
  <c r="K165" i="9"/>
  <c r="H164" i="9"/>
  <c r="K163" i="9"/>
  <c r="H163" i="9"/>
  <c r="N161" i="9"/>
  <c r="M161" i="9"/>
  <c r="L161" i="9"/>
  <c r="K161" i="9"/>
  <c r="N160" i="9"/>
  <c r="M160" i="9"/>
  <c r="L160" i="9"/>
  <c r="K160" i="9"/>
  <c r="N159" i="9"/>
  <c r="M159" i="9"/>
  <c r="L159" i="9"/>
  <c r="K159" i="9"/>
  <c r="N158" i="9"/>
  <c r="M158" i="9"/>
  <c r="L158" i="9"/>
  <c r="K158" i="9"/>
  <c r="N157" i="9"/>
  <c r="M157" i="9"/>
  <c r="L157" i="9"/>
  <c r="K157" i="9"/>
  <c r="N156" i="9"/>
  <c r="M156" i="9"/>
  <c r="L156" i="9"/>
  <c r="K156" i="9"/>
  <c r="N155" i="9"/>
  <c r="M155" i="9"/>
  <c r="L155" i="9"/>
  <c r="K155" i="9"/>
  <c r="N154" i="9"/>
  <c r="M154" i="9"/>
  <c r="L154" i="9"/>
  <c r="K154" i="9"/>
  <c r="N153" i="9"/>
  <c r="M153" i="9"/>
  <c r="L153" i="9"/>
  <c r="K153" i="9"/>
  <c r="N152" i="9"/>
  <c r="M152" i="9"/>
  <c r="L152" i="9"/>
  <c r="K152" i="9"/>
  <c r="H151" i="9"/>
  <c r="L151" i="9" s="1"/>
  <c r="H147" i="9"/>
  <c r="H146" i="9"/>
  <c r="H145" i="9"/>
  <c r="H144" i="9"/>
  <c r="H143" i="9"/>
  <c r="H142" i="9"/>
  <c r="H141" i="9"/>
  <c r="H140" i="9"/>
  <c r="H139" i="9"/>
  <c r="H138" i="9"/>
  <c r="H137" i="9"/>
  <c r="H136" i="9"/>
  <c r="N135" i="9"/>
  <c r="M135" i="9"/>
  <c r="L135" i="9"/>
  <c r="K135" i="9"/>
  <c r="N134" i="9"/>
  <c r="M134" i="9"/>
  <c r="L134" i="9"/>
  <c r="K134" i="9"/>
  <c r="N133" i="9"/>
  <c r="M133" i="9"/>
  <c r="L133" i="9"/>
  <c r="K133" i="9"/>
  <c r="H132" i="9"/>
  <c r="N131" i="9"/>
  <c r="M131" i="9"/>
  <c r="L131" i="9"/>
  <c r="K131" i="9"/>
  <c r="N130" i="9"/>
  <c r="M130" i="9"/>
  <c r="L130" i="9"/>
  <c r="K130" i="9"/>
  <c r="N129" i="9"/>
  <c r="M129" i="9"/>
  <c r="L129" i="9"/>
  <c r="K129" i="9"/>
  <c r="N128" i="9"/>
  <c r="M128" i="9"/>
  <c r="L128" i="9"/>
  <c r="K128" i="9"/>
  <c r="H127" i="9"/>
  <c r="H126" i="9"/>
  <c r="H125" i="9"/>
  <c r="H124" i="9"/>
  <c r="N123" i="9"/>
  <c r="M123" i="9"/>
  <c r="L123" i="9"/>
  <c r="K123" i="9"/>
  <c r="H122" i="9"/>
  <c r="H121" i="9"/>
  <c r="H120" i="9"/>
  <c r="N119" i="9"/>
  <c r="M119" i="9"/>
  <c r="L119" i="9"/>
  <c r="K119" i="9"/>
  <c r="N118" i="9"/>
  <c r="M118" i="9"/>
  <c r="L118" i="9"/>
  <c r="K118" i="9"/>
  <c r="N117" i="9"/>
  <c r="M117" i="9"/>
  <c r="L117" i="9"/>
  <c r="K117" i="9"/>
  <c r="N116" i="9"/>
  <c r="M116" i="9"/>
  <c r="L116" i="9"/>
  <c r="K116" i="9"/>
  <c r="N115" i="9"/>
  <c r="M115" i="9"/>
  <c r="L115" i="9"/>
  <c r="K115" i="9"/>
  <c r="N114" i="9"/>
  <c r="M114" i="9"/>
  <c r="L114" i="9"/>
  <c r="K114" i="9"/>
  <c r="N113" i="9"/>
  <c r="M113" i="9"/>
  <c r="L113" i="9"/>
  <c r="K113" i="9"/>
  <c r="N112" i="9"/>
  <c r="M112" i="9"/>
  <c r="L112" i="9"/>
  <c r="K112" i="9"/>
  <c r="N111" i="9"/>
  <c r="M111" i="9"/>
  <c r="L111" i="9"/>
  <c r="K111" i="9"/>
  <c r="N110" i="9"/>
  <c r="M110" i="9"/>
  <c r="L110" i="9"/>
  <c r="K110" i="9"/>
  <c r="N109" i="9"/>
  <c r="M109" i="9"/>
  <c r="L109" i="9"/>
  <c r="K109" i="9"/>
  <c r="N108" i="9"/>
  <c r="M108" i="9"/>
  <c r="L108" i="9"/>
  <c r="K108" i="9"/>
  <c r="N107" i="9"/>
  <c r="M107" i="9"/>
  <c r="L107" i="9"/>
  <c r="K107" i="9"/>
  <c r="N106" i="9"/>
  <c r="M106" i="9"/>
  <c r="L106" i="9"/>
  <c r="K106" i="9"/>
  <c r="N104" i="9"/>
  <c r="M104" i="9"/>
  <c r="L104" i="9"/>
  <c r="K104" i="9"/>
  <c r="N103" i="9"/>
  <c r="M103" i="9"/>
  <c r="L103" i="9"/>
  <c r="K103" i="9"/>
  <c r="N102" i="9"/>
  <c r="M102" i="9"/>
  <c r="L102" i="9"/>
  <c r="K102" i="9"/>
  <c r="N101" i="9"/>
  <c r="M101" i="9"/>
  <c r="L101" i="9"/>
  <c r="K101" i="9"/>
  <c r="N100" i="9"/>
  <c r="M100" i="9"/>
  <c r="L100" i="9"/>
  <c r="K100" i="9"/>
  <c r="N99" i="9"/>
  <c r="M99" i="9"/>
  <c r="L99" i="9"/>
  <c r="K99" i="9"/>
  <c r="N98" i="9"/>
  <c r="M98" i="9"/>
  <c r="L98" i="9"/>
  <c r="K98" i="9"/>
  <c r="N97" i="9"/>
  <c r="M97" i="9"/>
  <c r="L97" i="9"/>
  <c r="K97" i="9"/>
  <c r="N96" i="9"/>
  <c r="M96" i="9"/>
  <c r="L96" i="9"/>
  <c r="K96" i="9"/>
  <c r="N95" i="9"/>
  <c r="M95" i="9"/>
  <c r="L95" i="9"/>
  <c r="K95" i="9"/>
  <c r="H94" i="9"/>
  <c r="H93" i="9"/>
  <c r="N92" i="9"/>
  <c r="M92" i="9"/>
  <c r="L92" i="9"/>
  <c r="K92" i="9"/>
  <c r="N89" i="9"/>
  <c r="M89" i="9"/>
  <c r="L89" i="9"/>
  <c r="K89" i="9"/>
  <c r="H88" i="9"/>
  <c r="N87" i="9"/>
  <c r="M87" i="9"/>
  <c r="L87" i="9"/>
  <c r="K87" i="9"/>
  <c r="H86" i="9"/>
  <c r="N85" i="9"/>
  <c r="M85" i="9"/>
  <c r="L85" i="9"/>
  <c r="K85" i="9"/>
  <c r="N84" i="9"/>
  <c r="M84" i="9"/>
  <c r="L84" i="9"/>
  <c r="K84" i="9"/>
  <c r="N83" i="9"/>
  <c r="M83" i="9"/>
  <c r="L83" i="9"/>
  <c r="K83" i="9"/>
  <c r="N82" i="9"/>
  <c r="M82" i="9"/>
  <c r="L82" i="9"/>
  <c r="K82" i="9"/>
  <c r="N81" i="9"/>
  <c r="M81" i="9"/>
  <c r="L81" i="9"/>
  <c r="K81" i="9"/>
  <c r="N80" i="9"/>
  <c r="M80" i="9"/>
  <c r="L80" i="9"/>
  <c r="K80" i="9"/>
  <c r="N79" i="9"/>
  <c r="M79" i="9"/>
  <c r="L79" i="9"/>
  <c r="K79" i="9"/>
  <c r="N78" i="9"/>
  <c r="M78" i="9"/>
  <c r="L78" i="9"/>
  <c r="K78" i="9"/>
  <c r="H77" i="9"/>
  <c r="H76" i="9"/>
  <c r="H75" i="9"/>
  <c r="H74" i="9"/>
  <c r="H73" i="9"/>
  <c r="N72" i="9"/>
  <c r="M72" i="9"/>
  <c r="L72" i="9"/>
  <c r="K72" i="9"/>
  <c r="N71" i="9"/>
  <c r="M71" i="9"/>
  <c r="L71" i="9"/>
  <c r="K71" i="9"/>
  <c r="N70" i="9"/>
  <c r="M70" i="9"/>
  <c r="L70" i="9"/>
  <c r="K70" i="9"/>
  <c r="N69" i="9"/>
  <c r="M69" i="9"/>
  <c r="L69" i="9"/>
  <c r="K69" i="9"/>
  <c r="N68" i="9"/>
  <c r="M68" i="9"/>
  <c r="L68" i="9"/>
  <c r="K68" i="9"/>
  <c r="N67" i="9"/>
  <c r="M67" i="9"/>
  <c r="L67" i="9"/>
  <c r="K67" i="9"/>
  <c r="N66" i="9"/>
  <c r="M66" i="9"/>
  <c r="L66" i="9"/>
  <c r="K66" i="9"/>
  <c r="N65" i="9"/>
  <c r="M65" i="9"/>
  <c r="L65" i="9"/>
  <c r="K65" i="9"/>
  <c r="N64" i="9"/>
  <c r="M64" i="9"/>
  <c r="L64" i="9"/>
  <c r="K64" i="9"/>
  <c r="N63" i="9"/>
  <c r="M63" i="9"/>
  <c r="L63" i="9"/>
  <c r="K63" i="9"/>
  <c r="N62" i="9"/>
  <c r="M62" i="9"/>
  <c r="L62" i="9"/>
  <c r="K62" i="9"/>
  <c r="N61" i="9"/>
  <c r="M61" i="9"/>
  <c r="L61" i="9"/>
  <c r="K61" i="9"/>
  <c r="N60" i="9"/>
  <c r="M60" i="9"/>
  <c r="L60" i="9"/>
  <c r="K60" i="9"/>
  <c r="H59" i="9"/>
  <c r="N58" i="9"/>
  <c r="M58" i="9"/>
  <c r="L58" i="9"/>
  <c r="K58" i="9"/>
  <c r="H57" i="9"/>
  <c r="H56" i="9"/>
  <c r="H55" i="9"/>
  <c r="H54" i="9"/>
  <c r="H53" i="9"/>
  <c r="N52" i="9"/>
  <c r="M52" i="9"/>
  <c r="L52" i="9"/>
  <c r="K52" i="9"/>
  <c r="N51" i="9"/>
  <c r="M51" i="9"/>
  <c r="L51" i="9"/>
  <c r="K51" i="9"/>
  <c r="N50" i="9"/>
  <c r="M50" i="9"/>
  <c r="L50" i="9"/>
  <c r="K50" i="9"/>
  <c r="N49" i="9"/>
  <c r="M49" i="9"/>
  <c r="L49" i="9"/>
  <c r="K49" i="9"/>
  <c r="N48" i="9"/>
  <c r="M48" i="9"/>
  <c r="L48" i="9"/>
  <c r="K48" i="9"/>
  <c r="N47" i="9"/>
  <c r="M47" i="9"/>
  <c r="L47" i="9"/>
  <c r="K47" i="9"/>
  <c r="N46" i="9"/>
  <c r="M46" i="9"/>
  <c r="L46" i="9"/>
  <c r="K46" i="9"/>
  <c r="N45" i="9"/>
  <c r="M45" i="9"/>
  <c r="L45" i="9"/>
  <c r="K45" i="9"/>
  <c r="H44" i="9"/>
  <c r="N43" i="9"/>
  <c r="M43" i="9"/>
  <c r="L43" i="9"/>
  <c r="K43" i="9"/>
  <c r="N42" i="9"/>
  <c r="M42" i="9"/>
  <c r="L42" i="9"/>
  <c r="K42" i="9"/>
  <c r="N41" i="9"/>
  <c r="M41" i="9"/>
  <c r="L41" i="9"/>
  <c r="K41" i="9"/>
  <c r="H40" i="9"/>
  <c r="N39" i="9"/>
  <c r="M39" i="9"/>
  <c r="L39" i="9"/>
  <c r="K39" i="9"/>
  <c r="N38" i="9"/>
  <c r="M38" i="9"/>
  <c r="L38" i="9"/>
  <c r="K38" i="9"/>
  <c r="N37" i="9"/>
  <c r="M37" i="9"/>
  <c r="L37" i="9"/>
  <c r="K37" i="9"/>
  <c r="N36" i="9"/>
  <c r="M36" i="9"/>
  <c r="L36" i="9"/>
  <c r="K36" i="9"/>
  <c r="N35" i="9"/>
  <c r="M35" i="9"/>
  <c r="L35" i="9"/>
  <c r="K35" i="9"/>
  <c r="N34" i="9"/>
  <c r="M34" i="9"/>
  <c r="L34" i="9"/>
  <c r="K34" i="9"/>
  <c r="N33" i="9"/>
  <c r="M33" i="9"/>
  <c r="L33" i="9"/>
  <c r="K33" i="9"/>
  <c r="N32" i="9"/>
  <c r="M32" i="9"/>
  <c r="L32" i="9"/>
  <c r="K32" i="9"/>
  <c r="N31" i="9"/>
  <c r="M31" i="9"/>
  <c r="L31" i="9"/>
  <c r="K31" i="9"/>
  <c r="N30" i="9"/>
  <c r="M30" i="9"/>
  <c r="L30" i="9"/>
  <c r="K30" i="9"/>
  <c r="N29" i="9"/>
  <c r="M29" i="9"/>
  <c r="L29" i="9"/>
  <c r="K29" i="9"/>
  <c r="N28" i="9"/>
  <c r="M28" i="9"/>
  <c r="L28" i="9"/>
  <c r="K28" i="9"/>
  <c r="N27" i="9"/>
  <c r="M27" i="9"/>
  <c r="L27" i="9"/>
  <c r="K27" i="9"/>
  <c r="N26" i="9"/>
  <c r="M26" i="9"/>
  <c r="L26" i="9"/>
  <c r="K26" i="9"/>
  <c r="N25" i="9"/>
  <c r="M25" i="9"/>
  <c r="L25" i="9"/>
  <c r="K25" i="9"/>
  <c r="N24" i="9"/>
  <c r="M24" i="9"/>
  <c r="L24" i="9"/>
  <c r="K24" i="9"/>
  <c r="N23" i="9"/>
  <c r="M23" i="9"/>
  <c r="L23" i="9"/>
  <c r="K23" i="9"/>
  <c r="N22" i="9"/>
  <c r="M22" i="9"/>
  <c r="L22" i="9"/>
  <c r="K22" i="9"/>
  <c r="N21" i="9"/>
  <c r="M21" i="9"/>
  <c r="L21" i="9"/>
  <c r="K21" i="9"/>
  <c r="N20" i="9"/>
  <c r="M20" i="9"/>
  <c r="L20" i="9"/>
  <c r="K20" i="9"/>
  <c r="N19" i="9"/>
  <c r="M19" i="9"/>
  <c r="L19" i="9"/>
  <c r="K19" i="9"/>
  <c r="N18" i="9"/>
  <c r="M18" i="9"/>
  <c r="L18" i="9"/>
  <c r="K18" i="9"/>
  <c r="N17" i="9"/>
  <c r="M17" i="9"/>
  <c r="L17" i="9"/>
  <c r="K17" i="9"/>
  <c r="N16" i="9"/>
  <c r="M16" i="9"/>
  <c r="L16" i="9"/>
  <c r="K16" i="9"/>
  <c r="N15" i="9"/>
  <c r="M15" i="9"/>
  <c r="L15" i="9"/>
  <c r="K15" i="9"/>
  <c r="N14" i="9"/>
  <c r="M14" i="9"/>
  <c r="L14" i="9"/>
  <c r="K14" i="9"/>
  <c r="C6" i="6" s="1"/>
  <c r="N13" i="9"/>
  <c r="M13" i="9"/>
  <c r="L13" i="9"/>
  <c r="K13" i="9"/>
  <c r="N12" i="9"/>
  <c r="M12" i="9"/>
  <c r="L12" i="9"/>
  <c r="K12" i="9"/>
  <c r="N11" i="9"/>
  <c r="M11" i="9"/>
  <c r="L11" i="9"/>
  <c r="K11" i="9"/>
  <c r="N10" i="9"/>
  <c r="M10" i="9"/>
  <c r="L10" i="9"/>
  <c r="K10" i="9"/>
  <c r="N9" i="9"/>
  <c r="M9" i="9"/>
  <c r="L9" i="9"/>
  <c r="K9" i="9"/>
  <c r="N8" i="9"/>
  <c r="M8" i="9"/>
  <c r="L8" i="9"/>
  <c r="K8" i="9"/>
  <c r="N7" i="9"/>
  <c r="M7" i="9"/>
  <c r="L7" i="9"/>
  <c r="K7" i="9"/>
  <c r="N6" i="9"/>
  <c r="M6" i="9"/>
  <c r="L6" i="9"/>
  <c r="K6" i="9"/>
  <c r="N5" i="9"/>
  <c r="M5" i="9"/>
  <c r="L5" i="9"/>
  <c r="K5" i="9"/>
  <c r="B1" i="9"/>
  <c r="D23" i="6" l="1"/>
  <c r="D6" i="6"/>
  <c r="R179" i="9"/>
  <c r="P179" i="9"/>
  <c r="O179" i="9"/>
  <c r="Q179" i="9"/>
  <c r="M176" i="9"/>
  <c r="R176" i="9"/>
  <c r="P176" i="9"/>
  <c r="Q176" i="9"/>
  <c r="O176" i="9"/>
  <c r="O170" i="9"/>
  <c r="P170" i="9"/>
  <c r="R170" i="9"/>
  <c r="Q170" i="9"/>
  <c r="N169" i="9"/>
  <c r="P169" i="9"/>
  <c r="R169" i="9"/>
  <c r="Q169" i="9"/>
  <c r="O169" i="9"/>
  <c r="N151" i="9"/>
  <c r="O151" i="9"/>
  <c r="P151" i="9"/>
  <c r="Q151" i="9"/>
  <c r="R151" i="9"/>
  <c r="N147" i="9"/>
  <c r="O147" i="9"/>
  <c r="P147" i="9"/>
  <c r="Q147" i="9"/>
  <c r="R147" i="9"/>
  <c r="N122" i="9"/>
  <c r="P122" i="9"/>
  <c r="R122" i="9"/>
  <c r="O122" i="9"/>
  <c r="Q122" i="9"/>
  <c r="M146" i="9"/>
  <c r="R146" i="9"/>
  <c r="O146" i="9"/>
  <c r="Q146" i="9"/>
  <c r="P146" i="9"/>
  <c r="N124" i="9"/>
  <c r="O124" i="9"/>
  <c r="P124" i="9"/>
  <c r="Q124" i="9"/>
  <c r="R124" i="9"/>
  <c r="O125" i="9"/>
  <c r="R125" i="9"/>
  <c r="P125" i="9"/>
  <c r="Q125" i="9"/>
  <c r="E15" i="6"/>
  <c r="N126" i="9"/>
  <c r="O126" i="9"/>
  <c r="P126" i="9"/>
  <c r="R126" i="9"/>
  <c r="Q126" i="9"/>
  <c r="D15" i="6"/>
  <c r="N145" i="9"/>
  <c r="R145" i="9"/>
  <c r="P145" i="9"/>
  <c r="Q145" i="9"/>
  <c r="O145" i="9"/>
  <c r="N121" i="9"/>
  <c r="O121" i="9"/>
  <c r="P121" i="9"/>
  <c r="Q121" i="9"/>
  <c r="R121" i="9"/>
  <c r="N132" i="9"/>
  <c r="O132" i="9"/>
  <c r="F17" i="6" s="1"/>
  <c r="P132" i="9"/>
  <c r="G17" i="6" s="1"/>
  <c r="Q132" i="9"/>
  <c r="H17" i="6" s="1"/>
  <c r="R132" i="9"/>
  <c r="I17" i="6" s="1"/>
  <c r="N120" i="9"/>
  <c r="O120" i="9"/>
  <c r="P120" i="9"/>
  <c r="Q120" i="9"/>
  <c r="R120" i="9"/>
  <c r="M144" i="9"/>
  <c r="O144" i="9"/>
  <c r="P144" i="9"/>
  <c r="Q144" i="9"/>
  <c r="R144" i="9"/>
  <c r="C15" i="6"/>
  <c r="M143" i="9"/>
  <c r="Q143" i="9"/>
  <c r="O143" i="9"/>
  <c r="P143" i="9"/>
  <c r="R143" i="9"/>
  <c r="M137" i="9"/>
  <c r="O137" i="9"/>
  <c r="P137" i="9"/>
  <c r="Q137" i="9"/>
  <c r="R137" i="9"/>
  <c r="N136" i="9"/>
  <c r="O136" i="9"/>
  <c r="P136" i="9"/>
  <c r="Q136" i="9"/>
  <c r="R136" i="9"/>
  <c r="N140" i="9"/>
  <c r="Q140" i="9"/>
  <c r="R140" i="9"/>
  <c r="P140" i="9"/>
  <c r="O140" i="9"/>
  <c r="N138" i="9"/>
  <c r="R138" i="9"/>
  <c r="O138" i="9"/>
  <c r="P138" i="9"/>
  <c r="Q138" i="9"/>
  <c r="E14" i="6"/>
  <c r="N142" i="9"/>
  <c r="O142" i="9"/>
  <c r="P142" i="9"/>
  <c r="Q142" i="9"/>
  <c r="R142" i="9"/>
  <c r="C14" i="6"/>
  <c r="J14" i="6" s="1"/>
  <c r="D14" i="6"/>
  <c r="M141" i="9"/>
  <c r="O141" i="9"/>
  <c r="P141" i="9"/>
  <c r="Q141" i="9"/>
  <c r="R141" i="9"/>
  <c r="P127" i="9"/>
  <c r="Q127" i="9"/>
  <c r="O127" i="9"/>
  <c r="R127" i="9"/>
  <c r="M139" i="9"/>
  <c r="R139" i="9"/>
  <c r="O139" i="9"/>
  <c r="P139" i="9"/>
  <c r="Q139" i="9"/>
  <c r="N88" i="9"/>
  <c r="P88" i="9"/>
  <c r="Q88" i="9"/>
  <c r="R88" i="9"/>
  <c r="O88" i="9"/>
  <c r="L239" i="9"/>
  <c r="P239" i="9"/>
  <c r="Q239" i="9"/>
  <c r="R239" i="9"/>
  <c r="O239" i="9"/>
  <c r="C27" i="6"/>
  <c r="J27" i="6" s="1"/>
  <c r="N224" i="9"/>
  <c r="R224" i="9"/>
  <c r="Q224" i="9"/>
  <c r="O224" i="9"/>
  <c r="P224" i="9"/>
  <c r="N223" i="9"/>
  <c r="Q223" i="9"/>
  <c r="R223" i="9"/>
  <c r="P223" i="9"/>
  <c r="O223" i="9"/>
  <c r="J25" i="6"/>
  <c r="L242" i="9"/>
  <c r="R242" i="9"/>
  <c r="P242" i="9"/>
  <c r="O242" i="9"/>
  <c r="F26" i="6" s="1"/>
  <c r="Q242" i="9"/>
  <c r="H26" i="6" s="1"/>
  <c r="E23" i="6"/>
  <c r="C22" i="6"/>
  <c r="E22" i="6"/>
  <c r="D22" i="6"/>
  <c r="D21" i="6"/>
  <c r="P164" i="9"/>
  <c r="O164" i="9"/>
  <c r="Q164" i="9"/>
  <c r="R164" i="9"/>
  <c r="M184" i="9"/>
  <c r="O184" i="9"/>
  <c r="P184" i="9"/>
  <c r="Q184" i="9"/>
  <c r="R184" i="9"/>
  <c r="C21" i="6"/>
  <c r="E21" i="6"/>
  <c r="N227" i="9"/>
  <c r="P227" i="9"/>
  <c r="Q227" i="9"/>
  <c r="O227" i="9"/>
  <c r="R227" i="9"/>
  <c r="Q183" i="9"/>
  <c r="P183" i="9"/>
  <c r="O183" i="9"/>
  <c r="R183" i="9"/>
  <c r="N163" i="9"/>
  <c r="O163" i="9"/>
  <c r="F19" i="6" s="1"/>
  <c r="P163" i="9"/>
  <c r="Q163" i="9"/>
  <c r="R163" i="9"/>
  <c r="M182" i="9"/>
  <c r="R182" i="9"/>
  <c r="O182" i="9"/>
  <c r="P182" i="9"/>
  <c r="Q182" i="9"/>
  <c r="P181" i="9"/>
  <c r="R181" i="9"/>
  <c r="Q181" i="9"/>
  <c r="O181" i="9"/>
  <c r="M180" i="9"/>
  <c r="R180" i="9"/>
  <c r="P180" i="9"/>
  <c r="O180" i="9"/>
  <c r="Q180" i="9"/>
  <c r="M178" i="9"/>
  <c r="O178" i="9"/>
  <c r="P178" i="9"/>
  <c r="Q178" i="9"/>
  <c r="R178" i="9"/>
  <c r="R177" i="9"/>
  <c r="O177" i="9"/>
  <c r="P177" i="9"/>
  <c r="Q177" i="9"/>
  <c r="O174" i="9"/>
  <c r="P174" i="9"/>
  <c r="Q174" i="9"/>
  <c r="R174" i="9"/>
  <c r="M173" i="9"/>
  <c r="O173" i="9"/>
  <c r="P173" i="9"/>
  <c r="Q173" i="9"/>
  <c r="R173" i="9"/>
  <c r="O172" i="9"/>
  <c r="P172" i="9"/>
  <c r="Q172" i="9"/>
  <c r="R172" i="9"/>
  <c r="N171" i="9"/>
  <c r="O171" i="9"/>
  <c r="P171" i="9"/>
  <c r="Q171" i="9"/>
  <c r="R171" i="9"/>
  <c r="C11" i="6"/>
  <c r="D11" i="6"/>
  <c r="E11" i="6"/>
  <c r="N93" i="9"/>
  <c r="O93" i="9"/>
  <c r="P93" i="9"/>
  <c r="Q93" i="9"/>
  <c r="R93" i="9"/>
  <c r="Q94" i="9"/>
  <c r="O94" i="9"/>
  <c r="P94" i="9"/>
  <c r="R94" i="9"/>
  <c r="O90" i="9"/>
  <c r="K90" i="9"/>
  <c r="L90" i="9"/>
  <c r="M90" i="9"/>
  <c r="P90" i="9"/>
  <c r="Q90" i="9"/>
  <c r="R90" i="9"/>
  <c r="N90" i="9"/>
  <c r="N77" i="9"/>
  <c r="Q77" i="9"/>
  <c r="O77" i="9"/>
  <c r="P77" i="9"/>
  <c r="R77" i="9"/>
  <c r="N86" i="9"/>
  <c r="Q86" i="9"/>
  <c r="R86" i="9"/>
  <c r="O86" i="9"/>
  <c r="P86" i="9"/>
  <c r="C8" i="6"/>
  <c r="J8" i="6" s="1"/>
  <c r="E8" i="6"/>
  <c r="D8" i="6"/>
  <c r="C7" i="6"/>
  <c r="E7" i="6"/>
  <c r="N75" i="9"/>
  <c r="R75" i="9"/>
  <c r="O75" i="9"/>
  <c r="Q75" i="9"/>
  <c r="P75" i="9"/>
  <c r="D7" i="6"/>
  <c r="N74" i="9"/>
  <c r="R74" i="9"/>
  <c r="P74" i="9"/>
  <c r="Q74" i="9"/>
  <c r="O74" i="9"/>
  <c r="N73" i="9"/>
  <c r="O73" i="9"/>
  <c r="R73" i="9"/>
  <c r="Q73" i="9"/>
  <c r="P73" i="9"/>
  <c r="E6" i="6"/>
  <c r="J6" i="6" s="1"/>
  <c r="N53" i="9"/>
  <c r="O53" i="9"/>
  <c r="P53" i="9"/>
  <c r="R53" i="9"/>
  <c r="Q53" i="9"/>
  <c r="N57" i="9"/>
  <c r="R57" i="9"/>
  <c r="O57" i="9"/>
  <c r="P57" i="9"/>
  <c r="Q57" i="9"/>
  <c r="L57" i="9"/>
  <c r="N56" i="9"/>
  <c r="R56" i="9"/>
  <c r="O56" i="9"/>
  <c r="P56" i="9"/>
  <c r="Q56" i="9"/>
  <c r="D5" i="6"/>
  <c r="E5" i="6"/>
  <c r="N55" i="9"/>
  <c r="P55" i="9"/>
  <c r="Q55" i="9"/>
  <c r="R55" i="9"/>
  <c r="O55" i="9"/>
  <c r="M40" i="9"/>
  <c r="R40" i="9"/>
  <c r="O40" i="9"/>
  <c r="P40" i="9"/>
  <c r="Q40" i="9"/>
  <c r="L54" i="9"/>
  <c r="R54" i="9"/>
  <c r="O54" i="9"/>
  <c r="P54" i="9"/>
  <c r="Q54" i="9"/>
  <c r="C5" i="6"/>
  <c r="L44" i="9"/>
  <c r="P44" i="9"/>
  <c r="O44" i="9"/>
  <c r="F9" i="6" s="1"/>
  <c r="Q44" i="9"/>
  <c r="R44" i="9"/>
  <c r="P59" i="9"/>
  <c r="Q59" i="9"/>
  <c r="R59" i="9"/>
  <c r="O59" i="9"/>
  <c r="L40" i="9"/>
  <c r="M86" i="9"/>
  <c r="K120" i="9"/>
  <c r="L145" i="9"/>
  <c r="M44" i="9"/>
  <c r="L124" i="9"/>
  <c r="M56" i="9"/>
  <c r="K40" i="9"/>
  <c r="M75" i="9"/>
  <c r="M223" i="9"/>
  <c r="M73" i="9"/>
  <c r="N54" i="9"/>
  <c r="K88" i="9"/>
  <c r="K122" i="9"/>
  <c r="L140" i="9"/>
  <c r="K147" i="9"/>
  <c r="L53" i="9"/>
  <c r="K55" i="9"/>
  <c r="M120" i="9"/>
  <c r="M122" i="9"/>
  <c r="M124" i="9"/>
  <c r="L147" i="9"/>
  <c r="L163" i="9"/>
  <c r="L178" i="9"/>
  <c r="N40" i="9"/>
  <c r="M55" i="9"/>
  <c r="M147" i="9"/>
  <c r="M163" i="9"/>
  <c r="M136" i="9"/>
  <c r="M170" i="9"/>
  <c r="M138" i="9"/>
  <c r="L182" i="9"/>
  <c r="K93" i="9"/>
  <c r="K171" i="9"/>
  <c r="L173" i="9"/>
  <c r="M171" i="9"/>
  <c r="H150" i="9"/>
  <c r="K150" i="9" s="1"/>
  <c r="M59" i="9"/>
  <c r="K44" i="9"/>
  <c r="K53" i="9"/>
  <c r="L55" i="9"/>
  <c r="K56" i="9"/>
  <c r="K57" i="9"/>
  <c r="K74" i="9"/>
  <c r="M77" i="9"/>
  <c r="L94" i="9"/>
  <c r="L120" i="9"/>
  <c r="M121" i="9"/>
  <c r="L122" i="9"/>
  <c r="K125" i="9"/>
  <c r="L126" i="9"/>
  <c r="L132" i="9"/>
  <c r="D17" i="6" s="1"/>
  <c r="M140" i="9"/>
  <c r="M145" i="9"/>
  <c r="M151" i="9"/>
  <c r="K169" i="9"/>
  <c r="L171" i="9"/>
  <c r="M172" i="9"/>
  <c r="K176" i="9"/>
  <c r="M177" i="9"/>
  <c r="K180" i="9"/>
  <c r="M181" i="9"/>
  <c r="K184" i="9"/>
  <c r="L74" i="9"/>
  <c r="M94" i="9"/>
  <c r="N125" i="9"/>
  <c r="M126" i="9"/>
  <c r="M132" i="9"/>
  <c r="E17" i="6" s="1"/>
  <c r="H148" i="9"/>
  <c r="K148" i="9" s="1"/>
  <c r="L169" i="9"/>
  <c r="L176" i="9"/>
  <c r="L180" i="9"/>
  <c r="L184" i="9"/>
  <c r="N44" i="9"/>
  <c r="M53" i="9"/>
  <c r="M57" i="9"/>
  <c r="L59" i="9"/>
  <c r="M74" i="9"/>
  <c r="L136" i="9"/>
  <c r="K140" i="9"/>
  <c r="K145" i="9"/>
  <c r="K151" i="9"/>
  <c r="M164" i="9"/>
  <c r="M169" i="9"/>
  <c r="K173" i="9"/>
  <c r="M174" i="9"/>
  <c r="K178" i="9"/>
  <c r="M179" i="9"/>
  <c r="K182" i="9"/>
  <c r="M183" i="9"/>
  <c r="L223" i="9"/>
  <c r="K136" i="9"/>
  <c r="L138" i="9"/>
  <c r="K142" i="9"/>
  <c r="L142" i="9"/>
  <c r="K138" i="9"/>
  <c r="M142" i="9"/>
  <c r="L127" i="9"/>
  <c r="M127" i="9"/>
  <c r="M54" i="9"/>
  <c r="L56" i="9"/>
  <c r="K86" i="9"/>
  <c r="L86" i="9"/>
  <c r="L88" i="9"/>
  <c r="M88" i="9"/>
  <c r="K137" i="9"/>
  <c r="L137" i="9"/>
  <c r="K139" i="9"/>
  <c r="L139" i="9"/>
  <c r="K141" i="9"/>
  <c r="L141" i="9"/>
  <c r="K143" i="9"/>
  <c r="L143" i="9"/>
  <c r="K144" i="9"/>
  <c r="L144" i="9"/>
  <c r="K146" i="9"/>
  <c r="L146" i="9"/>
  <c r="K73" i="9"/>
  <c r="L73" i="9"/>
  <c r="L75" i="9"/>
  <c r="K75" i="9"/>
  <c r="L77" i="9"/>
  <c r="K77" i="9"/>
  <c r="L93" i="9"/>
  <c r="M93" i="9"/>
  <c r="K121" i="9"/>
  <c r="L121" i="9"/>
  <c r="L125" i="9"/>
  <c r="H149" i="9"/>
  <c r="M125" i="9"/>
  <c r="K127" i="9"/>
  <c r="N137" i="9"/>
  <c r="N139" i="9"/>
  <c r="N141" i="9"/>
  <c r="N143" i="9"/>
  <c r="N144" i="9"/>
  <c r="N146" i="9"/>
  <c r="K54" i="9"/>
  <c r="N127" i="9"/>
  <c r="L224" i="9"/>
  <c r="K224" i="9"/>
  <c r="M224" i="9"/>
  <c r="L227" i="9"/>
  <c r="K227" i="9"/>
  <c r="M227" i="9"/>
  <c r="N59" i="9"/>
  <c r="N94" i="9"/>
  <c r="K59" i="9"/>
  <c r="K94" i="9"/>
  <c r="K124" i="9"/>
  <c r="K126" i="9"/>
  <c r="K132" i="9"/>
  <c r="C17" i="6" s="1"/>
  <c r="L150" i="9"/>
  <c r="L164" i="9"/>
  <c r="L170" i="9"/>
  <c r="L172" i="9"/>
  <c r="N173" i="9"/>
  <c r="L174" i="9"/>
  <c r="N176" i="9"/>
  <c r="L177" i="9"/>
  <c r="N178" i="9"/>
  <c r="L179" i="9"/>
  <c r="N180" i="9"/>
  <c r="L181" i="9"/>
  <c r="N182" i="9"/>
  <c r="L183" i="9"/>
  <c r="N184" i="9"/>
  <c r="K223" i="9"/>
  <c r="M239" i="9"/>
  <c r="M242" i="9"/>
  <c r="N239" i="9"/>
  <c r="N242" i="9"/>
  <c r="N164" i="9"/>
  <c r="N170" i="9"/>
  <c r="N172" i="9"/>
  <c r="N174" i="9"/>
  <c r="N177" i="9"/>
  <c r="N179" i="9"/>
  <c r="N181" i="9"/>
  <c r="N183" i="9"/>
  <c r="K239" i="9"/>
  <c r="K242" i="9"/>
  <c r="K164" i="9"/>
  <c r="C19" i="6" s="1"/>
  <c r="K170" i="9"/>
  <c r="K172" i="9"/>
  <c r="K174" i="9"/>
  <c r="K177" i="9"/>
  <c r="K179" i="9"/>
  <c r="K181" i="9"/>
  <c r="K183" i="9"/>
  <c r="E19" i="6" l="1"/>
  <c r="G26" i="6"/>
  <c r="I24" i="6"/>
  <c r="I26" i="6"/>
  <c r="J23" i="6"/>
  <c r="F24" i="6"/>
  <c r="H19" i="6"/>
  <c r="D26" i="6"/>
  <c r="N148" i="9"/>
  <c r="C16" i="6"/>
  <c r="D12" i="6"/>
  <c r="D9" i="6"/>
  <c r="F13" i="6"/>
  <c r="C13" i="6"/>
  <c r="G12" i="6"/>
  <c r="I13" i="6"/>
  <c r="C26" i="6"/>
  <c r="E26" i="6"/>
  <c r="E9" i="6"/>
  <c r="G9" i="6"/>
  <c r="I19" i="6"/>
  <c r="M148" i="9"/>
  <c r="P148" i="9"/>
  <c r="Q148" i="9"/>
  <c r="R148" i="9"/>
  <c r="O148" i="9"/>
  <c r="P149" i="9"/>
  <c r="O149" i="9"/>
  <c r="Q149" i="9"/>
  <c r="R149" i="9"/>
  <c r="F16" i="6"/>
  <c r="H16" i="6"/>
  <c r="J15" i="6"/>
  <c r="O150" i="9"/>
  <c r="P150" i="9"/>
  <c r="R150" i="9"/>
  <c r="I18" i="6" s="1"/>
  <c r="Q150" i="9"/>
  <c r="N150" i="9"/>
  <c r="J17" i="6"/>
  <c r="G16" i="6"/>
  <c r="E16" i="6"/>
  <c r="D16" i="6"/>
  <c r="I16" i="6"/>
  <c r="H24" i="6"/>
  <c r="C24" i="6"/>
  <c r="D24" i="6"/>
  <c r="G24" i="6"/>
  <c r="E24" i="6"/>
  <c r="J22" i="6"/>
  <c r="J21" i="6"/>
  <c r="G19" i="6"/>
  <c r="D19" i="6"/>
  <c r="D20" i="6"/>
  <c r="E20" i="6"/>
  <c r="C20" i="6"/>
  <c r="I20" i="6"/>
  <c r="H20" i="6"/>
  <c r="G20" i="6"/>
  <c r="F20" i="6"/>
  <c r="J11" i="6"/>
  <c r="D13" i="6"/>
  <c r="H13" i="6"/>
  <c r="E13" i="6"/>
  <c r="G13" i="6"/>
  <c r="F12" i="6"/>
  <c r="J7" i="6"/>
  <c r="C12" i="6"/>
  <c r="E12" i="6"/>
  <c r="H12" i="6"/>
  <c r="I12" i="6"/>
  <c r="D10" i="6"/>
  <c r="H10" i="6"/>
  <c r="C9" i="6"/>
  <c r="J5" i="6"/>
  <c r="I9" i="6"/>
  <c r="H9" i="6"/>
  <c r="F10" i="6"/>
  <c r="G10" i="6"/>
  <c r="C10" i="6"/>
  <c r="E10" i="6"/>
  <c r="I10" i="6"/>
  <c r="L148" i="9"/>
  <c r="M150" i="9"/>
  <c r="E18" i="6" s="1"/>
  <c r="M149" i="9"/>
  <c r="N149" i="9"/>
  <c r="K149" i="9"/>
  <c r="C18" i="6" s="1"/>
  <c r="J18" i="6" s="1"/>
  <c r="L149" i="9"/>
  <c r="H18" i="6" l="1"/>
  <c r="J26" i="6"/>
  <c r="D18" i="6"/>
  <c r="G18" i="6"/>
  <c r="F18" i="6"/>
  <c r="J16" i="6"/>
  <c r="J24" i="6"/>
  <c r="J19" i="6"/>
  <c r="J20" i="6"/>
  <c r="J13" i="6"/>
  <c r="J12" i="6"/>
  <c r="J9" i="6"/>
  <c r="J10" i="6"/>
  <c r="B1" i="6" l="1"/>
  <c r="B1" i="8"/>
  <c r="R6" i="7"/>
</calcChain>
</file>

<file path=xl/sharedStrings.xml><?xml version="1.0" encoding="utf-8"?>
<sst xmlns="http://schemas.openxmlformats.org/spreadsheetml/2006/main" count="1828" uniqueCount="806">
  <si>
    <t>BE01</t>
  </si>
  <si>
    <t>BE02</t>
  </si>
  <si>
    <t>BE03</t>
  </si>
  <si>
    <t>BE04</t>
  </si>
  <si>
    <t>Procurement</t>
  </si>
  <si>
    <t>BE05</t>
  </si>
  <si>
    <t>BE06</t>
  </si>
  <si>
    <t>GHG Emissions</t>
  </si>
  <si>
    <t>BE07</t>
  </si>
  <si>
    <t>BE08</t>
  </si>
  <si>
    <t>BE09</t>
  </si>
  <si>
    <t>BE10</t>
  </si>
  <si>
    <t>BE11</t>
  </si>
  <si>
    <t>BE12</t>
  </si>
  <si>
    <t>BE13</t>
  </si>
  <si>
    <t>BE14</t>
  </si>
  <si>
    <t>BE15</t>
  </si>
  <si>
    <t>BE16</t>
  </si>
  <si>
    <t>BE17</t>
  </si>
  <si>
    <t>BE18</t>
  </si>
  <si>
    <t>BE19</t>
  </si>
  <si>
    <t>BE20</t>
  </si>
  <si>
    <t>BE21</t>
  </si>
  <si>
    <t>Tax</t>
  </si>
  <si>
    <t>BE22</t>
  </si>
  <si>
    <t>BE23</t>
  </si>
  <si>
    <t>Risk of impact</t>
  </si>
  <si>
    <t>H/L/U to indicate impact risk level</t>
  </si>
  <si>
    <t>This indicates that the risk characteristic applies to more than one goal</t>
  </si>
  <si>
    <t>As much as possible, the risk characteristic's code will reflect the goal that it applies to most.</t>
  </si>
  <si>
    <t>For example, a high risk characteristic around employee health will apply to BE10: Employee health and BE14: Employee concerns. The code will reflect BE10.</t>
  </si>
  <si>
    <t>Blue descriptive text</t>
  </si>
  <si>
    <t>Our business provides services which require the disclosure of personal or confidential information</t>
  </si>
  <si>
    <t>Goal Code (e.g. BE01)</t>
  </si>
  <si>
    <t xml:space="preserve">C to indicate the characteristic is for an individual business </t>
  </si>
  <si>
    <t>Characteristic code</t>
  </si>
  <si>
    <t>Non-GHG
Emissions</t>
  </si>
  <si>
    <t>Operational
Waste</t>
  </si>
  <si>
    <t>Physical
Presence</t>
  </si>
  <si>
    <t>Natural Resources</t>
  </si>
  <si>
    <t>Energy Use</t>
  </si>
  <si>
    <t>Community
Engagement</t>
  </si>
  <si>
    <t>Employee
Health</t>
  </si>
  <si>
    <t>Living Wage</t>
  </si>
  <si>
    <t>Employment
Terms</t>
  </si>
  <si>
    <t>Employee
Discrimination</t>
  </si>
  <si>
    <t>Employee
Engagement</t>
  </si>
  <si>
    <t>Product Communications</t>
  </si>
  <si>
    <t>Customer
Engagement</t>
  </si>
  <si>
    <t>Product
Characteristics</t>
  </si>
  <si>
    <t>Product GHG
Emissions</t>
  </si>
  <si>
    <t>Product Repurposing</t>
  </si>
  <si>
    <t>Business Ethics</t>
  </si>
  <si>
    <t>Lobbying and Advocacy</t>
  </si>
  <si>
    <t>Financial Assets</t>
  </si>
  <si>
    <t>G = a characteristic associated with day-to-day business activities</t>
  </si>
  <si>
    <t>O = a characteristic associated with a business' operating context</t>
  </si>
  <si>
    <t>P =  a characteristic associated with a business' progress on a Break-Even Goal</t>
  </si>
  <si>
    <t xml:space="preserve">S = a characteristic associated with a specific element of a business </t>
  </si>
  <si>
    <t>For Individual business characteristics</t>
  </si>
  <si>
    <t>Water Use</t>
  </si>
  <si>
    <t>H</t>
  </si>
  <si>
    <t>L</t>
  </si>
  <si>
    <t>P</t>
  </si>
  <si>
    <t>U</t>
  </si>
  <si>
    <t>High</t>
  </si>
  <si>
    <t>Low</t>
  </si>
  <si>
    <t>Unlikely</t>
  </si>
  <si>
    <t>CHECK GOAL</t>
  </si>
  <si>
    <t>High Count</t>
  </si>
  <si>
    <t>Low Count</t>
  </si>
  <si>
    <t>Unlikely Count</t>
  </si>
  <si>
    <t>Risk
Level</t>
  </si>
  <si>
    <t>Employment Terms</t>
  </si>
  <si>
    <t>Employee Health</t>
  </si>
  <si>
    <t>Community Engagement</t>
  </si>
  <si>
    <t>Non-GHG Emissions</t>
  </si>
  <si>
    <t>Operational Waste</t>
  </si>
  <si>
    <t>Physical Presence</t>
  </si>
  <si>
    <t>Employee Discrimination</t>
  </si>
  <si>
    <t>Employee Engagement</t>
  </si>
  <si>
    <t>Customer Engagement</t>
  </si>
  <si>
    <t>Product Characteristics</t>
  </si>
  <si>
    <t>Product GHG Emissions</t>
  </si>
  <si>
    <t>Goal code</t>
  </si>
  <si>
    <t>Goal
name</t>
  </si>
  <si>
    <t>Does this
apply?</t>
  </si>
  <si>
    <t>Break-Even Goal Risk Assessment</t>
  </si>
  <si>
    <t>Goal
code</t>
  </si>
  <si>
    <t>Examples</t>
  </si>
  <si>
    <t xml:space="preserve">e.g. requires coal to fuel a furnace, or gas for heating (includes metal refining) , heavy machinery or vehicles dependent on fossil-fuels </t>
  </si>
  <si>
    <t>e.g. converting methane or naphtha into ammonia, or petroleum into polymers for plastic manufacturing</t>
  </si>
  <si>
    <t>e.g. freight, oil &amp; gas transportation (includes cruises, airlines, train companies)</t>
  </si>
  <si>
    <t xml:space="preserve">e.g. pristinely clean, high or low temperatures, or specialized ventilation such as for semiconductor manufacturing </t>
  </si>
  <si>
    <t>e.g. water is used to grow crops and for animal production, or as a key input into personal products such as shampoo and water-based beverages</t>
  </si>
  <si>
    <t>e.g. metals, minerals and fossil fuels</t>
  </si>
  <si>
    <t>e.g. wheat, dairy, beef</t>
  </si>
  <si>
    <t>e.g. fishing, hunting</t>
  </si>
  <si>
    <t>e.g. prospective construction (buying up plots), stewardship of parklands and forests, and tourism, where the main attraction is the presence of natural resources such as high biodiversity</t>
  </si>
  <si>
    <t>e.g. cosmetics, pharmaceuticals</t>
  </si>
  <si>
    <t>e.g. metals, foodstuffs, cement</t>
  </si>
  <si>
    <t>e.g. industries with a significant use of call centres or external market researchers</t>
  </si>
  <si>
    <t>e.g. supermarkets and department stores</t>
  </si>
  <si>
    <t>e.g. mining, jewellery manufacturing</t>
  </si>
  <si>
    <t>e.g. financial services and consulting procuring office supplies such as computers and stationary</t>
  </si>
  <si>
    <t xml:space="preserve">e.g. chemical pesticides, certain pharmaceuticals, consumer electronics. Some substances are known to be toxic to people and organisms. Other substances may not seem immediately harmful, but if nature cannot break them down rapidly they may – through gaseous, liquid or solid emissions – systematically build up in the environment to dangerous levels e.g. cadmium, CFCs, NOx, POPs, EDCs and aerosols. See BE05: Operational Emissions Action Guide (p.9) for full guidance on identifying harmful emissions </t>
  </si>
  <si>
    <t xml:space="preserve">e.g. requires coal to fuel a furnace, or gas for heating (includes metal refining), heavy machinery or vehicles dependent on fossil-fuels </t>
  </si>
  <si>
    <t>e.g. construction companies</t>
  </si>
  <si>
    <t>e.g. industrial gas or other chemical production, oil &amp; gas production and transportation</t>
  </si>
  <si>
    <t>e.g. financial services, consulting</t>
  </si>
  <si>
    <t>e.g. IT and software services</t>
  </si>
  <si>
    <t xml:space="preserve">e.g. pristinely clean, high or low temperatures, or specialized ventilation, such as for semiconductor manufacturing </t>
  </si>
  <si>
    <t>e.g. cement production emits carbon dioxide, livestock production results in methane emissions</t>
  </si>
  <si>
    <t>e.g. heavy industry such as construction, machinery, industrial gases or nuclear plants produce hazardous waste</t>
  </si>
  <si>
    <t xml:space="preserve">e.g. food-based products </t>
  </si>
  <si>
    <t>e.g. pharmaceuticals</t>
  </si>
  <si>
    <t>e.g. professional services, telecommunications, digital media</t>
  </si>
  <si>
    <t>e.g. jewellery, metals</t>
  </si>
  <si>
    <t>e.g. cultivating crops which grow best in tropical conditions, increasing the risk of use of deforested land</t>
  </si>
  <si>
    <t>e.g. knowledge-based services</t>
  </si>
  <si>
    <t>e.g. agriculture, textile dyeing, beverages</t>
  </si>
  <si>
    <t>e.g. mining companies may employ significant quantities of local labour for a set period of time, creating economic dependency and lack of resilience should the company leave</t>
  </si>
  <si>
    <t>e.g. real estate development</t>
  </si>
  <si>
    <t>e.g. GMO crops which contaminate local crops, disrupting ecosystems; fracking which disrupts ecosystems and presents significant noise disruption; extraction of local genetic resources, such as plants with medicinal properties</t>
  </si>
  <si>
    <t>e.g. knowledge-based services, apparel retail</t>
  </si>
  <si>
    <t>e.g. chemical manufacturing, electronics manufacturing</t>
  </si>
  <si>
    <t>e.g. cosmetic manufacturing, where chemicals considered safe at low levels  (and are used in products as such) are present in elevated quantities in manufacturing environments</t>
  </si>
  <si>
    <t>e.g. chemical manufacturing and distribution, due to presence of explosive gases</t>
  </si>
  <si>
    <t>e.g. industrial manufacturing</t>
  </si>
  <si>
    <t>e.g. agriculture, construction</t>
  </si>
  <si>
    <t>e.g. consulting, financial services</t>
  </si>
  <si>
    <t>e.g. care homes, prisons, therapy</t>
  </si>
  <si>
    <t>e.g. significant use of seasonal workers, such as in retail and leisure</t>
  </si>
  <si>
    <t>e.g. manufacturing, agriculture, retail</t>
  </si>
  <si>
    <t>e.g. retail and leisure</t>
  </si>
  <si>
    <t>The gig-economy is characterized by the prevalence of short-term contracts or freelance work as opposed to permanent jobs (e.g. delivery or taxi drivers who own their vehicles)</t>
  </si>
  <si>
    <t>e.g. craftsmanship</t>
  </si>
  <si>
    <t>e.g. financial, consulting and legal services, research and development</t>
  </si>
  <si>
    <t>e.g. mining of precious metals, agricultural production</t>
  </si>
  <si>
    <t>e.g. textile manufacturing</t>
  </si>
  <si>
    <t>The gig-economy is characterized by the prevalence of short-term contracts or freelance work as opposed to permanent jobs (e.g. delivery drivers)</t>
  </si>
  <si>
    <t>e.g. this is likely to apply where products are likely to be encountered by  vulnerable groups such as children (e.g. household appliances), or where the product requires a high level of skill (e.g. a car)</t>
  </si>
  <si>
    <t>e.g. a product is complex, if the terms of use, and/or the features and risks associated with use are not reasonably likely to be understood by the user without explanation ( e.g. industrial machinery, financial services)</t>
  </si>
  <si>
    <t>e.g. electronic waste</t>
  </si>
  <si>
    <t>e.g. financial services, legal services, which require the disclosure of information for services to be carried out</t>
  </si>
  <si>
    <t>e.g. tobacco, alcohol, gambling</t>
  </si>
  <si>
    <t>e.g. semiconductors (they are fitted inside electronic products which are sold to customers)</t>
  </si>
  <si>
    <t>e.g. a product is complex, if the terms of use, and/or the features and risks associated with use are not reasonably likely to be understood by the user ( e.g. industrial machinery, financial services)</t>
  </si>
  <si>
    <t>e.g. social media used predominantly by teenagers, children's toys, some financial services products</t>
  </si>
  <si>
    <t>e.g. weapons</t>
  </si>
  <si>
    <t>e.g. tobacco, alcohol</t>
  </si>
  <si>
    <t>e.g. diesel or petrol cars, machinery dependent on fossil fuel combustion, chemical fertiliser and pesticides</t>
  </si>
  <si>
    <t>e.g. oil and gas exploration, manufacture of equipment dependent on fossil fuel combustion</t>
  </si>
  <si>
    <t>e.g. tourism, shipping</t>
  </si>
  <si>
    <t>e.g. diesel engines for use in machinery, components of explosives or defense equipment</t>
  </si>
  <si>
    <t>e.g. POPs, EDCs, radioactive materials, certain metal compounds like mercury, lead, zinc and cadmium, and aerosols. See BE17: Product Harm Action Guide, p.19 for a full guidance on identifying substances of concern</t>
  </si>
  <si>
    <t>e.g. raw agricultural inputs, paper products</t>
  </si>
  <si>
    <t>e.g. diesel or petrol cars, machinery dependent on fossil fuel combustion</t>
  </si>
  <si>
    <t>e.g. industrial gases such as carbon dioxide, methane and carbon monoxide</t>
  </si>
  <si>
    <t>e.g. petroleum, diesel, kerosene</t>
  </si>
  <si>
    <t>e.g. household products which emit VOCs, refrigeration which emits CFCs</t>
  </si>
  <si>
    <t>e.g. leased machinery or transport that runs on fossil fuels</t>
  </si>
  <si>
    <t>e.g. candles, scent diffusers</t>
  </si>
  <si>
    <t>e.g. packaged foods, household products</t>
  </si>
  <si>
    <t>e.g. household appliances</t>
  </si>
  <si>
    <t>e.g. household electronics and appliances</t>
  </si>
  <si>
    <t>e.g. virtual products, services</t>
  </si>
  <si>
    <t>e.g. crops</t>
  </si>
  <si>
    <t>e.g. metals, minerals and wood</t>
  </si>
  <si>
    <t>e.g. financial services</t>
  </si>
  <si>
    <t>e.g. healthcare, pharmaceuticals</t>
  </si>
  <si>
    <t>e.g. banks, fund managers, pension funds</t>
  </si>
  <si>
    <t>e.g. insurance companies</t>
  </si>
  <si>
    <t>e.g. emerging technologies such as social media, cryptocurrency</t>
  </si>
  <si>
    <t>e.g. tourism</t>
  </si>
  <si>
    <t>e.g. news media</t>
  </si>
  <si>
    <t>e.g. financial services, social media</t>
  </si>
  <si>
    <t>A typical business is dependent on fossil fuels as a key operational input</t>
  </si>
  <si>
    <t>BE01-T-H-1</t>
  </si>
  <si>
    <t>BE01-T-H-2</t>
  </si>
  <si>
    <t>BE01-T-H-3</t>
  </si>
  <si>
    <t>BE01-T-H-4</t>
  </si>
  <si>
    <t>BE01-T-H-5</t>
  </si>
  <si>
    <t>BE01-T-H-6</t>
  </si>
  <si>
    <t>A typical business transforms the chemical or physical structure of materials with extreme temperatures at scale</t>
  </si>
  <si>
    <t>A typical business depends on multiple stages of automated, machine-based labour</t>
  </si>
  <si>
    <t>A typical business transports or distributes goods, materials or people as a key activity</t>
  </si>
  <si>
    <t xml:space="preserve">A typical business requires a specialized environment which depends on high energy input for its maintenance </t>
  </si>
  <si>
    <t>BE02-T-H-1</t>
  </si>
  <si>
    <t>BE02-T-H-2</t>
  </si>
  <si>
    <t>A typical business's operations are water-intensive</t>
  </si>
  <si>
    <t>A typical business uses water as a major product input</t>
  </si>
  <si>
    <t>A typical business generates contaminated wastewater which requires specialized treatment</t>
  </si>
  <si>
    <t>BE02-T-H-3</t>
  </si>
  <si>
    <t>BE02-T-L-1</t>
  </si>
  <si>
    <t>BE03-T-H-1</t>
  </si>
  <si>
    <t>BE03-T-H-2</t>
  </si>
  <si>
    <t>BE03-T-H-3</t>
  </si>
  <si>
    <t>BE03-T-H-4</t>
  </si>
  <si>
    <t>BE03-T-H-5</t>
  </si>
  <si>
    <t>BE03-T-U-1</t>
  </si>
  <si>
    <t>BE04-T-H-1</t>
  </si>
  <si>
    <t>BE04-T-H-2</t>
  </si>
  <si>
    <t>BE04-T-H-3</t>
  </si>
  <si>
    <t>BE04-T-H-4</t>
  </si>
  <si>
    <t>BE04-T-H-5</t>
  </si>
  <si>
    <t>BE04-T-H-6</t>
  </si>
  <si>
    <t>BE04-T-L-1</t>
  </si>
  <si>
    <t>BE05-T-H-1</t>
  </si>
  <si>
    <t>BE05-T-H-2</t>
  </si>
  <si>
    <t>BE05-T-H-3</t>
  </si>
  <si>
    <t>BE05-T-H-4</t>
  </si>
  <si>
    <t>BE05-T-H-5</t>
  </si>
  <si>
    <t>BE05-T-L-1</t>
  </si>
  <si>
    <t>BE05-T-L-2</t>
  </si>
  <si>
    <t>BE05-T-L-3</t>
  </si>
  <si>
    <t>BE06-T-H-1</t>
  </si>
  <si>
    <t>BE06-T-H-2</t>
  </si>
  <si>
    <t>BE07-T-H-1</t>
  </si>
  <si>
    <t>BE07-T-H-2</t>
  </si>
  <si>
    <t>BE07-T-H-3</t>
  </si>
  <si>
    <t>BE07-T-H-4</t>
  </si>
  <si>
    <t>BE07-T-L-1</t>
  </si>
  <si>
    <t>BE07-T-L-2</t>
  </si>
  <si>
    <t>BE08-T-H-1</t>
  </si>
  <si>
    <t>BE08-T-H-2</t>
  </si>
  <si>
    <t>BE08-T-L-1</t>
  </si>
  <si>
    <t>BE09-T-H-1</t>
  </si>
  <si>
    <t>BE09-T-H-2</t>
  </si>
  <si>
    <t>BE09-T-H-3</t>
  </si>
  <si>
    <t>BE09-T-H-4</t>
  </si>
  <si>
    <t>BE09-T-L-1</t>
  </si>
  <si>
    <t>BE10-T-H-1</t>
  </si>
  <si>
    <t>BE10-T-H-2</t>
  </si>
  <si>
    <t>BE10-T-H-3</t>
  </si>
  <si>
    <t>BE10-T-H-4</t>
  </si>
  <si>
    <t>BE10-T-H-5</t>
  </si>
  <si>
    <t>BE10-T-H-6</t>
  </si>
  <si>
    <t>BE10-T-H-7</t>
  </si>
  <si>
    <t>BE11-T-H-1</t>
  </si>
  <si>
    <t>BE11-T-H-3</t>
  </si>
  <si>
    <t>BE11-T-H-4</t>
  </si>
  <si>
    <t>BE11-T-H-5</t>
  </si>
  <si>
    <t>BE11-T-H-6</t>
  </si>
  <si>
    <t>BE11-T-H-7</t>
  </si>
  <si>
    <t>BE11-T-H-8</t>
  </si>
  <si>
    <t>BE11-T-L-1</t>
  </si>
  <si>
    <t>BE12-T-H-1</t>
  </si>
  <si>
    <t>BE13-T-H-1</t>
  </si>
  <si>
    <t>BE14-T-H-1</t>
  </si>
  <si>
    <t>BE15-T-H-1</t>
  </si>
  <si>
    <t>BE15-T-H-2</t>
  </si>
  <si>
    <t>BE15-T-H-3</t>
  </si>
  <si>
    <t>BE15-T-H-4</t>
  </si>
  <si>
    <t>BE15-T-H-5</t>
  </si>
  <si>
    <t>BE15-T-H-6</t>
  </si>
  <si>
    <t>BE17-T-H-8</t>
  </si>
  <si>
    <t>BE17-T-L-3</t>
  </si>
  <si>
    <t>BE15-T-L-2</t>
  </si>
  <si>
    <t>BE17-T-H-1</t>
  </si>
  <si>
    <t>BE17-T-H-2</t>
  </si>
  <si>
    <t>BE17-T-H-3</t>
  </si>
  <si>
    <t>BE17-T-H-4</t>
  </si>
  <si>
    <t>BE17-T-H-5</t>
  </si>
  <si>
    <t>BE17-T-H-6</t>
  </si>
  <si>
    <t>BE17-T-H-7</t>
  </si>
  <si>
    <t>BE17-T-L-1</t>
  </si>
  <si>
    <t>BE17-T-L-2</t>
  </si>
  <si>
    <t>BE18-T-H-1</t>
  </si>
  <si>
    <t>BE18-T-H-2</t>
  </si>
  <si>
    <t>BE18-T-H-3</t>
  </si>
  <si>
    <t>BE18-T-H-4</t>
  </si>
  <si>
    <t>BE18-T-H-5</t>
  </si>
  <si>
    <t>BE18-T-L-1</t>
  </si>
  <si>
    <t>BE19-T-H-1</t>
  </si>
  <si>
    <t>BE19-T-H-3</t>
  </si>
  <si>
    <t>BE19-T-H-4</t>
  </si>
  <si>
    <t>BE19-T-L-1</t>
  </si>
  <si>
    <t>BE19-T-L-2</t>
  </si>
  <si>
    <t>BE19-T-L-3</t>
  </si>
  <si>
    <t>BE20-T-H-1</t>
  </si>
  <si>
    <t>BE20-T-H-2</t>
  </si>
  <si>
    <t>BE23-T-H-1</t>
  </si>
  <si>
    <t>BE23-T-H-2</t>
  </si>
  <si>
    <t>BE20-T-H-3</t>
  </si>
  <si>
    <t>BE20-T-H-4</t>
  </si>
  <si>
    <t>BE20-T-H-5</t>
  </si>
  <si>
    <t>BE20-T-H-6</t>
  </si>
  <si>
    <t>BE21-T-H-1</t>
  </si>
  <si>
    <t>BE22-T-H-1</t>
  </si>
  <si>
    <t>BE22-T-H-2</t>
  </si>
  <si>
    <t>BE22-T-H-3</t>
  </si>
  <si>
    <t>BE23-T-L-1</t>
  </si>
  <si>
    <t>A typical business extracts natural resources from the earth</t>
  </si>
  <si>
    <t>A typical business cultivates plants or trees, or rears animals</t>
  </si>
  <si>
    <t>A typical business harvests plants or animals from the wild</t>
  </si>
  <si>
    <t>A typical business owns or manages large swathes of land</t>
  </si>
  <si>
    <t>A typical business relies on animal testing to develop its products</t>
  </si>
  <si>
    <t>A typical business does not own or manage any natural resources, including large swathes of land</t>
  </si>
  <si>
    <t>A typical business transforms, refines or combines raw materials</t>
  </si>
  <si>
    <t>A typical business relies heavily on outsourced labour</t>
  </si>
  <si>
    <t>A typical business only sells physical goods that it does not manufacture itself</t>
  </si>
  <si>
    <t>A typical business only procures ancillary goods and services for its own operations</t>
  </si>
  <si>
    <t>A typical business manages, stores or distributes potentially harmful substances</t>
  </si>
  <si>
    <t>A typical business uses significant quantities of potentially harmful substances as a product input or operational input</t>
  </si>
  <si>
    <t>A typical business generates significant quantities of potentially harmful substances as an operational by-product</t>
  </si>
  <si>
    <t>A typical business delivers services which do not emit harmful substances or require the use of heavy machinery</t>
  </si>
  <si>
    <t>A typical business only creates virtual products without emitting harmful substances</t>
  </si>
  <si>
    <t>A typical business only sells physical goods which it does not manufacture itself</t>
  </si>
  <si>
    <t>A typical business requires a specialized environment which depends on high energy input for its maintenance</t>
  </si>
  <si>
    <t>A typical business generates energy from fossil fuels</t>
  </si>
  <si>
    <t>A typical business produces significant quantities of operational by-products</t>
  </si>
  <si>
    <t>A typical business's operations generate significant quantities of hazardous waste</t>
  </si>
  <si>
    <t>A typical business depends on perishable product inputs</t>
  </si>
  <si>
    <t>A typical business's products are perishable</t>
  </si>
  <si>
    <t>A typical business does not produce physical goods, or only delivers services which do not rely on the consumption of physical goods</t>
  </si>
  <si>
    <t>A typical business only generates operational by-products that are widely repurposed</t>
  </si>
  <si>
    <t>A typical business is likely to negotiate with governing bodies or local communities for rights to resources or land</t>
  </si>
  <si>
    <t>A typical business is likely to operate in or near areas of high biodiversity or cultural value</t>
  </si>
  <si>
    <t>A typical business's activities predominantly take place in built-up areas</t>
  </si>
  <si>
    <t>A typical business requires the repeated acquisition or control of new land</t>
  </si>
  <si>
    <t>A typical business's wages include non-guaranteed elements, resulting in unpredictable income</t>
  </si>
  <si>
    <t>A typical business has a significant proportion of temporary workers</t>
  </si>
  <si>
    <t>A typical business has a significant proportion of migrant workers who may not have access to adequate social protections</t>
  </si>
  <si>
    <t>A typical business is part of the gig-economy</t>
  </si>
  <si>
    <t>A typical business is highly dependent on confidentiality</t>
  </si>
  <si>
    <t>A typical business provides services which require the disclosure of personal or confidential information</t>
  </si>
  <si>
    <t>A typical business produces intermediate goods which are typically used to create final products that are likely to cause harm</t>
  </si>
  <si>
    <t>A typical business does not sell physical goods</t>
  </si>
  <si>
    <t>A typical business's core model involves the ownership, management and/or investment of financial assets</t>
  </si>
  <si>
    <t>A typical business is highly regulated by data privacy laws</t>
  </si>
  <si>
    <t>A typical business's use of local natural resources (including water) has the potential to increase prices and/or hinder community access</t>
  </si>
  <si>
    <t>A typical business relies on significant amounts of local labour which may impact living costs and create local economic dependency</t>
  </si>
  <si>
    <t>A typical business could have the potential to disrupt local activities and livelihoods</t>
  </si>
  <si>
    <t>A typical business’s operations only take place in built-up areas and do not involve any activity which is likely to generate pollution</t>
  </si>
  <si>
    <t>A typical business's activities could expose employees to hazardous substances</t>
  </si>
  <si>
    <t xml:space="preserve">A typical business’s activities could repeatedly expose employees to substances which have harmful effects over time </t>
  </si>
  <si>
    <t>A typical business's activities could expose employees to highly reactive substances, increasing risk of accident</t>
  </si>
  <si>
    <t>A typical business requires the use of heavy machinery</t>
  </si>
  <si>
    <t>A typical business's activities involve repetitive manual labour</t>
  </si>
  <si>
    <t>A typical business routinely requires employees to work overtime (more than 40 hours a week)</t>
  </si>
  <si>
    <t>A typical business could routinely expose employees to psychologically challenging situations</t>
  </si>
  <si>
    <t>A typical business has a significant proportion of employees carrying out low-skilled labour</t>
  </si>
  <si>
    <t>A typical business has a significant proportion of employees on zero hour contracts</t>
  </si>
  <si>
    <t>A typical business depends on apprenticeship or internship-based labour</t>
  </si>
  <si>
    <t>The vast majority of a typical business's employees are high-skilled and well paid</t>
  </si>
  <si>
    <t>A significant proportion of employees are women or minority groups who may require additional protection against discrimination</t>
  </si>
  <si>
    <t>A typical business’s activities could expose employees to hazardous substances</t>
  </si>
  <si>
    <t>A typical business's products are likely to cause harm to people or environment if misused, and are sold to consumers rather than other businesses</t>
  </si>
  <si>
    <t>A typical business's products are complex and not readily understood by customers</t>
  </si>
  <si>
    <t>A typical business's  products are likely to cause harm to people or environment if disposed of improperly</t>
  </si>
  <si>
    <t>A typical business's product users are likely to be vulnerable groups such as children, the elderly, indigenous people</t>
  </si>
  <si>
    <t>A typical business's products may be addictive</t>
  </si>
  <si>
    <t>A typical business's products are unlikely to cause harm to people or environment during intended use, if misused, or at end of life</t>
  </si>
  <si>
    <t>A typical business's product users are likely to be vulnerable groups such as children, the elderly, indigenous people</t>
  </si>
  <si>
    <t>A typical business's products might contain harmful substances</t>
  </si>
  <si>
    <t>A typical business's goods are designed for human consumption or ingestion and could increase long-term health risks</t>
  </si>
  <si>
    <t>A typical business's goods emit potentially harmful substances during use or at end of life</t>
  </si>
  <si>
    <t>A typical business's goods or services perpetuate reliance on fossil-fuel-dependent infrastructure</t>
  </si>
  <si>
    <t>A typical business's goods or services could significantly disrupt ecosystems</t>
  </si>
  <si>
    <t>A typical business's products consist entirely of natural resources which have been minimally altered before onward sale and are unlikely to cause harm</t>
  </si>
  <si>
    <t>A typical business only offers services, and they do not have the potential to negatively impact the health of people or the environment (through its own actions or those of its clients)</t>
  </si>
  <si>
    <t>A typical business's products depend on fossil fuels to operate </t>
  </si>
  <si>
    <t>A typical business's products are themselves a greenhouse gas</t>
  </si>
  <si>
    <t>A typical business's sells combustible fossil fuels</t>
  </si>
  <si>
    <t>A typical business's products contain greenhouse gases which may be emitted during use or at end of life</t>
  </si>
  <si>
    <t>A typical business's services involve leasing machinery/equipment which depends on fossil fuels to operate</t>
  </si>
  <si>
    <t>A typical business's products force users to emit negligible amounts of greenhouse gases</t>
  </si>
  <si>
    <t>A typical business's products or key components within products are designed for single or temporary use</t>
  </si>
  <si>
    <t xml:space="preserve">A typical business's products require disassembly by the end user to be repurposed </t>
  </si>
  <si>
    <t>A typical business's products cannot easily be repaired or upgraded, and are likely to need replacing every few years</t>
  </si>
  <si>
    <t>A typical business's products are fully consumed by the user and require no or very little packaging</t>
  </si>
  <si>
    <t>A typical business sells natural resources or other homogeneous materials which can be widely repurposed</t>
  </si>
  <si>
    <t>A typical business's products are intended to impact people's health</t>
  </si>
  <si>
    <t>A typical business's management or investment of financial assets (in-house or via third-party managers) plays a critical role in its core model</t>
  </si>
  <si>
    <t>A typical business collects or handles sensitive information and personal data</t>
  </si>
  <si>
    <t>A typical business facilitates interactions with potentially vulnerable groups such as children, the elderly, indigenous people</t>
  </si>
  <si>
    <t>A typical business is involved in or is otherwise in a position to influence the dissemination of information</t>
  </si>
  <si>
    <t>A typical business's activity causes extensive greenhouse gas emissions or relies on the sale or purchase of fossil fuels</t>
  </si>
  <si>
    <t>A typical business only uses financial assets for the reasonable and appropriate day-to-day support of its other activities</t>
  </si>
  <si>
    <t>Typical business characteristic</t>
  </si>
  <si>
    <t>A typical business's products do not force the user to emit greenhouse gases during use or post-use</t>
  </si>
  <si>
    <t>BE18-T-U-1</t>
  </si>
  <si>
    <t>e.g. clothes, furniture</t>
  </si>
  <si>
    <t>Business Activity:</t>
  </si>
  <si>
    <t>Risk level definitions</t>
  </si>
  <si>
    <t>Risk Level</t>
  </si>
  <si>
    <t>Definition</t>
  </si>
  <si>
    <t>Highest</t>
  </si>
  <si>
    <t>There is a high risk that a typical company’s activities will cause significant harm in this issue area</t>
  </si>
  <si>
    <t>Moderate</t>
  </si>
  <si>
    <t>There is a moderate risk that a typical company’s activities will cause significant harm in this issue area</t>
  </si>
  <si>
    <t>Lower</t>
  </si>
  <si>
    <t>There is a low risk that a typical company’s activities will cause significant harm in this issue area</t>
  </si>
  <si>
    <t>A typical company’s activities are unlikely to cause any harm in this issue area</t>
  </si>
  <si>
    <t>Notes for Future-Fit team</t>
  </si>
  <si>
    <t>Rationale</t>
  </si>
  <si>
    <t>Bibliography</t>
  </si>
  <si>
    <t>Resource type</t>
  </si>
  <si>
    <t>Title</t>
  </si>
  <si>
    <t>Author</t>
  </si>
  <si>
    <t>Year published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</si>
  <si>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</si>
  <si>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</si>
  <si>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</si>
  <si>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</si>
  <si>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</si>
  <si>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</si>
  <si>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</si>
  <si>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</si>
  <si>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</si>
  <si>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</si>
  <si>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</si>
  <si>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</si>
  <si>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</si>
  <si>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</si>
  <si>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</si>
  <si>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</si>
  <si>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</si>
  <si>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</si>
  <si>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</si>
  <si>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</si>
  <si>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</si>
  <si>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</si>
  <si>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</si>
  <si>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</si>
  <si>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</si>
  <si>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</si>
  <si>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</si>
  <si>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</si>
  <si>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</si>
  <si>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</si>
  <si>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</si>
  <si>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</si>
  <si>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</si>
  <si>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</si>
  <si>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</si>
  <si>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</si>
  <si>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</si>
  <si>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</si>
  <si>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</si>
  <si>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</si>
  <si>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Risk Characteristics</t>
  </si>
  <si>
    <t>Heatmap Assessment</t>
  </si>
  <si>
    <r>
      <t>Where you are unsure of your assessment, or have comments about a rationale or Break-Even Goal, please use the '</t>
    </r>
    <r>
      <rPr>
        <i/>
        <sz val="12"/>
        <color theme="1"/>
        <rFont val="Calibri"/>
        <family val="2"/>
        <scheme val="minor"/>
      </rPr>
      <t>Notes for Future-Fit team'</t>
    </r>
    <r>
      <rPr>
        <sz val="12"/>
        <color theme="1"/>
        <rFont val="Calibri"/>
        <family val="2"/>
        <scheme val="minor"/>
      </rPr>
      <t xml:space="preserve"> column to capture your queries.</t>
    </r>
  </si>
  <si>
    <t>ISIC Classes covered by Business Activity</t>
  </si>
  <si>
    <t>Introduction to Business Activity</t>
  </si>
  <si>
    <t>Instructions for using this Excel template</t>
  </si>
  <si>
    <t>Reference #</t>
  </si>
  <si>
    <t>Journal volume, 
issue and page numbers 
(if applicable)</t>
  </si>
  <si>
    <r>
      <t xml:space="preserve">Your rationales should be substantiated using references to third-party resources. Because an Excel template is being used for the purposes of future digitalisation of the heatmaps, this will need to be done manually. Fill out the </t>
    </r>
    <r>
      <rPr>
        <i/>
        <sz val="12"/>
        <color theme="1"/>
        <rFont val="Calibri"/>
        <family val="2"/>
        <scheme val="minor"/>
      </rPr>
      <t xml:space="preserve">References </t>
    </r>
    <r>
      <rPr>
        <sz val="12"/>
        <color theme="1"/>
        <rFont val="Calibri"/>
        <family val="2"/>
        <scheme val="minor"/>
      </rPr>
      <t>tab as you undertake the assessment, making sure to align the correct number reference in the body of your rationales. For instance, your first reference will be known as [1]. When relying on information from this source to substantiate a point in a rationale, simply write out '[1]' where relevant. You will need to be very aware that your references all align, as human error is likely to creep in!</t>
    </r>
  </si>
  <si>
    <r>
      <t xml:space="preserve">If a risk characteristic applies to your Business Activity, use the </t>
    </r>
    <r>
      <rPr>
        <i/>
        <sz val="12"/>
        <color theme="1"/>
        <rFont val="Calibri"/>
        <family val="2"/>
        <scheme val="minor"/>
      </rPr>
      <t xml:space="preserve">Rationale </t>
    </r>
    <r>
      <rPr>
        <sz val="12"/>
        <color theme="1"/>
        <rFont val="Calibri"/>
        <family val="2"/>
        <scheme val="minor"/>
      </rPr>
      <t xml:space="preserve">column to explain why. You do not need to write rationales for why a risk characteristics </t>
    </r>
    <r>
      <rPr>
        <i/>
        <sz val="12"/>
        <color theme="1"/>
        <rFont val="Calibri"/>
        <family val="2"/>
        <scheme val="minor"/>
      </rPr>
      <t>does not</t>
    </r>
    <r>
      <rPr>
        <sz val="12"/>
        <color theme="1"/>
        <rFont val="Calibri"/>
        <family val="2"/>
        <scheme val="minor"/>
      </rPr>
      <t xml:space="preserve"> apply.</t>
    </r>
  </si>
  <si>
    <t>Understanding your Business Activity</t>
  </si>
  <si>
    <t>Further description</t>
  </si>
  <si>
    <t>Undertaking the heatmap</t>
  </si>
  <si>
    <t>Journal or website name (if applicable)</t>
  </si>
  <si>
    <t>BE01-T-M-1</t>
  </si>
  <si>
    <t>BE03-T-M-1</t>
  </si>
  <si>
    <t>No upgrading or downgrading risk characteristics are fulfilled</t>
  </si>
  <si>
    <t>BE02-T-M-1</t>
  </si>
  <si>
    <t>BE04-T-M-1</t>
  </si>
  <si>
    <t>BE05-T-M-1</t>
  </si>
  <si>
    <t>BE06-T-M-1</t>
  </si>
  <si>
    <t>BE07-T-M-1</t>
  </si>
  <si>
    <t>BE08-T-M-1</t>
  </si>
  <si>
    <t>BE09-T-M-1</t>
  </si>
  <si>
    <t>BE10-T-M-1</t>
  </si>
  <si>
    <t>BE11-T-M-1</t>
  </si>
  <si>
    <t>BE12-T-M-1</t>
  </si>
  <si>
    <t>BE13-T-M-1</t>
  </si>
  <si>
    <t>BE14-T-M-1</t>
  </si>
  <si>
    <t>BE15-T-M-1</t>
  </si>
  <si>
    <t>BE17-T-M-1</t>
  </si>
  <si>
    <t>BE16-T-M-1</t>
  </si>
  <si>
    <t>BE18-T-M-1</t>
  </si>
  <si>
    <t>BE19-T-M-1</t>
  </si>
  <si>
    <t>BE20-T-M-1</t>
  </si>
  <si>
    <t>BE21-T-M-1</t>
  </si>
  <si>
    <t>BE22-T-M-1</t>
  </si>
  <si>
    <t>BE23-T-M-1</t>
  </si>
  <si>
    <t>Throughout this document, you will only be able to edit light orange cells.</t>
  </si>
  <si>
    <r>
      <t xml:space="preserve">Consider the risk characteristics on the </t>
    </r>
    <r>
      <rPr>
        <i/>
        <sz val="12"/>
        <color theme="1"/>
        <rFont val="Calibri"/>
        <family val="2"/>
        <scheme val="minor"/>
      </rPr>
      <t xml:space="preserve">Goal Risk Assessment </t>
    </r>
    <r>
      <rPr>
        <sz val="12"/>
        <color theme="1"/>
        <rFont val="Calibri"/>
        <family val="2"/>
        <scheme val="minor"/>
      </rPr>
      <t>tab to determine the risk level of a Break-Even goal. Fill out the '</t>
    </r>
    <r>
      <rPr>
        <i/>
        <sz val="12"/>
        <color theme="1"/>
        <rFont val="Calibri"/>
        <family val="2"/>
        <scheme val="minor"/>
      </rPr>
      <t>Does this apply?</t>
    </r>
    <r>
      <rPr>
        <sz val="12"/>
        <color theme="1"/>
        <rFont val="Calibri"/>
        <family val="2"/>
        <scheme val="minor"/>
      </rPr>
      <t>' column using the drop down options '</t>
    </r>
    <r>
      <rPr>
        <i/>
        <sz val="12"/>
        <color theme="1"/>
        <rFont val="Calibri"/>
        <family val="2"/>
        <scheme val="minor"/>
      </rPr>
      <t>Yes/No/Split</t>
    </r>
    <r>
      <rPr>
        <sz val="12"/>
        <color theme="1"/>
        <rFont val="Calibri"/>
        <family val="2"/>
        <scheme val="minor"/>
      </rPr>
      <t xml:space="preserve">'. This will automatically populate duplicate risk characteristics elsewhere in the </t>
    </r>
    <r>
      <rPr>
        <i/>
        <sz val="12"/>
        <color theme="1"/>
        <rFont val="Calibri"/>
        <family val="2"/>
        <scheme val="minor"/>
      </rPr>
      <t>Goal Risk Assessment</t>
    </r>
    <r>
      <rPr>
        <sz val="12"/>
        <color theme="1"/>
        <rFont val="Calibri"/>
        <family val="2"/>
        <scheme val="minor"/>
      </rPr>
      <t xml:space="preserve"> tab and will auto-fill the </t>
    </r>
    <r>
      <rPr>
        <i/>
        <sz val="12"/>
        <color theme="1"/>
        <rFont val="Calibri"/>
        <family val="2"/>
        <scheme val="minor"/>
      </rPr>
      <t xml:space="preserve">Risk level summary </t>
    </r>
    <r>
      <rPr>
        <sz val="12"/>
        <color theme="1"/>
        <rFont val="Calibri"/>
        <family val="2"/>
        <scheme val="minor"/>
      </rPr>
      <t>tab as you go through</t>
    </r>
    <r>
      <rPr>
        <i/>
        <sz val="12"/>
        <color theme="1"/>
        <rFont val="Calibri"/>
        <family val="2"/>
        <scheme val="minor"/>
      </rPr>
      <t>.</t>
    </r>
  </si>
  <si>
    <t>A typical business uses water for personal consumption and basic sanitation purposes only</t>
  </si>
  <si>
    <t>Notable exclusions from Business Activity</t>
  </si>
  <si>
    <r>
      <t xml:space="preserve">Refer to the </t>
    </r>
    <r>
      <rPr>
        <i/>
        <sz val="12"/>
        <color theme="1"/>
        <rFont val="Calibri"/>
        <family val="2"/>
        <scheme val="minor"/>
      </rPr>
      <t xml:space="preserve">ISIC Classes covered by Business Activity </t>
    </r>
    <r>
      <rPr>
        <sz val="12"/>
        <color theme="1"/>
        <rFont val="Calibri"/>
        <family val="2"/>
        <scheme val="minor"/>
      </rPr>
      <t xml:space="preserve">table below for a more in-depth understanding of the specific activities covered by your heatmap. The ISIC class titles will give you an indication of the content, but should you wish to delve further, you can click the </t>
    </r>
    <r>
      <rPr>
        <i/>
        <sz val="12"/>
        <color theme="1"/>
        <rFont val="Calibri"/>
        <family val="2"/>
        <scheme val="minor"/>
      </rPr>
      <t>Further description</t>
    </r>
    <r>
      <rPr>
        <sz val="12"/>
        <color theme="1"/>
        <rFont val="Calibri"/>
        <family val="2"/>
        <scheme val="minor"/>
      </rPr>
      <t xml:space="preserve"> link through to a more detailed description of each class. Note that there may be some specific</t>
    </r>
    <r>
      <rPr>
        <i/>
        <sz val="12"/>
        <color theme="1"/>
        <rFont val="Calibri"/>
        <family val="2"/>
        <scheme val="minor"/>
      </rPr>
      <t xml:space="preserve"> subsets</t>
    </r>
    <r>
      <rPr>
        <sz val="12"/>
        <color theme="1"/>
        <rFont val="Calibri"/>
        <family val="2"/>
        <scheme val="minor"/>
      </rPr>
      <t xml:space="preserve"> of particular ISIC classes which are additionally included or excluded for your Business Activity. Exclusions are highlighted in grey.</t>
    </r>
  </si>
  <si>
    <r>
      <t xml:space="preserve">Once you have undertaken your heatmap assessment and understand your Business Activity in more depth, please add further narrative to the </t>
    </r>
    <r>
      <rPr>
        <i/>
        <sz val="12"/>
        <color theme="1"/>
        <rFont val="Calibri"/>
        <family val="2"/>
        <scheme val="minor"/>
      </rPr>
      <t>Introduction to the Business Activity</t>
    </r>
    <r>
      <rPr>
        <sz val="12"/>
        <color theme="1"/>
        <rFont val="Calibri"/>
        <family val="2"/>
        <scheme val="minor"/>
      </rPr>
      <t xml:space="preserve"> box so that a future reader of the heatmap can easily gain a high level understanding of what the Business Activity entails.</t>
    </r>
  </si>
  <si>
    <r>
      <t xml:space="preserve">If </t>
    </r>
    <r>
      <rPr>
        <i/>
        <sz val="12"/>
        <color theme="1"/>
        <rFont val="Calibri"/>
        <family val="2"/>
        <scheme val="minor"/>
      </rPr>
      <t xml:space="preserve">no </t>
    </r>
    <r>
      <rPr>
        <sz val="12"/>
        <color theme="1"/>
        <rFont val="Calibri"/>
        <family val="2"/>
        <scheme val="minor"/>
      </rPr>
      <t>high or low risk characteristics apply for a specific Break-Even Goal, you will need to provide a goal-level rationale to explain that the risk level is moderate . There is a 'Moderate' characteristic at the end of each goal which states '</t>
    </r>
    <r>
      <rPr>
        <i/>
        <sz val="12"/>
        <color theme="1"/>
        <rFont val="Calibri"/>
        <family val="2"/>
        <scheme val="minor"/>
      </rPr>
      <t>No upgrading or downgrading risk characteristics are fulfilled</t>
    </r>
    <r>
      <rPr>
        <sz val="12"/>
        <color theme="1"/>
        <rFont val="Calibri"/>
        <family val="2"/>
        <scheme val="minor"/>
      </rPr>
      <t>'. Your goal-level rationale should be entered in this moderate characteristic's corresponding rationale box.</t>
    </r>
  </si>
  <si>
    <r>
      <t xml:space="preserve">As explained in the </t>
    </r>
    <r>
      <rPr>
        <i/>
        <sz val="12"/>
        <color theme="1"/>
        <rFont val="Calibri"/>
        <family val="2"/>
        <scheme val="minor"/>
      </rPr>
      <t xml:space="preserve">Instruction manual </t>
    </r>
    <r>
      <rPr>
        <sz val="12"/>
        <color theme="1"/>
        <rFont val="Calibri"/>
        <family val="2"/>
        <scheme val="minor"/>
      </rPr>
      <t>that accompanies this template, you may occasionally need to use a 'Split risk level' if there is a substantial subset of the Business Activity that causes the risk levels differ. If this is the case, choose the '</t>
    </r>
    <r>
      <rPr>
        <i/>
        <sz val="12"/>
        <color theme="1"/>
        <rFont val="Calibri"/>
        <family val="2"/>
        <scheme val="minor"/>
      </rPr>
      <t>Split</t>
    </r>
    <r>
      <rPr>
        <sz val="12"/>
        <color theme="1"/>
        <rFont val="Calibri"/>
        <family val="2"/>
        <scheme val="minor"/>
      </rPr>
      <t xml:space="preserve">' option from the drop down menu in the </t>
    </r>
    <r>
      <rPr>
        <i/>
        <sz val="12"/>
        <color theme="1"/>
        <rFont val="Calibri"/>
        <family val="2"/>
        <scheme val="minor"/>
      </rPr>
      <t>Does this apply</t>
    </r>
    <r>
      <rPr>
        <sz val="12"/>
        <color theme="1"/>
        <rFont val="Calibri"/>
        <family val="2"/>
        <scheme val="minor"/>
      </rPr>
      <t>? column. The '</t>
    </r>
    <r>
      <rPr>
        <i/>
        <sz val="12"/>
        <color theme="1"/>
        <rFont val="Calibri"/>
        <family val="2"/>
        <scheme val="minor"/>
      </rPr>
      <t>Split</t>
    </r>
    <r>
      <rPr>
        <sz val="12"/>
        <color theme="1"/>
        <rFont val="Calibri"/>
        <family val="2"/>
        <scheme val="minor"/>
      </rPr>
      <t xml:space="preserve">' option should be chosen for at least two risk characteristics within the Break-Even Goal (one of which can be the Moderate characteristic). 
For example, for </t>
    </r>
    <r>
      <rPr>
        <b/>
        <sz val="12"/>
        <color theme="1"/>
        <rFont val="Calibri"/>
        <family val="2"/>
        <scheme val="minor"/>
      </rPr>
      <t>BE18: Product GHGs</t>
    </r>
    <r>
      <rPr>
        <sz val="12"/>
        <color theme="1"/>
        <rFont val="Calibri"/>
        <family val="2"/>
        <scheme val="minor"/>
      </rPr>
      <t>, if your Business Activity is industrial gas production, you may have '</t>
    </r>
    <r>
      <rPr>
        <i/>
        <sz val="12"/>
        <color theme="1"/>
        <rFont val="Calibri"/>
        <family val="2"/>
        <scheme val="minor"/>
      </rPr>
      <t>Split</t>
    </r>
    <r>
      <rPr>
        <sz val="12"/>
        <color theme="1"/>
        <rFont val="Calibri"/>
        <family val="2"/>
        <scheme val="minor"/>
      </rPr>
      <t>' by the High risk characteristic '</t>
    </r>
    <r>
      <rPr>
        <i/>
        <sz val="12"/>
        <color theme="1"/>
        <rFont val="Calibri"/>
        <family val="2"/>
        <scheme val="minor"/>
      </rPr>
      <t>A typical business's products are themselves a greenhouse gas</t>
    </r>
    <r>
      <rPr>
        <sz val="12"/>
        <color theme="1"/>
        <rFont val="Calibri"/>
        <family val="2"/>
        <scheme val="minor"/>
      </rPr>
      <t>' and the Unlikely risk characteristic '</t>
    </r>
    <r>
      <rPr>
        <i/>
        <sz val="12"/>
        <color theme="1"/>
        <rFont val="Calibri"/>
        <family val="2"/>
        <scheme val="minor"/>
      </rPr>
      <t>A typical business's products do not force the user to emit greenhouse gases during use or post-use</t>
    </r>
    <r>
      <rPr>
        <sz val="12"/>
        <color theme="1"/>
        <rFont val="Calibri"/>
        <family val="2"/>
        <scheme val="minor"/>
      </rPr>
      <t>' . 
This would give rise to a Highest/Unlikely risk level.</t>
    </r>
  </si>
  <si>
    <t>ISIC Class code</t>
  </si>
  <si>
    <t>ISIC Class description</t>
  </si>
  <si>
    <t>Subset of ISIC Class</t>
  </si>
  <si>
    <t>Scope of ISIC Class inclusion</t>
  </si>
  <si>
    <t>Relevant Business Activity for excluded ISIC Class subset</t>
  </si>
  <si>
    <t>Excluded activities</t>
  </si>
  <si>
    <t>Relevant Business Activity for excluded activity</t>
  </si>
  <si>
    <t>[41]</t>
  </si>
  <si>
    <t>[42]</t>
  </si>
  <si>
    <t>[43]</t>
  </si>
  <si>
    <t>[44]</t>
  </si>
  <si>
    <t>[45]</t>
  </si>
  <si>
    <t>[46]</t>
  </si>
  <si>
    <t>[47]</t>
  </si>
  <si>
    <t>[48]</t>
  </si>
  <si>
    <t>[49]</t>
  </si>
  <si>
    <t>[50]</t>
  </si>
  <si>
    <t>[51]</t>
  </si>
  <si>
    <t>[52]</t>
  </si>
  <si>
    <t>[53]</t>
  </si>
  <si>
    <t>[54]</t>
  </si>
  <si>
    <t>[55]</t>
  </si>
  <si>
    <t>[56]</t>
  </si>
  <si>
    <t>[57]</t>
  </si>
  <si>
    <t>[58]</t>
  </si>
  <si>
    <t>[59]</t>
  </si>
  <si>
    <t>[60]</t>
  </si>
  <si>
    <t>Date accessed (dd/mm/yyyy)</t>
  </si>
  <si>
    <t>Hyperlink (please add wherever possible)</t>
  </si>
  <si>
    <t>e.g. a Business Activity where processes are completed largely by machinery rather than human labour (includes most manufacturing industries)</t>
  </si>
  <si>
    <t>e.g. a Business Activity heavily dependent on data servers or telecommunications (includes technology companies, financial exchanges &amp; investment banks)</t>
  </si>
  <si>
    <t>e.g. Business Activities which take place solely in offices or warehouses (excludes industries such as those where cleanliness levels are higher due to specific requirements, such as  hospitals and restaurants)</t>
  </si>
  <si>
    <t>e.g. a Business Activity heavily dependent on data servers or telecommunications (includes technology companies, financial exchanges and investment banks)</t>
  </si>
  <si>
    <t>e.g. success within the Business Activity is dependent on intellectual property rights, such as technological patents. High use of personal data, such as financial services</t>
  </si>
  <si>
    <t>e.g. water is contaminated by hazardous chemicals such as those used in textile manufacturing, or organic matter such as slurry from livestock</t>
  </si>
  <si>
    <t>e.g. non-renewable energy utilities and Business Activities which produce their own energy on-site</t>
  </si>
  <si>
    <t>e.g. manufacturing such as textiles, where material cut-offs are not repurposed</t>
  </si>
  <si>
    <t>e.g. mining and oil, which have been known to negotiate with governments for access to land, at the expense of local communities</t>
  </si>
  <si>
    <t>e.g. jewellery manufacturing  due to piece-rate pay, other Business Activities with high dependence on commissions, tips and bonuses</t>
  </si>
  <si>
    <t>A migrant worker is a person who moves to another country or area in order to find employment, in particular for seasonal or temporary work (e.g. food processing, construction, services industries). e.g. food processing, construction, services Business Activities</t>
  </si>
  <si>
    <t>e.g. jewellery manufacturing due to piece-rate pay, other Business Activities with high dependence on commissions, tips and bonuses</t>
  </si>
  <si>
    <t>A migrant worker is a person who moves to another country or area in order to find employment, in particular for seasonal or temporary work (e.g. food processing, construction, services industries). e.g. food processing, construction, services</t>
  </si>
  <si>
    <t>e.g. leisure and other Business Activities where service misuse is unlikely to result in harm</t>
  </si>
  <si>
    <t>e.g. financial and legal services, and Business Activities whose business models are premised on data-sharing for revenue-generation</t>
  </si>
  <si>
    <t>e.g. oil and gas, manufacturers of equipment dependent on fossil fuel combustion</t>
  </si>
  <si>
    <t>e.g. by many manufacturers and in agriculture, value is held more in assets than in cash</t>
  </si>
  <si>
    <r>
      <t xml:space="preserve">Read the </t>
    </r>
    <r>
      <rPr>
        <i/>
        <sz val="12"/>
        <color theme="1"/>
        <rFont val="Calibri"/>
        <family val="2"/>
        <scheme val="minor"/>
      </rPr>
      <t xml:space="preserve">Introduction to the Business Activity </t>
    </r>
    <r>
      <rPr>
        <sz val="12"/>
        <color theme="1"/>
        <rFont val="Calibri"/>
        <family val="2"/>
        <scheme val="minor"/>
      </rPr>
      <t>and</t>
    </r>
    <r>
      <rPr>
        <i/>
        <sz val="12"/>
        <color theme="1"/>
        <rFont val="Calibri"/>
        <family val="2"/>
        <scheme val="minor"/>
      </rPr>
      <t xml:space="preserve"> Notable exclusions</t>
    </r>
    <r>
      <rPr>
        <sz val="12"/>
        <color theme="1"/>
        <rFont val="Calibri"/>
        <family val="2"/>
        <scheme val="minor"/>
      </rPr>
      <t xml:space="preserve"> below to understand the scope and content of your assigned heatmap. This will give you a broad overview of the Business Activity.</t>
    </r>
  </si>
  <si>
    <t>BE01-E-H-1</t>
  </si>
  <si>
    <t>BE01-E-L-1</t>
  </si>
  <si>
    <t>None of the high risk characteristics adequately describe why this Business Activity is high risk</t>
  </si>
  <si>
    <t>None of the low risk characteristics adequately describe why this Business Activity is low risk</t>
  </si>
  <si>
    <t>BE02-E-H-1</t>
  </si>
  <si>
    <t>BE02-E-L-1</t>
  </si>
  <si>
    <t>BE03-E-H-1</t>
  </si>
  <si>
    <t>BE03-E-L-1</t>
  </si>
  <si>
    <t>BE04-E-H-1</t>
  </si>
  <si>
    <t>BE04-E-L-1</t>
  </si>
  <si>
    <t>BE05-E-H-1</t>
  </si>
  <si>
    <t>BE05-E-L-1</t>
  </si>
  <si>
    <t>BE06-E-H-1</t>
  </si>
  <si>
    <t>BE06-E-L-1</t>
  </si>
  <si>
    <t>BE07-E-H-1</t>
  </si>
  <si>
    <t>BE07-E-L-1</t>
  </si>
  <si>
    <t>BE08-E-H-1</t>
  </si>
  <si>
    <t>BE08-E-L-1</t>
  </si>
  <si>
    <t>BE09-E-H-1</t>
  </si>
  <si>
    <t>BE09-E-L-1</t>
  </si>
  <si>
    <t>BE10-E-H-1</t>
  </si>
  <si>
    <t>BE11-E-H-1</t>
  </si>
  <si>
    <t>BE11-E-L-1</t>
  </si>
  <si>
    <t>BE12-E-H-1</t>
  </si>
  <si>
    <t>BE13-E-H-1</t>
  </si>
  <si>
    <t>BE14-E-H-1</t>
  </si>
  <si>
    <t>BE15-E-H-1</t>
  </si>
  <si>
    <t>BE15-E-L-1</t>
  </si>
  <si>
    <t>BE16-E-H-1</t>
  </si>
  <si>
    <t>BE17-E-H-1</t>
  </si>
  <si>
    <t>BE17-E-L-1</t>
  </si>
  <si>
    <t>BE18-E-H-1</t>
  </si>
  <si>
    <t>BE18-E-L-1</t>
  </si>
  <si>
    <t>BE19-E-H-1</t>
  </si>
  <si>
    <t>BE19-E-L-1</t>
  </si>
  <si>
    <t>BE20-E-H-1</t>
  </si>
  <si>
    <t>BE22-E-H-1</t>
  </si>
  <si>
    <t>BE23-E-H-1</t>
  </si>
  <si>
    <t>BE23-E-L-1</t>
  </si>
  <si>
    <t>BE10-E-L-1</t>
  </si>
  <si>
    <t>BE12-E-L-1</t>
  </si>
  <si>
    <t>BE13-E-L-1</t>
  </si>
  <si>
    <t>BE14-E-L-1</t>
  </si>
  <si>
    <t>BE16-E-L-1</t>
  </si>
  <si>
    <t>BE20-E-L-1</t>
  </si>
  <si>
    <t>BE21-E-L-1</t>
  </si>
  <si>
    <t>BE22-E-L-1</t>
  </si>
  <si>
    <r>
      <t>There may occasionally be instances where no high or low risk characteristics apply for a specific Break-Even Goal but you still believe there is a clear reason for the goal to be high or low risk. Each goal has two characteristics above the 'Moderate' fisk characteristic which state '</t>
    </r>
    <r>
      <rPr>
        <i/>
        <sz val="12"/>
        <color theme="1"/>
        <rFont val="Calibri"/>
        <family val="2"/>
        <scheme val="minor"/>
      </rPr>
      <t>None of the high/low risk characteristics adequately describe why this Business Activity is high/low risk'</t>
    </r>
    <r>
      <rPr>
        <sz val="12"/>
        <color theme="1"/>
        <rFont val="Calibri"/>
        <family val="2"/>
        <scheme val="minor"/>
      </rPr>
      <t>. Use the rationale column to explain why you believe the goal to be high or low risk.</t>
    </r>
  </si>
  <si>
    <t>BE10-T-H-8</t>
  </si>
  <si>
    <t>e.g. cosmetic manufacturing, where chemicals considered safe at low levels (and are used in products as such) are present in elevated quantities in manufacturing environments</t>
  </si>
  <si>
    <t>e.g. mining cave-ins, falling from a height during construction</t>
  </si>
  <si>
    <t>BE21-E-H-1</t>
  </si>
  <si>
    <t>BE21-T-H-2</t>
  </si>
  <si>
    <t>A typical business relies on product inputs with complex, multi-tiered supply chains</t>
  </si>
  <si>
    <t>A typical business's value largely resides in intangible assets that are not tied to physical locations</t>
  </si>
  <si>
    <t>A typical business's activities are premised on the movement between multiple countries or jurisdictions</t>
  </si>
  <si>
    <t>e.g. freight transport, fishing</t>
  </si>
  <si>
    <t>A typical business builds physical infrastructure as a key activity</t>
  </si>
  <si>
    <t>e.g. water is used for process-specific cleaning, washing, cooling, heating or pressure</t>
  </si>
  <si>
    <t>A typical business sells physical products to other businesses, with low risk of product misuse</t>
  </si>
  <si>
    <t>A typical business emits significant greenhouse gases as an operational by-product unrelated to energy use</t>
  </si>
  <si>
    <t>BE22-T-H-4</t>
  </si>
  <si>
    <t>e.g. overfishing, cigarettes, junk food</t>
  </si>
  <si>
    <t>e.g. books, other educational resources/services, food crops</t>
  </si>
  <si>
    <t>e.g. patents, virtual networks or services and intellectual property</t>
  </si>
  <si>
    <t>A typical business's activities are notably at risk of being curbed by advancing environmental or social legislation</t>
  </si>
  <si>
    <t>e.g. semiconductor manufacturing, chemical manufacturing</t>
  </si>
  <si>
    <t>A typical business's activities lead to a significant risk of spills or leaks of harmful substances</t>
  </si>
  <si>
    <t>BE09-T-H-5</t>
  </si>
  <si>
    <t>A typical business's activities emit substantial amounts of harmful substances into nature</t>
  </si>
  <si>
    <t>e.g. textile manufacturing, agriculture</t>
  </si>
  <si>
    <t>A typical business's products are likely to cause harm to people or environment if disposed of improperly</t>
  </si>
  <si>
    <t>BE15-T-H-7</t>
  </si>
  <si>
    <t>A typical business's products have been processed and are intended for consumption</t>
  </si>
  <si>
    <t>e.g. packaged food, beverages, medicines</t>
  </si>
  <si>
    <t>e.g. cosmetics, medicines</t>
  </si>
  <si>
    <t>A typical business undertakes processes or creates products that rely on the use of potentially harmful and underresearched substances</t>
  </si>
  <si>
    <t>A typical business's core activities depend on significant quantities of digital equipment </t>
  </si>
  <si>
    <t>Product inputs are the materials and components which constitute a product. e.g. most manufactured goods, especially those dependent on packaging</t>
  </si>
  <si>
    <t>A typical business's products are made of multiple product inputs</t>
  </si>
  <si>
    <t>Product inputs are the materials and components which constitute a product. e.g. electronics are made up of many different components, which have supply chains of their own, and traceability is challenging. Raw agricultural products are often amalgamated in central markets and become difficult to trace</t>
  </si>
  <si>
    <t xml:space="preserve">A typical business's supply chains have documented cases of ethical challenges such as the financing of conflict, terrorism, money laundering, bribery, or corruption </t>
  </si>
  <si>
    <t>A typical business's activities could expose employees to physical hazards</t>
  </si>
  <si>
    <t>A typical business's activities have documented cases of child or forced labour</t>
  </si>
  <si>
    <t xml:space="preserve">A typical business's products have documented cases of ethical challenges such as the financing of conflict, terrorism, money laundering, bribery, or corruption </t>
  </si>
  <si>
    <t>A typical business has highly innovative products and/or operating processes that are disrupting traditional markets or creating new poorly regulated markets with documented ethical concerns</t>
  </si>
  <si>
    <t>A typical business's goods or services are intended to injure or incapacitate someone</t>
  </si>
  <si>
    <t>A typical business's products are formulation-based and intended for use on human skin</t>
  </si>
  <si>
    <t>S-H</t>
  </si>
  <si>
    <t>S-L</t>
  </si>
  <si>
    <t>S-U</t>
  </si>
  <si>
    <t>S-M</t>
  </si>
  <si>
    <t>S-H Count</t>
  </si>
  <si>
    <t>S-L Count</t>
  </si>
  <si>
    <t>S-U Count</t>
  </si>
  <si>
    <t>S-M Count</t>
  </si>
  <si>
    <t>A typical business's goods might contain harmful substances</t>
  </si>
  <si>
    <t>Manufacture of cement, lime and plaster</t>
  </si>
  <si>
    <t>Manufacture of ceramics and clay</t>
  </si>
  <si>
    <t>Manufacture of non-metallic products</t>
  </si>
  <si>
    <t>2394</t>
  </si>
  <si>
    <t>All</t>
  </si>
  <si>
    <t>N/A</t>
  </si>
  <si>
    <t>2395</t>
  </si>
  <si>
    <t>Manufacture of articles of concrete, cement and plaster</t>
  </si>
  <si>
    <t>No</t>
  </si>
  <si>
    <t>Yes</t>
  </si>
  <si>
    <t>Journal article</t>
  </si>
  <si>
    <t>Impact of alternative fuels on the cement manufacturing plant performance: an overview</t>
  </si>
  <si>
    <t>Bangladesh Society of Mechanical Engineers</t>
  </si>
  <si>
    <t>Azad Rahman, M.G. Rasul, M.M.K. Khan, S. Sharma</t>
  </si>
  <si>
    <t>https://www.researchgate.net/publication/257726716_Impact_of_Alternative_Fuels_on_the_Cement_Manufacturing_Plant_Performance_An_Overview</t>
  </si>
  <si>
    <t>Website</t>
  </si>
  <si>
    <t>https://www.nordkalk.com/products/product-information/production-process/</t>
  </si>
  <si>
    <t>PRODUCTION PROCESS</t>
  </si>
  <si>
    <t>Nordkalk</t>
  </si>
  <si>
    <t>https://orebeneficiation.wordpress.com/2012/01/15/five-stages-of-gypsum-production-process/</t>
  </si>
  <si>
    <t>Five stages of gypsum production process</t>
  </si>
  <si>
    <t>Ore Beneficiation</t>
  </si>
  <si>
    <t>https://www.sciencedirect.com/science/article/pii/B9780128037805000101</t>
  </si>
  <si>
    <t>10 - Rotary Kiln Minerals Process Applications</t>
  </si>
  <si>
    <t>Book</t>
  </si>
  <si>
    <t>Rotary Kilns</t>
  </si>
  <si>
    <t>Second Edition, Page 231-264</t>
  </si>
  <si>
    <t>A. A Boateng</t>
  </si>
  <si>
    <t>https://feeco.com/question-week-fuel-sources-can-feecos-rotary-dryers-kilns-work-with/</t>
  </si>
  <si>
    <t>What Fuel Sources Can FEECO’s Rotary Dryers And Kilns Work With?</t>
  </si>
  <si>
    <t>FEECO International</t>
  </si>
  <si>
    <t>Jenny Seim</t>
  </si>
  <si>
    <t>The Cement Manufacturing Process</t>
  </si>
  <si>
    <t>Thermo Fisher Scientific</t>
  </si>
  <si>
    <t>Darrell Leetham</t>
  </si>
  <si>
    <t>https://www.thermofisher.com/blog/mining/the-cement-manufacturing-process/</t>
  </si>
  <si>
    <t>Limestone and clay are heated to a high temperature of 1450 °C in a cement kiln. In this process, the chemical bonds of the raw materials are broken down and then they are recombined into new compounds. The result is called clinker. Clinker is mixed with gypsum to form cement.[6] The limestone (CaCO3) is burnt in a rotary or shaft kiln where it breaks down into calcium oxide, i.e. quicklime (CaO), and carbon dioxide (CO2).[2]</t>
  </si>
  <si>
    <t>https://www.sustainableconcrete.org.uk/Sustainable-Concrete/Ten-Insights/Water.aspx</t>
  </si>
  <si>
    <t>Water</t>
  </si>
  <si>
    <t>Sustainable Concrete</t>
  </si>
  <si>
    <t>https://theconstructor.org/building/manufacturing-of-bricks-methods-and-process/11972/</t>
  </si>
  <si>
    <t>Manufacturing of Bricks for Masonry Construction – Methods and Process</t>
  </si>
  <si>
    <t>The Constructor</t>
  </si>
  <si>
    <t>Drywall Background</t>
  </si>
  <si>
    <t>Made How</t>
  </si>
  <si>
    <t>http://www.madehow.com/Volume-2/Drywall.html</t>
  </si>
  <si>
    <t>Aggregates for Concrete</t>
  </si>
  <si>
    <t>GreenSpec</t>
  </si>
  <si>
    <t>https://www.greenspec.co.uk/building-design/aggregates-for-concrete/</t>
  </si>
  <si>
    <t>Environmental Impact Assessment of Cement Industry - A Short Note</t>
  </si>
  <si>
    <t>Council of Scientific &amp; Industrial Research</t>
  </si>
  <si>
    <t>Yogesh Dhoble</t>
  </si>
  <si>
    <t>https://papers.ssrn.com/sol3/papers.cfm?abstract_id=2234380</t>
  </si>
  <si>
    <t>https://www.theguardian.com/cities/2019/feb/25/concrete-the-most-destructive-material-on-earth</t>
  </si>
  <si>
    <t>Concrete: the most destructive material on Earth</t>
  </si>
  <si>
    <t>The Guardian</t>
  </si>
  <si>
    <t>Jonathan Watts</t>
  </si>
  <si>
    <t>CHAPTER 13 - Rural and Developing Country Solutions</t>
  </si>
  <si>
    <t>Environmental Solutions</t>
  </si>
  <si>
    <t>Pages 313-400</t>
  </si>
  <si>
    <t>Salah M. El Haggar</t>
  </si>
  <si>
    <t>https://www.sciencedirect.com/science/article/pii/B9780120884414500150</t>
  </si>
  <si>
    <t>Sustainability and limestone waste</t>
  </si>
  <si>
    <t>LSI Stone</t>
  </si>
  <si>
    <t>https://lsi-stone.com/2017/07/19/sustainability-and-limestone-waste/</t>
  </si>
  <si>
    <t>Facts &amp; Figures</t>
  </si>
  <si>
    <t>Gypsum to Gypsum</t>
  </si>
  <si>
    <t>https://gypsumtogypsum.org/gtog/factsandfigures/</t>
  </si>
  <si>
    <t>https://www.birdlife.org/sites/default/files/Extraction-and-Biodiversity-in-Limestone-Areas.pdf</t>
  </si>
  <si>
    <t>Document from website</t>
  </si>
  <si>
    <t>EXTRACTION AND BIODIVERSITY IN LIMESTONE AREAS</t>
  </si>
  <si>
    <t>BirdLife</t>
  </si>
  <si>
    <t>Birdlife, WWF, Fauna &amp; Flora International, IUCN</t>
  </si>
  <si>
    <t>OCL: Indirect Employment Effects In The Cement Supply Chain</t>
  </si>
  <si>
    <t>International Finance Corporation</t>
  </si>
  <si>
    <t>Ruchira Kumar, Dr. Vegard Iverson</t>
  </si>
  <si>
    <t>http://documents1.worldbank.org/curated/en/977211468159301111/pdf/820320BRI0OCLE00Box379851B00PUBLIC0.pdf</t>
  </si>
  <si>
    <t>OCCUPATIONAL HEALTH AND SAFETY IN CEMENT INDUSTRY</t>
  </si>
  <si>
    <t>https://www.cementequipment.org/home/occupational-health-and-safety-in-cement-industry/#CEMENT_MANUFACTURING_PROCESS</t>
  </si>
  <si>
    <t>Cement Equipment</t>
  </si>
  <si>
    <t>Concrete Manufacturing</t>
  </si>
  <si>
    <t>OSHA</t>
  </si>
  <si>
    <t>Occupational Safety and Health Administration</t>
  </si>
  <si>
    <t>https://www.osha.gov/Publications/concrete_manufacturing.html</t>
  </si>
  <si>
    <t>Dust emissions are one of the most significant impacts of cement manufacturing and associated with handling and storage of raw materials (including crushing and grinding of raw materials).[18] Eye, skin and respiratory tract irritation from exposure to cement dust is a common risk.[19] Long exposure to lime kilns can cause eye disorders, respiratory disorders and also cardiovascular and skin disorders.[20]</t>
  </si>
  <si>
    <t>https://www.researchgate.net/publication/320470846_OCCUPATIONAL_HEALTH_AND_SAFETY_IN_CEMENT_INDUSTRY</t>
  </si>
  <si>
    <t xml:space="preserve">African Journal of Environmental Science and Technology </t>
  </si>
  <si>
    <t xml:space="preserve">Assessment of ill health behaviors of lime kilns workers, at Maihar and Jhukehi region of Madhya Pradesh, India
</t>
  </si>
  <si>
    <t>Vol 6, pages 155-159</t>
  </si>
  <si>
    <t>A typical business may engage in discriminatory practices, often unintentionally. This risk is present but not heightened for this Business Activity.</t>
  </si>
  <si>
    <t>The Central Wage Board for Cement Industry</t>
  </si>
  <si>
    <t>Ministry of Labour and Employment - India</t>
  </si>
  <si>
    <t>https://dspace.gipe.ac.in/xmlui/bitstream/handle/10973/39694/GIPE-072309.pdf?sequence=3&amp;isAllowed=y</t>
  </si>
  <si>
    <t>This business activity does not have any characteristics that would make it more susceptible to breaching the ‘spirit and the letter’ of tax regulation.</t>
  </si>
  <si>
    <t xml:space="preserve">The business model for manufacturing cement, lime and plaster does not rely on the ownership or management of financial assets except for appropriate day-to-day management. This includes any accumulated investments going into new developments. </t>
  </si>
  <si>
    <r>
      <t>In the manufacturing process of cement, thermal energy is used mainly during the burning process, while electricity is used to power cement grinding machinery.</t>
    </r>
    <r>
      <rPr>
        <sz val="13"/>
        <color theme="4"/>
        <rFont val="Calibri"/>
        <family val="2"/>
      </rPr>
      <t xml:space="preserve"> </t>
    </r>
    <r>
      <rPr>
        <sz val="13"/>
        <color theme="1"/>
        <rFont val="Calibri"/>
        <family val="2"/>
      </rPr>
      <t>Generally, fossil fuels such as coal, petroleum coke (petcoke) and natural gas provide the thermal energy required for drying raw material inputs in the cement industry.[1] 
Lime kilns require fuel for thermal energy. The fuels that are commonly used are natural gas, fuel oil, coal, coke, and sawdust.[4] Gypsum dryers work with a number of different fuels such as, fuel oil, natural gas, electricity, biomass combustion, biogas and waste heat.[5]</t>
    </r>
  </si>
  <si>
    <t>Analysis: Gimmie Water - water conservation in the cement industry</t>
  </si>
  <si>
    <t>Global Cement</t>
  </si>
  <si>
    <t>https://www.globalcement.com/news/item/1772-analysis-gimmie-water-water-conservation-in-the-cement-industry</t>
  </si>
  <si>
    <t>Cement is made by chemically altering the properties of raw materials such as limestone, gypsum and clay using extreme heat.[6] Limestone is burnt to form quicklime/lime.[4] Gypsum ore is crushed and grinded to form plaster.[5] Since there are raw materials in its supply chain, it increases the likelihood of certain hotspots.</t>
  </si>
  <si>
    <t>Environmental Hazards of Limestone Mining</t>
  </si>
  <si>
    <t>Sciencing</t>
  </si>
  <si>
    <t>David Barber</t>
  </si>
  <si>
    <t>https://sciencing.com/environmental-hazards-of-limestone-mining-13663264.html</t>
  </si>
  <si>
    <t>Sand, clay extraction cause for concern</t>
  </si>
  <si>
    <t>Herald New Zealand</t>
  </si>
  <si>
    <t>https://www.herald.co.zw/sand-clay-extraction-cause-for-concern/</t>
  </si>
  <si>
    <t>https://globalpressjournal.com/asia/indian-administered_kashmir/gypsum-extraction-in-kashmir-impacts-health-environment/</t>
  </si>
  <si>
    <t>Afsana Bhat</t>
  </si>
  <si>
    <t>Global Press Journal</t>
  </si>
  <si>
    <t>Gypsum Extraction in Kashmir Impacts Health, Environment</t>
  </si>
  <si>
    <t>Carbon, climate and corruption coalesce in concrete</t>
  </si>
  <si>
    <t>David Suzuki Foundation</t>
  </si>
  <si>
    <t>Ian Hanington, David Suzuki</t>
  </si>
  <si>
    <t>https://davidsuzuki.org/story/carbon-climate-and-corruption-coalesce-in-concrete/</t>
  </si>
  <si>
    <t>Local Development of affordable lime in southern Africa</t>
  </si>
  <si>
    <t>Core AC UK</t>
  </si>
  <si>
    <t>CJ Mitchell</t>
  </si>
  <si>
    <t>https://core.ac.uk/download/pdf/58520.pdf</t>
  </si>
  <si>
    <t>http://ibm.nic.in/writereaddata/files/01092018173138Gypsum%202016(AdvanceRelease).pdf</t>
  </si>
  <si>
    <t>Indian Bureau of Mines</t>
  </si>
  <si>
    <t>Indian Minerals Yearbook 2016</t>
  </si>
  <si>
    <t>Dust emissions are one of the most significant impacts of cement manufacturing and associated with handling and storage of raw materials (including crushing and grinding of raw materials).[18] Eye, skin and respiratory tract irritation from exposure to cement dust is a common risk.[19] Long exposure to lime kilns in Lime manufacturing can cause eye disorders, respiratory disorders and also cardiovascular and skin disorders.[20]</t>
  </si>
  <si>
    <t>COMMON HAZARDS AND CONTROL MEASURES IN CEMENT PLANT</t>
  </si>
  <si>
    <t>LinkedIn</t>
  </si>
  <si>
    <t>AKM Aziz</t>
  </si>
  <si>
    <t>https://www.linkedin.com/pulse/common-hazards-control-measures-cement-plant-akm-aziz/</t>
  </si>
  <si>
    <t>Industrial crushers and grinders are used to process the raw material for lime and gypsum manufacturing. The heavy machinery has mechanical moving parts that always increases the risk of injuries and accidents.[1][2] Other physical hazards that can occur in cement production are due to vibrations from using hand-held power tools and operating large mobile equipment such as earth-moving equipment.[29]</t>
  </si>
  <si>
    <t xml:space="preserve">Dust emissions during the disposal of concrete and cement based products can cause eye, skin and respiratory tract irritation.[18][20] Hence, there is a potential hazard for employees that use cement and concrete for construction operations. However, since these are a B2B activity, the businesses involved should be aware of these product risks. </t>
  </si>
  <si>
    <t>Gypsum Plasterboard: Manufacture &amp; Additives</t>
  </si>
  <si>
    <t>https://www.greenspec.co.uk/building-design/plasterboard-drylining-partition/</t>
  </si>
  <si>
    <t>https://www.lime.org/lime-basics/uses-of-lime/</t>
  </si>
  <si>
    <t>Lime</t>
  </si>
  <si>
    <t>Uses of Lime</t>
  </si>
  <si>
    <t>At the end of life, cement and gypsum based products can be repurposed for use in the same business activity. [6][3] Concrete is broken down and grinded to be used again for construction purposes. Also, gypsum based plasterboards can be repurposed as well. Lime-based products are also constantly repurposed for use in environmental applications.[10][31]</t>
  </si>
  <si>
    <t>The main by-product of lime production is carbon dioxide.[2] Taking in all stages of production, concrete is said to be responsible for 4-8% of the world’s CO2. Half of concrete’s CO2 emissions are created during the manufacture of clinker, the most-energy intensive part of the cement-making process.[12] This creates hotspots in the lime and cement manufacturing industries.
In the manufacturing process of cement, thermal energy is used mainly during the burning process, while electricity is used to power cement grinding machinery. Generally, fossil fuels such as coal, petroleum coke (petcoke) and natural gas provide the thermal energy required for drying raw material inputs in the cement industry.[1] 
Lime kilns require fuel for thermal energy. The fuels that are commonly used are natural gas, fuel oil, coal, coke, and sawdust.[4] Gypsum dryers work with a number of different fuels such as, fuel oil, natural gas, electricity, biomass combustion, biogas and waste heat.[5]</t>
  </si>
  <si>
    <t>Report on The Working Conditions of Contract Labour
in Cement manufacturing Industry, Cement Related Mines, Food Corporation of India AND
National Thermal Power Corporation</t>
  </si>
  <si>
    <t>Labour Bureau India</t>
  </si>
  <si>
    <t>http://labourbureau.gov.in/slctxch2.html</t>
  </si>
  <si>
    <t>There is a significant presence of contract workers in the cement manufacturing industry. These contracts are not permanent jobs and tend to be temporary based on demand for workers.[32]</t>
  </si>
  <si>
    <t>This business activity often employs a lot of unskilled labour for manual tasks. Raw material handling and transportation is one of the main manual tasks. This is where the unskilled labour plays a part in ensuring that the company stays on track with production processes by doing a lot of heavy lifting. [17][21]</t>
  </si>
  <si>
    <t>This Business Activity includes the manufacturing of a mined or quarried raw material (normally of mineral origin) into cement, lime or plaster. Typical finished products are used in construction, and range from ready-mixed and dry-mix concrete and mortars, to precast concrete, cement or artificial stone flagstones, bricks, plaster boards and sheets. The production of cement consumes large quantities of raw materials (limestone, clay and gypsum) and energy (thermal and electricity). 
Cement manufacturing is a complex process that begins with mining and then grinding raw materials that include limestone and clay, to a fine powder, called raw meal, which is then heated to a temperature as high as 1450 °C in a cement kiln. In this process, the chemical bonds of the raw materials are broken down and then they are recombined into new compounds. The result is called clinker. The clinker is ground to a fine powder in a cement mill and mixed with gypsum to create cement. [6]
 Limestone is mined in quarries and mines. After this process, the limestone undergoes crushing and grinding to produce limestone powder. This powder is then burnt in a lime kiln to produce quicklime(more commonly known as lime) and carbon dioxide.[2] Plaster, also known as gypsum, is mined from quarries and underground mines. After mining, it is crushed to smaller pieces, screened for impurities and then ground into a fine powder that is used in the manufacturing of other products. Heating is the final stage that ensures that the moisture content remains below the desired level. This is important in order to ensure that the gypsum is dry enough to be used for creating products and cement.</t>
  </si>
  <si>
    <r>
      <t>In the manufacturing process of cement, thermal energy is used mainly during the burning process, while electricity is used to power cement grinding machinery.</t>
    </r>
    <r>
      <rPr>
        <sz val="13"/>
        <color theme="4"/>
        <rFont val="Calibri"/>
        <family val="2"/>
      </rPr>
      <t xml:space="preserve"> </t>
    </r>
    <r>
      <rPr>
        <sz val="13"/>
        <color theme="1"/>
        <rFont val="Calibri"/>
        <family val="2"/>
      </rPr>
      <t>Generally, fossil fuels such as coal, petroleum coke and natural gas provide the thermal energy required for drying raw material inputs in the cement industry.[1] 
Lime kilns require fuel for thermal energy. The fuels that are commonly used are natural gas, fuel oil, coal, coke, and sawdust.[4] Gypsum dryers work with a number of different fuels such as, fuel oil, natural gas, electricity, biomass combustion, biogas and waste heat.[5]</t>
    </r>
  </si>
  <si>
    <t>Limestone and clay are heated to a high temperature of 1450 °C in a cement kiln. In this process, the chemical bonds of the raw materials are broken down and then they are recombined into new compounds. The result is called clinker. Clinker is mixed with gypsum to form cement.[6] The limestone is burnt in a rotary or shaft kiln where it breaks down into calcium oxide, i.e. quicklime and carbon dioxide.[2]</t>
  </si>
  <si>
    <t>https://www.lime.org/lime-basics/how-lime-is-made/</t>
  </si>
  <si>
    <t>Water is used in concrete production process in various ways such as plant cleaning, dust suppression and washing of aggregates.[7] Aggregates are gravel, crushed stone, sand, slag, recycled concrete which make up 60 -80% of the concrete mix.[10] Water is also used in cement production [22]</t>
  </si>
  <si>
    <t>Water is a major product input for concrete as it acts as the binding agent between the cement and the aggregates.[10] Water is combined with gypsum/plaster to manufacture plasterboards, and is an input in 'hydrated lime production', where water is added to crushed lime.[9] [35]</t>
  </si>
  <si>
    <t>Manufactured products are comprised of raw materials,
such as limestone, gypsum and clay. These materials are procured and therefore associated impacts fall under BE04: Procurement</t>
  </si>
  <si>
    <t xml:space="preserve">Cement is made up of limestone, clay and gypsum.[6] Concrete is made using cement, water and various aggregates such as, gravel, crushed stone, sand, slag, recycled concrete.[10] </t>
  </si>
  <si>
    <t>Limestone mining can cause issues such as habitat destruction, dust pollution and groundwater sediment increase.[23] Clay extraction accelerates deforestation and disturbances in ecosystems.[24]Gypsum extraction causes destabilization of hill slopes and affects the water table levels.[25]</t>
  </si>
  <si>
    <t>The main by-product of lime production is carbon dioxide.[2] Taking in all stages of production, concrete is said to be responsible for 4-8% of the world’s CO2. Half of concrete’s CO2 emissions are created during the manufacture of clinker, the most-energy intensive part of the cement-making process.[12]</t>
  </si>
  <si>
    <r>
      <t>The limestone manufacturing generates a large volume of stone waste. It is classified in various forms such as powder or fines, aggregates, larger stone pieces and cobbles, damaged blocks or slabs.</t>
    </r>
    <r>
      <rPr>
        <sz val="13"/>
        <color theme="4"/>
        <rFont val="Calibri"/>
        <family val="2"/>
      </rPr>
      <t xml:space="preserve"> </t>
    </r>
    <r>
      <rPr>
        <sz val="13"/>
        <color theme="1"/>
        <rFont val="Calibri"/>
        <family val="2"/>
      </rPr>
      <t>[14] 
Gypsum/plaster industry waste during manufacturing results from plasterboards that do not meet specifications and also the stone and dust waste from crushing and grinding of gypsum ore.[15]</t>
    </r>
  </si>
  <si>
    <t xml:space="preserve">Land use is a concern for this business activity as manufacturing plants require a considerable amount of land for their operations which include stacking grounds for raw material and the production facility itself.[11] </t>
  </si>
  <si>
    <t>Environmental, Health, and Safety Guidelines for
Cement and Lime Manufacturing</t>
  </si>
  <si>
    <t>International Finance Corporation and World Bank Group</t>
  </si>
  <si>
    <t>https://www.ifc.org/wps/wcm/connect/94cc9739-5c7f-41f5-87da-2ef944c19977/Final%2B-%2BCement%2Band%2BLime%2BManufacturing.pdf?MOD=AJPERES&amp;CVID=jkCZeBT&amp;id=1323149052385</t>
  </si>
  <si>
    <t>Sources of solid waste in cement and lime manufacturing
include clinker production waste, mainly composed of spoil
rocks, which are removed from the raw materials during the raw
meal preparation. Another potential waste stream involves the
kiln dust removed from the bypass flow and the stack, if it is not
recycled or emitted in the process.[34]</t>
  </si>
  <si>
    <t>While the operations in this business activity have significant GHG emissions, the products themselves do not cause significant GHG emissions.[2][12]</t>
  </si>
  <si>
    <t>Cement, lime and plaster are unlikely to cause harm during use. Plaster is generally considered non-hazardous. [30] Dust emissions during the disposal of concrete and cement based products can cause irritation, but not enough to warrant a heightened risk level.</t>
  </si>
  <si>
    <t>https://www.chathamhouse.org/sites/default/files/publications/2018-06-13-making-concrete-change-cement-lehne-preston-exec-sum.pdf</t>
  </si>
  <si>
    <t>Chatham House</t>
  </si>
  <si>
    <t>Making Concrete
Change
Innovation in Low-carbon
Cement and Concrete</t>
  </si>
  <si>
    <t xml:space="preserve">To  bring the cement sector in line with the Paris Agreement on climate change, its annual emissions will need to fall by at least 16 per cent by 2030. [35] A Paris-compliant pathway will put significant pressure on cement and other GHG intensive manufacturing. </t>
  </si>
  <si>
    <t>Wastewater is generated mainly for
cooling purposes in different phases of cement and lime manufacturing processes (e.g.bearings, kiln rings). Process wastewater with high pH and suspended solids may be generated in some operations. [34]</t>
  </si>
  <si>
    <t xml:space="preserve">Air emissions in cement and lime manufacturing are generated
by the handling and storage of intermediate and final materials,
and by the operation of kiln systems, clinker coolers, and mills. [34]
The main pollution source generated from the cement industry is the solid waste called cement by-pass dust, which is collected from the bottom of the dust filter during the manufacturing process. The dust is formed during the burning of raw materials in the kiln. The dust is diffused into the atmostphere and causes air pollution due to its size and high pH value.[13]
</t>
  </si>
  <si>
    <t>There is a significant presence of contract work in the cement manufacturing industry. These contracts are not permanent jobs and tend to be temporary based on demand for workers.[32]</t>
  </si>
  <si>
    <t>The risk of inadequate community engagement is present, but not heightened for this activity. 
Cut and upgraded based on rule of thumb: BE09: rule of thumb
This applies if the harmful substances identified in BE05 is likely to be  1) emitted into nature and 2) cause direct harm to community, not just cumulative harm from the  build up of substances such as air pollutants. The exception is where the combustion of fuel to transform materials at extreme temperatures, at scale is core to the business activity.</t>
  </si>
  <si>
    <t>Added during calibration. This answer needs standardising across materials manufacturing</t>
  </si>
  <si>
    <t>Effects of Airborne Particulate Matter on a Respiratory Health in a Community near a Cement Facttory in Chilanga, Zambia: Results from a Panel Study</t>
  </si>
  <si>
    <t>https://www.ncbi.nlm.nih.gov/pmc/articles/PMC5707990/</t>
  </si>
  <si>
    <t>Int J Environ Res Public Health</t>
  </si>
  <si>
    <t>14, 11 pp.1351</t>
  </si>
  <si>
    <t>Emmy Nkhama, Micky Ndhlovu, J. Timothy Dvonch, Mary Lynam, Graciela Mentz, Seter Siziya, and Kuku Voyi</t>
  </si>
  <si>
    <t>Cement, lime and plaster manufacturing produces significant quantities of dust, particulate matter, nitrous oxides and sulfur oxides, which cause local air pollution with adverse impacts on people's health, causing respiratory conditions. [36][37]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</si>
</sst>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2"/>
      <color theme="1"/>
      <name val="Calibri"/>
      <family val="2"/>
      <scheme val="minor"/>
    </font>
    <font>
      <sz val="12"/>
      <color theme="1"/>
      <name val="Calibri"/>
      <family val="2"/>
    </font>
    <font>
      <b/>
      <sz val="20"/>
      <color theme="0"/>
      <name val="Calibri"/>
      <family val="2"/>
    </font>
    <font>
      <b/>
      <sz val="14"/>
      <color theme="0"/>
      <name val="Calibri"/>
      <family val="2"/>
    </font>
    <font>
      <sz val="8"/>
      <name val="Calibri"/>
      <family val="2"/>
      <scheme val="minor"/>
    </font>
    <font>
      <b/>
      <sz val="12"/>
      <color theme="1"/>
      <name val="Calibri"/>
      <family val="2"/>
      <scheme val="minor"/>
    </font>
    <font>
      <b/>
      <sz val="14"/>
      <color theme="3" tint="-0.499984740745262"/>
      <name val="Calibri"/>
      <family val="2"/>
    </font>
    <font>
      <sz val="12"/>
      <color theme="0" tint="-0.499984740745262"/>
      <name val="Calibri"/>
      <family val="2"/>
    </font>
    <font>
      <sz val="12"/>
      <color theme="0" tint="-0.499984740745262"/>
      <name val="Calibri (Body)"/>
    </font>
    <font>
      <sz val="12"/>
      <color rgb="FF3F3F3F"/>
      <name val="Helvetica"/>
      <family val="2"/>
    </font>
    <font>
      <b/>
      <sz val="14"/>
      <color theme="0"/>
      <name val="Calibri"/>
      <family val="2"/>
      <scheme val="minor"/>
    </font>
    <font>
      <sz val="14"/>
      <color theme="1"/>
      <name val="Calibri"/>
      <family val="2"/>
      <scheme val="minor"/>
    </font>
    <font>
      <sz val="14"/>
      <color theme="3" tint="-0.499984740745262"/>
      <name val="Calibri"/>
      <family val="2"/>
    </font>
    <font>
      <sz val="14"/>
      <color theme="0" tint="-0.499984740745262"/>
      <name val="Calibri"/>
      <family val="2"/>
    </font>
    <font>
      <sz val="14"/>
      <color theme="0"/>
      <name val="Calibri"/>
      <family val="2"/>
    </font>
    <font>
      <sz val="14"/>
      <color theme="3" tint="-0.499984740745262"/>
      <name val="Calibri"/>
      <family val="2"/>
      <scheme val="minor"/>
    </font>
    <font>
      <sz val="13"/>
      <color theme="3" tint="-0.499984740745262"/>
      <name val="Calibri"/>
      <family val="2"/>
      <scheme val="minor"/>
    </font>
    <font>
      <sz val="14"/>
      <color theme="2" tint="-0.499984740745262"/>
      <name val="Calibri"/>
      <family val="2"/>
    </font>
    <font>
      <sz val="14"/>
      <color theme="0" tint="-0.499984740745262"/>
      <name val="Calibri (Body)"/>
    </font>
    <font>
      <sz val="14"/>
      <color theme="3" tint="-0.499984740745262"/>
      <name val="Calibri (Body)"/>
    </font>
    <font>
      <sz val="14"/>
      <color theme="0" tint="-0.499984740745262"/>
      <name val="Calibri"/>
      <family val="2"/>
      <scheme val="minor"/>
    </font>
    <font>
      <sz val="13"/>
      <color theme="3" tint="-0.499984740745262"/>
      <name val="Calibri (Body)"/>
    </font>
    <font>
      <sz val="13"/>
      <color theme="0" tint="-0.499984740745262"/>
      <name val="Calibri (Body)"/>
    </font>
    <font>
      <sz val="13"/>
      <color theme="3" tint="-0.499984740745262"/>
      <name val="Calibri"/>
      <family val="2"/>
    </font>
    <font>
      <sz val="13"/>
      <color theme="0" tint="-0.499984740745262"/>
      <name val="Calibri"/>
      <family val="2"/>
    </font>
    <font>
      <sz val="13"/>
      <color theme="0" tint="-0.499984740745262"/>
      <name val="Calibri"/>
      <family val="2"/>
      <scheme val="minor"/>
    </font>
    <font>
      <sz val="13"/>
      <color theme="1"/>
      <name val="Calibri"/>
      <family val="2"/>
      <scheme val="minor"/>
    </font>
    <font>
      <sz val="13"/>
      <color theme="1"/>
      <name val="Calibri"/>
      <family val="2"/>
    </font>
    <font>
      <b/>
      <sz val="18"/>
      <color theme="0"/>
      <name val="Calibri"/>
      <family val="2"/>
      <scheme val="minor"/>
    </font>
    <font>
      <i/>
      <sz val="12"/>
      <color theme="1"/>
      <name val="Calibri"/>
      <family val="2"/>
      <scheme val="minor"/>
    </font>
    <font>
      <sz val="11"/>
      <color rgb="FF000000"/>
      <name val="Calibri"/>
      <family val="2"/>
      <scheme val="minor"/>
    </font>
    <font>
      <u/>
      <sz val="12"/>
      <color theme="10"/>
      <name val="Calibri"/>
      <family val="2"/>
      <scheme val="minor"/>
    </font>
    <font>
      <sz val="12"/>
      <color theme="0"/>
      <name val="Calibri"/>
      <family val="2"/>
      <scheme val="minor"/>
    </font>
    <font>
      <sz val="12"/>
      <color rgb="FF000000"/>
      <name val="Calibri"/>
      <family val="2"/>
      <scheme val="minor"/>
    </font>
    <font>
      <u/>
      <sz val="12"/>
      <color theme="1"/>
      <name val="Calibri"/>
      <family val="2"/>
      <scheme val="minor"/>
    </font>
    <font>
      <sz val="13"/>
      <color theme="1"/>
      <name val="Calibri (Body)"/>
    </font>
    <font>
      <sz val="12"/>
      <color theme="1"/>
      <name val="Calibri (Body)"/>
    </font>
    <font>
      <sz val="14"/>
      <color theme="1"/>
      <name val="Calibri"/>
      <family val="2"/>
    </font>
    <font>
      <b/>
      <sz val="14"/>
      <color theme="1"/>
      <name val="Calibri"/>
      <family val="2"/>
      <scheme val="minor"/>
    </font>
    <font>
      <b/>
      <sz val="16"/>
      <color theme="0"/>
      <name val="Calibri"/>
      <family val="2"/>
    </font>
    <font>
      <sz val="14"/>
      <color rgb="FF225E6F"/>
      <name val="Calibri"/>
      <family val="2"/>
      <scheme val="minor"/>
    </font>
    <font>
      <sz val="13"/>
      <color rgb="FF225E6F"/>
      <name val="Calibri"/>
      <family val="2"/>
      <scheme val="minor"/>
    </font>
    <font>
      <sz val="13"/>
      <color theme="4"/>
      <name val="Calibri"/>
      <family val="2"/>
    </font>
    <font>
      <sz val="13"/>
      <color theme="4"/>
      <name val="Calibri (Body)"/>
    </font>
  </fonts>
  <fills count="20">
    <fill>
      <patternFill patternType="none"/>
    </fill>
    <fill>
      <patternFill patternType="gray125"/>
    </fill>
    <fill>
      <patternFill patternType="solid">
        <fgColor rgb="FF338CA6"/>
        <bgColor indexed="64"/>
      </patternFill>
    </fill>
    <fill>
      <patternFill patternType="solid">
        <fgColor rgb="FF58B2CB"/>
        <bgColor indexed="64"/>
      </patternFill>
    </fill>
    <fill>
      <patternFill patternType="solid">
        <fgColor theme="3" tint="0.59999389629810485"/>
        <bgColor indexed="64"/>
      </patternFill>
    </fill>
    <fill>
      <patternFill patternType="solid">
        <fgColor rgb="FFBBDFEB"/>
        <bgColor indexed="64"/>
      </patternFill>
    </fill>
    <fill>
      <patternFill patternType="solid">
        <fgColor rgb="FFBBDFEA"/>
        <bgColor indexed="64"/>
      </patternFill>
    </fill>
    <fill>
      <patternFill patternType="solid">
        <fgColor theme="0" tint="-4.9989318521683403E-2"/>
        <bgColor indexed="64"/>
      </patternFill>
    </fill>
    <fill>
      <patternFill patternType="solid">
        <fgColor theme="0" tint="-4.9989318521683403E-2"/>
        <bgColor rgb="FF000000"/>
      </patternFill>
    </fill>
    <fill>
      <patternFill patternType="solid">
        <fgColor theme="3" tint="0.79998168889431442"/>
        <bgColor rgb="FF000000"/>
      </patternFill>
    </fill>
    <fill>
      <patternFill patternType="solid">
        <fgColor theme="3" tint="0.79998168889431442"/>
        <bgColor indexed="64"/>
      </patternFill>
    </fill>
    <fill>
      <patternFill patternType="solid">
        <fgColor theme="2"/>
        <bgColor indexed="64"/>
      </patternFill>
    </fill>
    <fill>
      <patternFill patternType="solid">
        <fgColor theme="3" tint="0.59999389629810485"/>
        <bgColor rgb="FF000000"/>
      </patternFill>
    </fill>
    <fill>
      <patternFill patternType="solid">
        <fgColor theme="3"/>
        <bgColor indexed="64"/>
      </patternFill>
    </fill>
    <fill>
      <patternFill patternType="solid">
        <fgColor theme="3" tint="-0.249977111117893"/>
        <bgColor indexed="64"/>
      </patternFill>
    </fill>
    <fill>
      <patternFill patternType="solid">
        <fgColor rgb="FFFCDEB3"/>
        <bgColor indexed="64"/>
      </patternFill>
    </fill>
    <fill>
      <patternFill patternType="solid">
        <fgColor rgb="FFF2F2F2"/>
        <bgColor indexed="64"/>
      </patternFill>
    </fill>
    <fill>
      <patternFill patternType="solid">
        <fgColor rgb="FFBBDFEA"/>
        <bgColor rgb="FF000000"/>
      </patternFill>
    </fill>
    <fill>
      <patternFill patternType="solid">
        <fgColor rgb="FFF2F2F2"/>
        <bgColor rgb="FF000000"/>
      </patternFill>
    </fill>
    <fill>
      <patternFill patternType="solid">
        <fgColor theme="0"/>
        <bgColor indexed="64"/>
      </patternFill>
    </fill>
  </fills>
  <borders count="40">
    <border>
      <left/>
      <right/>
      <top/>
      <bottom/>
      <diagonal/>
    </border>
    <border>
      <left style="thin">
        <color theme="0"/>
      </left>
      <right style="thin">
        <color theme="0"/>
      </right>
      <top style="thin">
        <color theme="0"/>
      </top>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thin">
        <color theme="0"/>
      </left>
      <right/>
      <top style="thin">
        <color theme="0"/>
      </top>
      <bottom style="thin">
        <color theme="0"/>
      </bottom>
      <diagonal/>
    </border>
    <border>
      <left/>
      <right/>
      <top/>
      <bottom style="thin">
        <color theme="0"/>
      </bottom>
      <diagonal/>
    </border>
    <border>
      <left style="thin">
        <color theme="0"/>
      </left>
      <right/>
      <top/>
      <bottom style="thin">
        <color theme="0"/>
      </bottom>
      <diagonal/>
    </border>
    <border>
      <left style="thick">
        <color theme="2"/>
      </left>
      <right style="thin">
        <color theme="0"/>
      </right>
      <top style="thick">
        <color theme="2"/>
      </top>
      <bottom style="thin">
        <color theme="0"/>
      </bottom>
      <diagonal/>
    </border>
    <border>
      <left style="thin">
        <color theme="0"/>
      </left>
      <right style="thin">
        <color theme="0"/>
      </right>
      <top style="thick">
        <color theme="2"/>
      </top>
      <bottom style="thin">
        <color theme="0"/>
      </bottom>
      <diagonal/>
    </border>
    <border>
      <left style="thin">
        <color theme="0"/>
      </left>
      <right style="thick">
        <color theme="2"/>
      </right>
      <top style="thick">
        <color theme="2"/>
      </top>
      <bottom style="thin">
        <color theme="0"/>
      </bottom>
      <diagonal/>
    </border>
    <border>
      <left style="thick">
        <color theme="2"/>
      </left>
      <right style="thin">
        <color theme="0"/>
      </right>
      <top style="thin">
        <color theme="0"/>
      </top>
      <bottom style="thin">
        <color theme="0"/>
      </bottom>
      <diagonal/>
    </border>
    <border>
      <left style="thin">
        <color theme="0"/>
      </left>
      <right style="thick">
        <color theme="2"/>
      </right>
      <top style="thin">
        <color theme="0"/>
      </top>
      <bottom style="thin">
        <color theme="0"/>
      </bottom>
      <diagonal/>
    </border>
    <border>
      <left style="thick">
        <color theme="2"/>
      </left>
      <right style="thin">
        <color theme="0"/>
      </right>
      <top style="thin">
        <color theme="0"/>
      </top>
      <bottom style="thick">
        <color theme="2"/>
      </bottom>
      <diagonal/>
    </border>
    <border>
      <left style="thin">
        <color theme="0"/>
      </left>
      <right style="thin">
        <color theme="0"/>
      </right>
      <top style="thin">
        <color theme="0"/>
      </top>
      <bottom style="thick">
        <color theme="2"/>
      </bottom>
      <diagonal/>
    </border>
    <border>
      <left style="thin">
        <color theme="0"/>
      </left>
      <right style="thick">
        <color theme="2"/>
      </right>
      <top style="thin">
        <color theme="0"/>
      </top>
      <bottom style="thick">
        <color theme="2"/>
      </bottom>
      <diagonal/>
    </border>
    <border>
      <left style="thick">
        <color theme="2"/>
      </left>
      <right/>
      <top style="thick">
        <color theme="2"/>
      </top>
      <bottom style="thin">
        <color theme="0"/>
      </bottom>
      <diagonal/>
    </border>
    <border>
      <left/>
      <right/>
      <top style="thick">
        <color theme="2"/>
      </top>
      <bottom style="thin">
        <color theme="0"/>
      </bottom>
      <diagonal/>
    </border>
    <border>
      <left/>
      <right style="thick">
        <color theme="2"/>
      </right>
      <top style="thick">
        <color theme="2"/>
      </top>
      <bottom style="thin">
        <color theme="0"/>
      </bottom>
      <diagonal/>
    </border>
    <border>
      <left style="thick">
        <color theme="2"/>
      </left>
      <right style="thin">
        <color theme="0"/>
      </right>
      <top style="thin">
        <color theme="0"/>
      </top>
      <bottom/>
      <diagonal/>
    </border>
    <border>
      <left style="thin">
        <color theme="0"/>
      </left>
      <right style="thick">
        <color theme="2"/>
      </right>
      <top style="thin">
        <color theme="0"/>
      </top>
      <bottom/>
      <diagonal/>
    </border>
    <border>
      <left style="thin">
        <color theme="0"/>
      </left>
      <right/>
      <top style="thin">
        <color theme="0"/>
      </top>
      <bottom/>
      <diagonal/>
    </border>
    <border>
      <left style="thick">
        <color theme="2"/>
      </left>
      <right style="thin">
        <color theme="0"/>
      </right>
      <top/>
      <bottom/>
      <diagonal/>
    </border>
    <border>
      <left style="thin">
        <color theme="0"/>
      </left>
      <right style="thick">
        <color theme="2"/>
      </right>
      <top/>
      <bottom/>
      <diagonal/>
    </border>
    <border>
      <left style="thick">
        <color theme="2"/>
      </left>
      <right style="thin">
        <color theme="0"/>
      </right>
      <top/>
      <bottom style="thick">
        <color theme="2"/>
      </bottom>
      <diagonal/>
    </border>
    <border>
      <left style="thin">
        <color theme="0"/>
      </left>
      <right/>
      <top style="thin">
        <color theme="0"/>
      </top>
      <bottom style="thick">
        <color theme="2"/>
      </bottom>
      <diagonal/>
    </border>
    <border>
      <left/>
      <right style="thin">
        <color theme="0"/>
      </right>
      <top/>
      <bottom style="thin">
        <color theme="0"/>
      </bottom>
      <diagonal/>
    </border>
    <border>
      <left/>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right/>
      <top/>
      <bottom style="thin">
        <color rgb="FFFFFFFF"/>
      </bottom>
      <diagonal/>
    </border>
    <border>
      <left style="thin">
        <color theme="0"/>
      </left>
      <right style="thick">
        <color theme="2"/>
      </right>
      <top/>
      <bottom style="thin">
        <color theme="0"/>
      </bottom>
      <diagonal/>
    </border>
    <border>
      <left style="thin">
        <color theme="0"/>
      </left>
      <right/>
      <top/>
      <bottom/>
      <diagonal/>
    </border>
    <border>
      <left style="thin">
        <color theme="0"/>
      </left>
      <right style="thin">
        <color theme="0"/>
      </right>
      <top style="thin">
        <color theme="0"/>
      </top>
      <bottom style="thin">
        <color rgb="FFFFFFFF"/>
      </bottom>
      <diagonal/>
    </border>
    <border>
      <left style="thick">
        <color theme="2"/>
      </left>
      <right style="thin">
        <color theme="0"/>
      </right>
      <top/>
      <bottom style="thin">
        <color theme="0"/>
      </bottom>
      <diagonal/>
    </border>
  </borders>
  <cellStyleXfs count="2">
    <xf numFmtId="0" fontId="0" fillId="0" borderId="0"/>
    <xf numFmtId="0" fontId="31" fillId="0" borderId="0" applyNumberFormat="0" applyFill="0" applyBorder="0" applyAlignment="0" applyProtection="0"/>
  </cellStyleXfs>
  <cellXfs count="290">
    <xf numFmtId="0" fontId="0" fillId="0" borderId="0" xfId="0"/>
    <xf numFmtId="0" fontId="5" fillId="0" borderId="0" xfId="0" applyFont="1"/>
    <xf numFmtId="0" fontId="0" fillId="0" borderId="0" xfId="0" applyFont="1"/>
    <xf numFmtId="0" fontId="27" fillId="15" borderId="5" xfId="0" applyFont="1" applyFill="1" applyBorder="1" applyAlignment="1" applyProtection="1">
      <alignment horizontal="left" vertical="center" wrapText="1"/>
      <protection locked="0"/>
    </xf>
    <xf numFmtId="0" fontId="27" fillId="15" borderId="11" xfId="0" applyFont="1" applyFill="1" applyBorder="1" applyAlignment="1" applyProtection="1">
      <alignment horizontal="left" vertical="center" wrapText="1"/>
      <protection locked="0"/>
    </xf>
    <xf numFmtId="0" fontId="27" fillId="15" borderId="12" xfId="0" applyFont="1" applyFill="1" applyBorder="1" applyAlignment="1" applyProtection="1">
      <alignment horizontal="left" vertical="center" wrapText="1"/>
      <protection locked="0"/>
    </xf>
    <xf numFmtId="0" fontId="27" fillId="15" borderId="14" xfId="0" applyFont="1" applyFill="1" applyBorder="1" applyAlignment="1" applyProtection="1">
      <alignment horizontal="left" vertical="center" wrapText="1"/>
      <protection locked="0"/>
    </xf>
    <xf numFmtId="0" fontId="27" fillId="15" borderId="16" xfId="0" applyFont="1" applyFill="1" applyBorder="1" applyAlignment="1" applyProtection="1">
      <alignment horizontal="left" vertical="center" wrapText="1"/>
      <protection locked="0"/>
    </xf>
    <xf numFmtId="0" fontId="27" fillId="15" borderId="17" xfId="0" applyFont="1" applyFill="1" applyBorder="1" applyAlignment="1" applyProtection="1">
      <alignment horizontal="left" vertical="center" wrapText="1"/>
      <protection locked="0"/>
    </xf>
    <xf numFmtId="0" fontId="27" fillId="15" borderId="1" xfId="0" applyFont="1" applyFill="1" applyBorder="1" applyAlignment="1" applyProtection="1">
      <alignment horizontal="left" vertical="center" wrapText="1"/>
      <protection locked="0"/>
    </xf>
    <xf numFmtId="0" fontId="27" fillId="15" borderId="22" xfId="0" applyFont="1" applyFill="1" applyBorder="1" applyAlignment="1" applyProtection="1">
      <alignment horizontal="left" vertical="center" wrapText="1"/>
      <protection locked="0"/>
    </xf>
    <xf numFmtId="0" fontId="0" fillId="0" borderId="0" xfId="0" applyProtection="1">
      <protection locked="0"/>
    </xf>
    <xf numFmtId="0" fontId="0" fillId="0" borderId="0" xfId="0" applyProtection="1"/>
    <xf numFmtId="0" fontId="28" fillId="0" borderId="0" xfId="0" applyFont="1" applyFill="1" applyBorder="1" applyAlignment="1" applyProtection="1">
      <alignment horizontal="center" vertical="center"/>
    </xf>
    <xf numFmtId="0" fontId="28" fillId="0" borderId="0" xfId="0" applyFont="1" applyFill="1" applyBorder="1" applyAlignment="1" applyProtection="1">
      <alignment vertical="center"/>
    </xf>
    <xf numFmtId="0" fontId="10" fillId="13" borderId="5" xfId="0" applyFont="1" applyFill="1" applyBorder="1" applyAlignment="1" applyProtection="1">
      <alignment horizontal="center" vertical="center"/>
    </xf>
    <xf numFmtId="0" fontId="10" fillId="13" borderId="7" xfId="0" applyFont="1" applyFill="1" applyBorder="1" applyAlignment="1" applyProtection="1">
      <alignment horizontal="center" vertical="center"/>
    </xf>
    <xf numFmtId="0" fontId="0" fillId="10" borderId="5" xfId="0" applyFill="1" applyBorder="1" applyAlignment="1" applyProtection="1">
      <alignment horizontal="center" vertical="center"/>
    </xf>
    <xf numFmtId="0" fontId="33" fillId="10" borderId="7" xfId="0" applyFont="1" applyFill="1" applyBorder="1" applyAlignment="1" applyProtection="1">
      <alignment vertical="center"/>
    </xf>
    <xf numFmtId="0" fontId="10" fillId="0" borderId="0" xfId="0" applyFont="1" applyFill="1" applyBorder="1" applyAlignment="1" applyProtection="1">
      <alignment horizontal="left" vertical="center"/>
    </xf>
    <xf numFmtId="0" fontId="0" fillId="4" borderId="5" xfId="0" applyFill="1" applyBorder="1" applyAlignment="1" applyProtection="1">
      <alignment horizontal="center" vertical="center"/>
    </xf>
    <xf numFmtId="0" fontId="0" fillId="4" borderId="7" xfId="0" applyFill="1" applyBorder="1" applyAlignment="1" applyProtection="1">
      <alignment vertical="center"/>
    </xf>
    <xf numFmtId="0" fontId="0" fillId="10" borderId="7" xfId="0" applyFill="1" applyBorder="1" applyAlignment="1" applyProtection="1">
      <alignment vertical="center"/>
    </xf>
    <xf numFmtId="0" fontId="0" fillId="4" borderId="1" xfId="0" applyFill="1" applyBorder="1" applyAlignment="1" applyProtection="1">
      <alignment horizontal="center" vertical="center"/>
    </xf>
    <xf numFmtId="0" fontId="0" fillId="4" borderId="23" xfId="0" applyFill="1" applyBorder="1" applyAlignment="1" applyProtection="1">
      <alignment vertical="center"/>
    </xf>
    <xf numFmtId="0" fontId="33" fillId="0" borderId="0" xfId="0" applyFont="1" applyFill="1" applyBorder="1" applyProtection="1"/>
    <xf numFmtId="0" fontId="30" fillId="0" borderId="0" xfId="0" applyFont="1" applyFill="1" applyBorder="1" applyProtection="1"/>
    <xf numFmtId="0" fontId="0" fillId="0" borderId="0" xfId="0" applyFill="1" applyBorder="1" applyAlignment="1" applyProtection="1">
      <alignment horizontal="center" vertical="center"/>
    </xf>
    <xf numFmtId="0" fontId="0" fillId="0" borderId="0" xfId="0" applyFill="1" applyBorder="1" applyAlignment="1" applyProtection="1">
      <alignment vertical="center"/>
    </xf>
    <xf numFmtId="0" fontId="0" fillId="0" borderId="0" xfId="0" applyAlignment="1" applyProtection="1">
      <alignment wrapText="1"/>
    </xf>
    <xf numFmtId="0" fontId="0" fillId="0" borderId="0" xfId="0" applyFill="1" applyAlignment="1" applyProtection="1">
      <alignment vertical="center" wrapText="1"/>
    </xf>
    <xf numFmtId="0" fontId="0" fillId="10" borderId="5" xfId="0" applyFill="1" applyBorder="1" applyAlignment="1" applyProtection="1">
      <alignment horizontal="center" vertical="center" wrapText="1"/>
    </xf>
    <xf numFmtId="0" fontId="0" fillId="10" borderId="5" xfId="0" applyFill="1" applyBorder="1" applyAlignment="1" applyProtection="1">
      <alignment vertical="center" wrapText="1"/>
    </xf>
    <xf numFmtId="0" fontId="0" fillId="4" borderId="5" xfId="0" applyFill="1" applyBorder="1" applyAlignment="1" applyProtection="1">
      <alignment horizontal="center" vertical="center" wrapText="1"/>
    </xf>
    <xf numFmtId="0" fontId="0" fillId="4" borderId="5" xfId="0" applyFill="1" applyBorder="1" applyAlignment="1" applyProtection="1">
      <alignment vertical="center" wrapText="1"/>
    </xf>
    <xf numFmtId="0" fontId="0" fillId="0" borderId="0" xfId="0" applyAlignment="1" applyProtection="1">
      <alignment horizontal="center" vertical="center" wrapText="1"/>
    </xf>
    <xf numFmtId="49" fontId="0" fillId="4" borderId="5" xfId="0" applyNumberFormat="1" applyFill="1" applyBorder="1" applyAlignment="1" applyProtection="1">
      <alignment horizontal="right"/>
    </xf>
    <xf numFmtId="0" fontId="0" fillId="4" borderId="7" xfId="0" applyFill="1" applyBorder="1" applyProtection="1"/>
    <xf numFmtId="0" fontId="31" fillId="4" borderId="5" xfId="1" applyFill="1" applyBorder="1" applyAlignment="1" applyProtection="1">
      <alignment horizontal="center" vertical="center"/>
    </xf>
    <xf numFmtId="49" fontId="0" fillId="10" borderId="5" xfId="0" applyNumberFormat="1" applyFill="1" applyBorder="1" applyAlignment="1" applyProtection="1">
      <alignment horizontal="right"/>
    </xf>
    <xf numFmtId="0" fontId="0" fillId="10" borderId="7" xfId="0" applyFill="1" applyBorder="1" applyProtection="1"/>
    <xf numFmtId="0" fontId="31" fillId="10" borderId="5" xfId="1" applyFill="1" applyBorder="1" applyAlignment="1" applyProtection="1">
      <alignment horizontal="center" vertical="center"/>
    </xf>
    <xf numFmtId="0" fontId="10" fillId="13" borderId="1" xfId="0" applyFont="1" applyFill="1" applyBorder="1" applyAlignment="1" applyProtection="1">
      <alignment horizontal="center" vertical="center"/>
    </xf>
    <xf numFmtId="0" fontId="3" fillId="14" borderId="0" xfId="0" applyFont="1" applyFill="1" applyAlignment="1" applyProtection="1">
      <alignment vertical="center" wrapText="1"/>
    </xf>
    <xf numFmtId="0" fontId="3" fillId="2" borderId="1" xfId="0" applyFont="1" applyFill="1" applyBorder="1" applyAlignment="1" applyProtection="1">
      <alignment horizontal="center" vertical="center" wrapText="1"/>
    </xf>
    <xf numFmtId="0" fontId="3" fillId="2" borderId="0" xfId="0" applyFont="1" applyFill="1" applyAlignment="1" applyProtection="1">
      <alignment vertical="center" wrapText="1"/>
    </xf>
    <xf numFmtId="0" fontId="0" fillId="0" borderId="0" xfId="0" applyFont="1" applyProtection="1"/>
    <xf numFmtId="0" fontId="26" fillId="0" borderId="0" xfId="0" applyFont="1" applyFill="1" applyBorder="1" applyProtection="1"/>
    <xf numFmtId="49" fontId="17" fillId="0" borderId="0" xfId="0" applyNumberFormat="1" applyFont="1" applyFill="1" applyBorder="1" applyAlignment="1" applyProtection="1">
      <alignment horizontal="center" vertical="center" wrapText="1"/>
    </xf>
    <xf numFmtId="0" fontId="15" fillId="10" borderId="4" xfId="0" applyFont="1" applyFill="1" applyBorder="1" applyAlignment="1" applyProtection="1">
      <alignment horizontal="center" vertical="center" wrapText="1"/>
    </xf>
    <xf numFmtId="0" fontId="21" fillId="9" borderId="9" xfId="0" applyFont="1" applyFill="1" applyBorder="1" applyAlignment="1" applyProtection="1">
      <alignment horizontal="left" vertical="center" wrapText="1"/>
    </xf>
    <xf numFmtId="0" fontId="21" fillId="9" borderId="4" xfId="0" applyFont="1" applyFill="1" applyBorder="1" applyAlignment="1" applyProtection="1">
      <alignment horizontal="left" vertical="center" wrapText="1"/>
    </xf>
    <xf numFmtId="0" fontId="15" fillId="10" borderId="5" xfId="0" applyFont="1" applyFill="1" applyBorder="1" applyAlignment="1" applyProtection="1">
      <alignment horizontal="center" vertical="center" wrapText="1"/>
    </xf>
    <xf numFmtId="0" fontId="21" fillId="9" borderId="7" xfId="0" applyFont="1" applyFill="1" applyBorder="1" applyAlignment="1" applyProtection="1">
      <alignment horizontal="left" vertical="center" wrapText="1"/>
    </xf>
    <xf numFmtId="0" fontId="21" fillId="9" borderId="5" xfId="0" applyFont="1" applyFill="1" applyBorder="1" applyAlignment="1" applyProtection="1">
      <alignment horizontal="left" vertical="center" wrapText="1"/>
    </xf>
    <xf numFmtId="0" fontId="21" fillId="10" borderId="7" xfId="0" applyFont="1" applyFill="1" applyBorder="1" applyAlignment="1" applyProtection="1">
      <alignment horizontal="left" vertical="center" wrapText="1"/>
    </xf>
    <xf numFmtId="0" fontId="21" fillId="10" borderId="5" xfId="0" applyFont="1" applyFill="1" applyBorder="1" applyAlignment="1" applyProtection="1">
      <alignment horizontal="left" vertical="center" wrapText="1"/>
    </xf>
    <xf numFmtId="0" fontId="12" fillId="4" borderId="5" xfId="0" applyFont="1" applyFill="1" applyBorder="1" applyAlignment="1" applyProtection="1">
      <alignment horizontal="center" vertical="center" wrapText="1"/>
    </xf>
    <xf numFmtId="0" fontId="21" fillId="4" borderId="7" xfId="0" applyFont="1" applyFill="1" applyBorder="1" applyAlignment="1" applyProtection="1">
      <alignment horizontal="left" vertical="center" wrapText="1"/>
    </xf>
    <xf numFmtId="0" fontId="21" fillId="4" borderId="5" xfId="0" applyFont="1" applyFill="1" applyBorder="1" applyAlignment="1" applyProtection="1">
      <alignment horizontal="left" vertical="center" wrapText="1"/>
    </xf>
    <xf numFmtId="0" fontId="21" fillId="12" borderId="7" xfId="0" applyFont="1" applyFill="1" applyBorder="1" applyAlignment="1" applyProtection="1">
      <alignment horizontal="left" vertical="center" wrapText="1"/>
    </xf>
    <xf numFmtId="0" fontId="21" fillId="12" borderId="5" xfId="0" applyFont="1" applyFill="1" applyBorder="1" applyAlignment="1" applyProtection="1">
      <alignment horizontal="left" vertical="center" wrapText="1"/>
    </xf>
    <xf numFmtId="0" fontId="12" fillId="10" borderId="5" xfId="0" applyFont="1" applyFill="1" applyBorder="1" applyAlignment="1" applyProtection="1">
      <alignment horizontal="center" vertical="center" wrapText="1"/>
    </xf>
    <xf numFmtId="0" fontId="16" fillId="4" borderId="7" xfId="0" applyFont="1" applyFill="1" applyBorder="1" applyAlignment="1" applyProtection="1">
      <alignment horizontal="left" vertical="center" wrapText="1"/>
    </xf>
    <xf numFmtId="0" fontId="16" fillId="4" borderId="5" xfId="0" applyFont="1" applyFill="1" applyBorder="1" applyAlignment="1" applyProtection="1">
      <alignment horizontal="left" vertical="center" wrapText="1"/>
    </xf>
    <xf numFmtId="0" fontId="13" fillId="7" borderId="5" xfId="0" applyFont="1" applyFill="1" applyBorder="1" applyAlignment="1" applyProtection="1">
      <alignment horizontal="center" vertical="center" wrapText="1"/>
    </xf>
    <xf numFmtId="0" fontId="24" fillId="7" borderId="7" xfId="0" applyFont="1" applyFill="1" applyBorder="1" applyAlignment="1" applyProtection="1">
      <alignment horizontal="left" vertical="center" wrapText="1"/>
    </xf>
    <xf numFmtId="0" fontId="23" fillId="10" borderId="7" xfId="0" applyFont="1" applyFill="1" applyBorder="1" applyAlignment="1" applyProtection="1">
      <alignment horizontal="left" vertical="center" wrapText="1"/>
    </xf>
    <xf numFmtId="0" fontId="24" fillId="7" borderId="5" xfId="0" applyFont="1" applyFill="1" applyBorder="1" applyAlignment="1" applyProtection="1">
      <alignment horizontal="left" vertical="center" wrapText="1"/>
    </xf>
    <xf numFmtId="0" fontId="19" fillId="10" borderId="5" xfId="0" applyFont="1" applyFill="1" applyBorder="1" applyAlignment="1" applyProtection="1">
      <alignment horizontal="center" vertical="center" wrapText="1"/>
    </xf>
    <xf numFmtId="0" fontId="20" fillId="7" borderId="5" xfId="0" applyFont="1" applyFill="1" applyBorder="1" applyAlignment="1" applyProtection="1">
      <alignment horizontal="center" vertical="center" wrapText="1"/>
    </xf>
    <xf numFmtId="0" fontId="25" fillId="8" borderId="7" xfId="0" applyFont="1" applyFill="1" applyBorder="1" applyAlignment="1" applyProtection="1">
      <alignment horizontal="left" vertical="center" wrapText="1"/>
    </xf>
    <xf numFmtId="0" fontId="25" fillId="8" borderId="5" xfId="0" applyFont="1" applyFill="1" applyBorder="1" applyAlignment="1" applyProtection="1">
      <alignment horizontal="left" vertical="center" wrapText="1"/>
    </xf>
    <xf numFmtId="0" fontId="22" fillId="7" borderId="7" xfId="0" applyFont="1" applyFill="1" applyBorder="1" applyAlignment="1" applyProtection="1">
      <alignment horizontal="left" vertical="center" wrapText="1"/>
    </xf>
    <xf numFmtId="0" fontId="22" fillId="7" borderId="5" xfId="0" applyFont="1" applyFill="1" applyBorder="1" applyAlignment="1" applyProtection="1">
      <alignment horizontal="left" vertical="center" wrapText="1"/>
    </xf>
    <xf numFmtId="0" fontId="22" fillId="8" borderId="7" xfId="0" applyFont="1" applyFill="1" applyBorder="1" applyAlignment="1" applyProtection="1">
      <alignment horizontal="left" vertical="center" wrapText="1"/>
    </xf>
    <xf numFmtId="0" fontId="22" fillId="8" borderId="5" xfId="0" applyFont="1" applyFill="1" applyBorder="1" applyAlignment="1" applyProtection="1">
      <alignment horizontal="left" vertical="center" wrapText="1"/>
    </xf>
    <xf numFmtId="0" fontId="12" fillId="6" borderId="5" xfId="0" applyFont="1" applyFill="1" applyBorder="1" applyAlignment="1" applyProtection="1">
      <alignment horizontal="center" vertical="center" wrapText="1"/>
    </xf>
    <xf numFmtId="0" fontId="23" fillId="4" borderId="7" xfId="0" applyFont="1" applyFill="1" applyBorder="1" applyAlignment="1" applyProtection="1">
      <alignment horizontal="left" vertical="center" wrapText="1"/>
    </xf>
    <xf numFmtId="0" fontId="23" fillId="4" borderId="5" xfId="0" applyFont="1" applyFill="1" applyBorder="1" applyAlignment="1" applyProtection="1">
      <alignment horizontal="left" vertical="center" wrapText="1"/>
    </xf>
    <xf numFmtId="0" fontId="18" fillId="7" borderId="5" xfId="0" applyFont="1" applyFill="1" applyBorder="1" applyAlignment="1" applyProtection="1">
      <alignment horizontal="center" vertical="center" wrapText="1"/>
    </xf>
    <xf numFmtId="0" fontId="23" fillId="10" borderId="5" xfId="0" applyFont="1" applyFill="1" applyBorder="1" applyAlignment="1" applyProtection="1">
      <alignment horizontal="left" vertical="center" wrapText="1"/>
    </xf>
    <xf numFmtId="0" fontId="23" fillId="10" borderId="7" xfId="0" applyFont="1" applyFill="1" applyBorder="1" applyAlignment="1" applyProtection="1">
      <alignment vertical="center" wrapText="1"/>
    </xf>
    <xf numFmtId="0" fontId="23" fillId="10" borderId="5" xfId="0" applyFont="1" applyFill="1" applyBorder="1" applyAlignment="1" applyProtection="1">
      <alignment vertical="center" wrapText="1"/>
    </xf>
    <xf numFmtId="0" fontId="19" fillId="4" borderId="5" xfId="0" applyFont="1" applyFill="1" applyBorder="1" applyAlignment="1" applyProtection="1">
      <alignment horizontal="center" vertical="center" wrapText="1"/>
    </xf>
    <xf numFmtId="0" fontId="16" fillId="12" borderId="7" xfId="0" applyFont="1" applyFill="1" applyBorder="1" applyAlignment="1" applyProtection="1">
      <alignment horizontal="left" vertical="center" wrapText="1"/>
    </xf>
    <xf numFmtId="0" fontId="16" fillId="12" borderId="5" xfId="0" applyFont="1" applyFill="1" applyBorder="1" applyAlignment="1" applyProtection="1">
      <alignment horizontal="left" vertical="center" wrapText="1"/>
    </xf>
    <xf numFmtId="0" fontId="16" fillId="9" borderId="7" xfId="0" applyFont="1" applyFill="1" applyBorder="1" applyAlignment="1" applyProtection="1">
      <alignment horizontal="left" vertical="center" wrapText="1"/>
    </xf>
    <xf numFmtId="0" fontId="16" fillId="9" borderId="5" xfId="0" applyFont="1" applyFill="1" applyBorder="1" applyAlignment="1" applyProtection="1">
      <alignment horizontal="left" vertical="center" wrapText="1"/>
    </xf>
    <xf numFmtId="0" fontId="12" fillId="5" borderId="5" xfId="0" applyFont="1" applyFill="1" applyBorder="1" applyAlignment="1" applyProtection="1">
      <alignment horizontal="center" vertical="center" wrapText="1"/>
    </xf>
    <xf numFmtId="0" fontId="0" fillId="0" borderId="0" xfId="0" applyFont="1" applyProtection="1">
      <protection locked="0"/>
    </xf>
    <xf numFmtId="0" fontId="0" fillId="0" borderId="0" xfId="0" applyFill="1" applyProtection="1">
      <protection locked="0"/>
    </xf>
    <xf numFmtId="0" fontId="0" fillId="0" borderId="0" xfId="0" applyAlignment="1" applyProtection="1">
      <alignment horizontal="center" vertical="center"/>
      <protection locked="0"/>
    </xf>
    <xf numFmtId="0" fontId="1" fillId="0" borderId="0" xfId="0" applyFont="1" applyAlignment="1" applyProtection="1">
      <alignment wrapText="1"/>
      <protection locked="0"/>
    </xf>
    <xf numFmtId="0" fontId="3" fillId="0" borderId="7" xfId="0" applyFont="1" applyFill="1" applyBorder="1" applyAlignment="1" applyProtection="1">
      <alignment wrapText="1"/>
      <protection locked="0"/>
    </xf>
    <xf numFmtId="0" fontId="14" fillId="0" borderId="0" xfId="0" applyFont="1" applyAlignment="1" applyProtection="1">
      <alignment wrapText="1"/>
      <protection locked="0"/>
    </xf>
    <xf numFmtId="0" fontId="1" fillId="0" borderId="0" xfId="0" applyFont="1" applyFill="1" applyAlignment="1" applyProtection="1">
      <alignment wrapText="1"/>
      <protection locked="0"/>
    </xf>
    <xf numFmtId="0" fontId="9" fillId="0" borderId="0" xfId="0" applyFont="1" applyFill="1" applyAlignment="1" applyProtection="1">
      <alignment wrapText="1"/>
      <protection locked="0"/>
    </xf>
    <xf numFmtId="0" fontId="1" fillId="0" borderId="2" xfId="0" applyFont="1" applyFill="1" applyBorder="1" applyAlignment="1" applyProtection="1">
      <alignment wrapText="1"/>
      <protection locked="0"/>
    </xf>
    <xf numFmtId="0" fontId="1" fillId="0" borderId="3" xfId="0" applyFont="1" applyBorder="1" applyAlignment="1" applyProtection="1">
      <alignment wrapText="1"/>
      <protection locked="0"/>
    </xf>
    <xf numFmtId="0" fontId="1" fillId="0" borderId="5" xfId="0" applyFont="1" applyBorder="1" applyAlignment="1" applyProtection="1">
      <alignment wrapText="1"/>
      <protection locked="0"/>
    </xf>
    <xf numFmtId="0" fontId="7" fillId="0" borderId="0" xfId="0" applyFont="1" applyFill="1" applyAlignment="1" applyProtection="1">
      <alignment wrapText="1"/>
      <protection locked="0"/>
    </xf>
    <xf numFmtId="0" fontId="18" fillId="16" borderId="10" xfId="0" applyFont="1" applyFill="1" applyBorder="1" applyAlignment="1" applyProtection="1">
      <alignment horizontal="center" vertical="center" wrapText="1"/>
      <protection locked="0"/>
    </xf>
    <xf numFmtId="0" fontId="7" fillId="0" borderId="0" xfId="0" applyFont="1" applyAlignment="1" applyProtection="1">
      <alignment wrapText="1"/>
      <protection locked="0"/>
    </xf>
    <xf numFmtId="0" fontId="13" fillId="16" borderId="13" xfId="0" applyFont="1" applyFill="1" applyBorder="1" applyAlignment="1" applyProtection="1">
      <alignment horizontal="center" vertical="center" wrapText="1"/>
      <protection locked="0"/>
    </xf>
    <xf numFmtId="0" fontId="8" fillId="0" borderId="0" xfId="0" applyFont="1" applyFill="1" applyBorder="1" applyAlignment="1" applyProtection="1">
      <alignment wrapText="1"/>
      <protection locked="0"/>
    </xf>
    <xf numFmtId="0" fontId="13" fillId="16" borderId="10" xfId="0" applyFont="1" applyFill="1" applyBorder="1" applyAlignment="1" applyProtection="1">
      <alignment horizontal="center" vertical="center" wrapText="1"/>
      <protection locked="0"/>
    </xf>
    <xf numFmtId="0" fontId="8" fillId="0" borderId="0" xfId="0" applyFont="1" applyAlignment="1" applyProtection="1">
      <alignment wrapText="1"/>
      <protection locked="0"/>
    </xf>
    <xf numFmtId="0" fontId="18" fillId="16" borderId="13" xfId="0" applyFont="1" applyFill="1" applyBorder="1" applyAlignment="1" applyProtection="1">
      <alignment horizontal="center" vertical="center" wrapText="1"/>
      <protection locked="0"/>
    </xf>
    <xf numFmtId="0" fontId="8" fillId="0" borderId="0" xfId="0" applyFont="1" applyFill="1" applyAlignment="1" applyProtection="1">
      <alignment wrapText="1"/>
      <protection locked="0"/>
    </xf>
    <xf numFmtId="0" fontId="3" fillId="0" borderId="2" xfId="0" applyFont="1" applyFill="1" applyBorder="1" applyAlignment="1" applyProtection="1">
      <alignment horizontal="center" vertical="center" wrapText="1"/>
      <protection locked="0"/>
    </xf>
    <xf numFmtId="0" fontId="1" fillId="0" borderId="0" xfId="0" applyFont="1" applyFill="1" applyBorder="1" applyAlignment="1" applyProtection="1">
      <alignment wrapText="1"/>
      <protection locked="0"/>
    </xf>
    <xf numFmtId="0" fontId="3" fillId="11" borderId="15" xfId="0" applyFont="1" applyFill="1" applyBorder="1" applyAlignment="1" applyProtection="1">
      <alignment horizontal="center" vertical="center" wrapText="1"/>
    </xf>
    <xf numFmtId="0" fontId="3" fillId="11" borderId="16" xfId="0" applyFont="1" applyFill="1" applyBorder="1" applyAlignment="1" applyProtection="1">
      <alignment horizontal="center" vertical="center" wrapText="1"/>
    </xf>
    <xf numFmtId="0" fontId="3" fillId="11" borderId="17" xfId="0" applyFont="1" applyFill="1" applyBorder="1" applyAlignment="1" applyProtection="1">
      <alignment horizontal="center" vertical="center" wrapText="1"/>
    </xf>
    <xf numFmtId="0" fontId="0" fillId="0" borderId="0" xfId="0" applyAlignment="1" applyProtection="1">
      <alignment vertical="center"/>
      <protection locked="0"/>
    </xf>
    <xf numFmtId="0" fontId="0" fillId="0" borderId="0" xfId="0" applyAlignment="1" applyProtection="1">
      <alignment vertical="center" wrapText="1"/>
      <protection locked="0"/>
    </xf>
    <xf numFmtId="0" fontId="0" fillId="0" borderId="0" xfId="0" applyAlignment="1" applyProtection="1">
      <alignment vertical="center"/>
    </xf>
    <xf numFmtId="0" fontId="0" fillId="0" borderId="0" xfId="0" applyAlignment="1" applyProtection="1">
      <alignment horizontal="center" vertical="center"/>
    </xf>
    <xf numFmtId="0" fontId="3" fillId="13" borderId="5" xfId="0" applyFont="1" applyFill="1" applyBorder="1" applyAlignment="1" applyProtection="1">
      <alignment horizontal="center" vertical="center" wrapText="1"/>
    </xf>
    <xf numFmtId="0" fontId="0" fillId="15" borderId="5" xfId="0" applyFont="1" applyFill="1" applyBorder="1" applyAlignment="1" applyProtection="1">
      <alignment vertical="center" wrapText="1"/>
      <protection locked="0"/>
    </xf>
    <xf numFmtId="0" fontId="0" fillId="15" borderId="5" xfId="0" applyFont="1" applyFill="1" applyBorder="1" applyAlignment="1" applyProtection="1">
      <alignment horizontal="center" vertical="center" wrapText="1"/>
      <protection locked="0"/>
    </xf>
    <xf numFmtId="0" fontId="0" fillId="15" borderId="5" xfId="0" applyFont="1" applyFill="1" applyBorder="1" applyAlignment="1" applyProtection="1">
      <alignment vertical="center"/>
      <protection locked="0"/>
    </xf>
    <xf numFmtId="14" fontId="0" fillId="15" borderId="5" xfId="0" applyNumberFormat="1" applyFont="1" applyFill="1" applyBorder="1" applyAlignment="1" applyProtection="1">
      <alignment horizontal="center" vertical="center" wrapText="1"/>
      <protection locked="0"/>
    </xf>
    <xf numFmtId="0" fontId="34" fillId="15" borderId="5" xfId="1" applyFont="1" applyFill="1" applyBorder="1" applyAlignment="1" applyProtection="1">
      <alignment vertical="center"/>
      <protection locked="0"/>
    </xf>
    <xf numFmtId="0" fontId="0" fillId="15" borderId="5" xfId="0" applyFont="1" applyFill="1" applyBorder="1" applyAlignment="1" applyProtection="1">
      <alignment horizontal="center" vertical="center"/>
      <protection locked="0"/>
    </xf>
    <xf numFmtId="0" fontId="35" fillId="15" borderId="11" xfId="0" applyFont="1" applyFill="1" applyBorder="1" applyAlignment="1" applyProtection="1">
      <alignment horizontal="left" vertical="center" wrapText="1"/>
      <protection locked="0"/>
    </xf>
    <xf numFmtId="0" fontId="35" fillId="15" borderId="12" xfId="0" applyFont="1" applyFill="1" applyBorder="1" applyAlignment="1" applyProtection="1">
      <alignment horizontal="left" vertical="center" wrapText="1"/>
      <protection locked="0"/>
    </xf>
    <xf numFmtId="0" fontId="35" fillId="15" borderId="5" xfId="0" applyFont="1" applyFill="1" applyBorder="1" applyAlignment="1" applyProtection="1">
      <alignment horizontal="left" vertical="center" wrapText="1"/>
      <protection locked="0"/>
    </xf>
    <xf numFmtId="0" fontId="35" fillId="15" borderId="14" xfId="0" applyFont="1" applyFill="1" applyBorder="1" applyAlignment="1" applyProtection="1">
      <alignment horizontal="left" vertical="center" wrapText="1"/>
      <protection locked="0"/>
    </xf>
    <xf numFmtId="0" fontId="37" fillId="15" borderId="10" xfId="0" applyFont="1" applyFill="1" applyBorder="1" applyAlignment="1" applyProtection="1">
      <alignment horizontal="center" vertical="center" wrapText="1"/>
      <protection locked="0"/>
    </xf>
    <xf numFmtId="0" fontId="37" fillId="15" borderId="13" xfId="0" applyFont="1" applyFill="1" applyBorder="1" applyAlignment="1" applyProtection="1">
      <alignment horizontal="center" vertical="center" wrapText="1"/>
      <protection locked="0"/>
    </xf>
    <xf numFmtId="0" fontId="37" fillId="15" borderId="15" xfId="0" applyFont="1" applyFill="1" applyBorder="1" applyAlignment="1" applyProtection="1">
      <alignment horizontal="center" vertical="center" wrapText="1"/>
      <protection locked="0"/>
    </xf>
    <xf numFmtId="0" fontId="37" fillId="15" borderId="21" xfId="0" applyFont="1" applyFill="1" applyBorder="1" applyAlignment="1" applyProtection="1">
      <alignment horizontal="center" vertical="center" wrapText="1"/>
      <protection locked="0"/>
    </xf>
    <xf numFmtId="49" fontId="37" fillId="15" borderId="10" xfId="0" applyNumberFormat="1" applyFont="1" applyFill="1" applyBorder="1" applyAlignment="1" applyProtection="1">
      <alignment horizontal="center" vertical="center" wrapText="1"/>
      <protection locked="0"/>
    </xf>
    <xf numFmtId="0" fontId="37" fillId="15" borderId="24" xfId="0" applyFont="1" applyFill="1" applyBorder="1" applyAlignment="1" applyProtection="1">
      <alignment horizontal="center" vertical="center" wrapText="1"/>
      <protection locked="0"/>
    </xf>
    <xf numFmtId="0" fontId="27" fillId="15" borderId="6" xfId="0" applyFont="1" applyFill="1" applyBorder="1" applyAlignment="1" applyProtection="1">
      <alignment horizontal="left" vertical="center" wrapText="1"/>
      <protection locked="0"/>
    </xf>
    <xf numFmtId="0" fontId="27" fillId="15" borderId="25" xfId="0" applyFont="1" applyFill="1" applyBorder="1" applyAlignment="1" applyProtection="1">
      <alignment horizontal="left" vertical="center" wrapText="1"/>
      <protection locked="0"/>
    </xf>
    <xf numFmtId="0" fontId="35" fillId="15" borderId="1" xfId="0" applyFont="1" applyFill="1" applyBorder="1" applyAlignment="1" applyProtection="1">
      <alignment horizontal="left" vertical="center" wrapText="1"/>
      <protection locked="0"/>
    </xf>
    <xf numFmtId="0" fontId="35" fillId="15" borderId="22" xfId="0" applyFont="1" applyFill="1" applyBorder="1" applyAlignment="1" applyProtection="1">
      <alignment horizontal="left" vertical="center" wrapText="1"/>
      <protection locked="0"/>
    </xf>
    <xf numFmtId="0" fontId="35" fillId="15" borderId="6" xfId="0" applyFont="1" applyFill="1" applyBorder="1" applyAlignment="1" applyProtection="1">
      <alignment horizontal="left" vertical="center" wrapText="1"/>
      <protection locked="0"/>
    </xf>
    <xf numFmtId="0" fontId="37" fillId="15" borderId="26" xfId="0" applyFont="1" applyFill="1" applyBorder="1" applyAlignment="1" applyProtection="1">
      <alignment horizontal="center" vertical="center" wrapText="1"/>
      <protection locked="0"/>
    </xf>
    <xf numFmtId="0" fontId="3" fillId="11" borderId="27" xfId="0" applyFont="1" applyFill="1" applyBorder="1" applyAlignment="1" applyProtection="1">
      <alignment horizontal="center" vertical="center" wrapText="1"/>
    </xf>
    <xf numFmtId="0" fontId="2" fillId="0" borderId="2" xfId="0" applyFont="1" applyFill="1" applyBorder="1" applyAlignment="1" applyProtection="1">
      <alignment vertical="center" wrapText="1"/>
      <protection locked="0"/>
    </xf>
    <xf numFmtId="0" fontId="3" fillId="3" borderId="4" xfId="0" applyFont="1" applyFill="1" applyBorder="1" applyAlignment="1" applyProtection="1">
      <alignment horizontal="center" vertical="center" wrapText="1"/>
    </xf>
    <xf numFmtId="0" fontId="0" fillId="0" borderId="0" xfId="0" applyBorder="1" applyAlignment="1" applyProtection="1">
      <alignment horizontal="center" vertical="center"/>
    </xf>
    <xf numFmtId="0" fontId="0" fillId="0" borderId="0" xfId="0" applyBorder="1" applyAlignment="1" applyProtection="1">
      <alignment vertical="center"/>
    </xf>
    <xf numFmtId="0" fontId="1" fillId="0" borderId="0" xfId="0" applyFont="1" applyAlignment="1" applyProtection="1">
      <alignment wrapText="1"/>
    </xf>
    <xf numFmtId="0" fontId="10" fillId="3" borderId="5" xfId="0" applyFont="1" applyFill="1" applyBorder="1" applyAlignment="1" applyProtection="1">
      <alignment horizontal="center" vertical="center" wrapText="1"/>
    </xf>
    <xf numFmtId="0" fontId="11" fillId="0" borderId="5" xfId="0" applyFont="1" applyBorder="1" applyAlignment="1" applyProtection="1">
      <alignment horizontal="center" vertical="center" wrapText="1"/>
    </xf>
    <xf numFmtId="0" fontId="10" fillId="13" borderId="5" xfId="0" applyFont="1" applyFill="1" applyBorder="1" applyAlignment="1" applyProtection="1">
      <alignment horizontal="center" vertical="center" wrapText="1"/>
    </xf>
    <xf numFmtId="0" fontId="11" fillId="0" borderId="0" xfId="0" applyFont="1" applyBorder="1" applyAlignment="1" applyProtection="1">
      <alignment horizontal="left" vertical="center" wrapText="1"/>
    </xf>
    <xf numFmtId="0" fontId="12" fillId="10" borderId="5" xfId="0" applyFont="1" applyFill="1" applyBorder="1" applyAlignment="1" applyProtection="1">
      <alignment vertical="center" wrapText="1"/>
    </xf>
    <xf numFmtId="0" fontId="0" fillId="10" borderId="5" xfId="0" applyFont="1" applyFill="1" applyBorder="1" applyAlignment="1" applyProtection="1">
      <alignment horizontal="center" vertical="center"/>
    </xf>
    <xf numFmtId="0" fontId="12" fillId="4" borderId="5" xfId="0" applyFont="1" applyFill="1" applyBorder="1" applyAlignment="1" applyProtection="1">
      <alignment vertical="center" wrapText="1"/>
    </xf>
    <xf numFmtId="0" fontId="26" fillId="0" borderId="0" xfId="0" applyFont="1" applyProtection="1"/>
    <xf numFmtId="0" fontId="1" fillId="16" borderId="11" xfId="0" applyFont="1" applyFill="1" applyBorder="1" applyAlignment="1" applyProtection="1">
      <alignment horizontal="center" vertical="center" wrapText="1"/>
    </xf>
    <xf numFmtId="0" fontId="1" fillId="16" borderId="5" xfId="0" applyFont="1" applyFill="1" applyBorder="1" applyAlignment="1" applyProtection="1">
      <alignment horizontal="center" vertical="center" wrapText="1"/>
    </xf>
    <xf numFmtId="0" fontId="1" fillId="16" borderId="4" xfId="0" applyFont="1" applyFill="1" applyBorder="1" applyAlignment="1" applyProtection="1">
      <alignment horizontal="center" vertical="center" wrapText="1"/>
    </xf>
    <xf numFmtId="0" fontId="1" fillId="16" borderId="16" xfId="0" applyFont="1" applyFill="1" applyBorder="1" applyAlignment="1" applyProtection="1">
      <alignment horizontal="center" vertical="center" wrapText="1"/>
    </xf>
    <xf numFmtId="0" fontId="1" fillId="16" borderId="1" xfId="0" applyFont="1" applyFill="1" applyBorder="1" applyAlignment="1" applyProtection="1">
      <alignment horizontal="center" vertical="center" wrapText="1"/>
    </xf>
    <xf numFmtId="0" fontId="36" fillId="16" borderId="11" xfId="0" applyFont="1" applyFill="1" applyBorder="1" applyAlignment="1" applyProtection="1">
      <alignment horizontal="center" vertical="center" wrapText="1"/>
    </xf>
    <xf numFmtId="0" fontId="36" fillId="16" borderId="5" xfId="0" applyFont="1" applyFill="1" applyBorder="1" applyAlignment="1" applyProtection="1">
      <alignment horizontal="center" vertical="center" wrapText="1"/>
    </xf>
    <xf numFmtId="0" fontId="36" fillId="16" borderId="16" xfId="0" applyFont="1" applyFill="1" applyBorder="1" applyAlignment="1" applyProtection="1">
      <alignment horizontal="center" vertical="center" wrapText="1"/>
    </xf>
    <xf numFmtId="0" fontId="32" fillId="0" borderId="0" xfId="0" applyFont="1" applyProtection="1"/>
    <xf numFmtId="0" fontId="0" fillId="0" borderId="0" xfId="0" applyFill="1" applyBorder="1" applyAlignment="1" applyProtection="1">
      <alignment vertical="center" wrapText="1"/>
    </xf>
    <xf numFmtId="0" fontId="10" fillId="0" borderId="0" xfId="0" applyFont="1" applyFill="1" applyBorder="1" applyAlignment="1" applyProtection="1">
      <alignment horizontal="center" vertical="center"/>
    </xf>
    <xf numFmtId="0" fontId="0" fillId="0" borderId="0" xfId="0" applyFill="1" applyBorder="1" applyProtection="1"/>
    <xf numFmtId="0" fontId="0" fillId="0" borderId="0" xfId="0" applyBorder="1" applyProtection="1"/>
    <xf numFmtId="0" fontId="12" fillId="0" borderId="0" xfId="0" applyFont="1" applyFill="1" applyBorder="1" applyAlignment="1" applyProtection="1">
      <alignment horizontal="center" vertical="center" wrapText="1"/>
    </xf>
    <xf numFmtId="0" fontId="23" fillId="0" borderId="0" xfId="0" applyFont="1" applyFill="1" applyBorder="1" applyAlignment="1" applyProtection="1">
      <alignment horizontal="left" vertical="center" wrapText="1"/>
    </xf>
    <xf numFmtId="0" fontId="0" fillId="10" borderId="5" xfId="0" applyFont="1" applyFill="1" applyBorder="1" applyAlignment="1" applyProtection="1">
      <alignment vertical="center" wrapText="1"/>
      <protection locked="0"/>
    </xf>
    <xf numFmtId="0" fontId="0" fillId="4" borderId="5" xfId="0" applyFont="1" applyFill="1" applyBorder="1" applyAlignment="1" applyProtection="1">
      <alignment vertical="center" wrapText="1"/>
      <protection locked="0"/>
    </xf>
    <xf numFmtId="0" fontId="38" fillId="10" borderId="5" xfId="0" applyFont="1" applyFill="1" applyBorder="1" applyAlignment="1" applyProtection="1">
      <alignment horizontal="center" vertical="center" wrapText="1"/>
    </xf>
    <xf numFmtId="0" fontId="38" fillId="4" borderId="5" xfId="0" applyFont="1" applyFill="1" applyBorder="1" applyAlignment="1" applyProtection="1">
      <alignment horizontal="center" vertical="center" wrapText="1"/>
    </xf>
    <xf numFmtId="0" fontId="39" fillId="14" borderId="1" xfId="0" applyFont="1" applyFill="1" applyBorder="1" applyAlignment="1" applyProtection="1">
      <alignment horizontal="center" vertical="center" wrapText="1"/>
    </xf>
    <xf numFmtId="0" fontId="28" fillId="0" borderId="0" xfId="0" applyFont="1" applyFill="1" applyBorder="1" applyAlignment="1" applyProtection="1">
      <alignment vertical="center" wrapText="1"/>
      <protection locked="0"/>
    </xf>
    <xf numFmtId="0" fontId="26" fillId="0" borderId="0" xfId="0" applyFont="1" applyAlignment="1" applyProtection="1">
      <alignment horizontal="left" vertical="center" wrapText="1"/>
      <protection locked="0"/>
    </xf>
    <xf numFmtId="0" fontId="0" fillId="0" borderId="0" xfId="0" applyAlignment="1" applyProtection="1">
      <alignment horizontal="center" vertical="center" wrapText="1"/>
      <protection locked="0"/>
    </xf>
    <xf numFmtId="0" fontId="0" fillId="0" borderId="0" xfId="0" applyAlignment="1" applyProtection="1">
      <alignment wrapText="1"/>
      <protection locked="0"/>
    </xf>
    <xf numFmtId="0" fontId="0" fillId="4" borderId="5" xfId="0" applyFill="1" applyBorder="1" applyAlignment="1" applyProtection="1">
      <alignment horizontal="center" vertical="center"/>
      <protection locked="0"/>
    </xf>
    <xf numFmtId="0" fontId="0" fillId="10" borderId="5" xfId="0" applyFill="1" applyBorder="1" applyAlignment="1" applyProtection="1">
      <alignment horizontal="center" vertical="center"/>
      <protection locked="0"/>
    </xf>
    <xf numFmtId="0" fontId="0" fillId="10" borderId="3" xfId="0" applyFill="1" applyBorder="1" applyAlignment="1" applyProtection="1">
      <alignment horizontal="center" vertical="center"/>
    </xf>
    <xf numFmtId="49" fontId="0" fillId="10" borderId="5" xfId="0" applyNumberFormat="1" applyFill="1" applyBorder="1" applyAlignment="1" applyProtection="1">
      <alignment horizontal="center" vertical="center"/>
    </xf>
    <xf numFmtId="0" fontId="0" fillId="4" borderId="3" xfId="0" applyFill="1" applyBorder="1" applyAlignment="1" applyProtection="1">
      <alignment horizontal="center" vertical="center"/>
    </xf>
    <xf numFmtId="49" fontId="0" fillId="4" borderId="5" xfId="0" applyNumberFormat="1" applyFill="1" applyBorder="1" applyAlignment="1" applyProtection="1">
      <alignment horizontal="center" vertical="center"/>
    </xf>
    <xf numFmtId="0" fontId="15" fillId="4" borderId="5" xfId="0" applyFont="1" applyFill="1" applyBorder="1" applyAlignment="1" applyProtection="1">
      <alignment horizontal="center" vertical="center" wrapText="1"/>
    </xf>
    <xf numFmtId="0" fontId="40" fillId="17" borderId="30"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41" fillId="17" borderId="32" xfId="0" applyFont="1" applyFill="1" applyBorder="1" applyAlignment="1">
      <alignment horizontal="left" vertical="center" wrapText="1"/>
    </xf>
    <xf numFmtId="0" fontId="40" fillId="17" borderId="33" xfId="0" applyFont="1" applyFill="1" applyBorder="1" applyAlignment="1">
      <alignment horizontal="center" vertical="center" wrapText="1"/>
    </xf>
    <xf numFmtId="0" fontId="40" fillId="17" borderId="34" xfId="0" applyFont="1" applyFill="1" applyBorder="1" applyAlignment="1">
      <alignment horizontal="center" vertical="center" wrapText="1"/>
    </xf>
    <xf numFmtId="0" fontId="41" fillId="17" borderId="35" xfId="0" applyFont="1" applyFill="1" applyBorder="1" applyAlignment="1">
      <alignment horizontal="left" vertical="center" wrapText="1"/>
    </xf>
    <xf numFmtId="0" fontId="25" fillId="9" borderId="5" xfId="0" applyFont="1" applyFill="1" applyBorder="1" applyAlignment="1" applyProtection="1">
      <alignment horizontal="left" vertical="center" wrapText="1"/>
    </xf>
    <xf numFmtId="0" fontId="40" fillId="9" borderId="30" xfId="0" applyFont="1" applyFill="1" applyBorder="1" applyAlignment="1">
      <alignment horizontal="center" vertical="center" wrapText="1"/>
    </xf>
    <xf numFmtId="0" fontId="40" fillId="9" borderId="31" xfId="0" applyFont="1" applyFill="1" applyBorder="1" applyAlignment="1">
      <alignment horizontal="center" vertical="center" wrapText="1"/>
    </xf>
    <xf numFmtId="0" fontId="41" fillId="9" borderId="32" xfId="0" applyFont="1" applyFill="1" applyBorder="1" applyAlignment="1">
      <alignment horizontal="left" vertical="center" wrapText="1"/>
    </xf>
    <xf numFmtId="0" fontId="40" fillId="9" borderId="33" xfId="0" applyFont="1" applyFill="1" applyBorder="1" applyAlignment="1">
      <alignment horizontal="center" vertical="center" wrapText="1"/>
    </xf>
    <xf numFmtId="0" fontId="40" fillId="9" borderId="34" xfId="0" applyFont="1" applyFill="1" applyBorder="1" applyAlignment="1">
      <alignment horizontal="center" vertical="center" wrapText="1"/>
    </xf>
    <xf numFmtId="0" fontId="41" fillId="9" borderId="35" xfId="0" applyFont="1" applyFill="1" applyBorder="1" applyAlignment="1">
      <alignment horizontal="left" vertical="center" wrapText="1"/>
    </xf>
    <xf numFmtId="0" fontId="40" fillId="12" borderId="30" xfId="0" applyFont="1" applyFill="1" applyBorder="1" applyAlignment="1">
      <alignment horizontal="center" vertical="center" wrapText="1"/>
    </xf>
    <xf numFmtId="0" fontId="40" fillId="12" borderId="31" xfId="0" applyFont="1" applyFill="1" applyBorder="1" applyAlignment="1">
      <alignment horizontal="center" vertical="center" wrapText="1"/>
    </xf>
    <xf numFmtId="0" fontId="41" fillId="12" borderId="32" xfId="0" applyFont="1" applyFill="1" applyBorder="1" applyAlignment="1">
      <alignment horizontal="left" vertical="center" wrapText="1"/>
    </xf>
    <xf numFmtId="0" fontId="24" fillId="4" borderId="5" xfId="0" applyFont="1" applyFill="1" applyBorder="1" applyAlignment="1" applyProtection="1">
      <alignment horizontal="left" vertical="center" wrapText="1"/>
    </xf>
    <xf numFmtId="0" fontId="22" fillId="9" borderId="5" xfId="0" applyFont="1" applyFill="1" applyBorder="1" applyAlignment="1" applyProtection="1">
      <alignment horizontal="left" vertical="center" wrapText="1"/>
    </xf>
    <xf numFmtId="0" fontId="22" fillId="12" borderId="5" xfId="0" applyFont="1" applyFill="1" applyBorder="1" applyAlignment="1" applyProtection="1">
      <alignment horizontal="left" vertical="center" wrapText="1"/>
    </xf>
    <xf numFmtId="0" fontId="40" fillId="12" borderId="33" xfId="0" applyFont="1" applyFill="1" applyBorder="1" applyAlignment="1">
      <alignment horizontal="center" vertical="center" wrapText="1"/>
    </xf>
    <xf numFmtId="0" fontId="40" fillId="12" borderId="34" xfId="0" applyFont="1" applyFill="1" applyBorder="1" applyAlignment="1">
      <alignment horizontal="center" vertical="center" wrapText="1"/>
    </xf>
    <xf numFmtId="0" fontId="41" fillId="12" borderId="35" xfId="0" applyFont="1" applyFill="1" applyBorder="1" applyAlignment="1">
      <alignment horizontal="left" vertical="center" wrapText="1"/>
    </xf>
    <xf numFmtId="0" fontId="27" fillId="15" borderId="36" xfId="0" applyFont="1" applyFill="1" applyBorder="1" applyAlignment="1" applyProtection="1">
      <alignment horizontal="left" vertical="center" wrapText="1"/>
      <protection locked="0"/>
    </xf>
    <xf numFmtId="0" fontId="6" fillId="4" borderId="6" xfId="0" applyFont="1" applyFill="1" applyBorder="1" applyAlignment="1" applyProtection="1">
      <alignment horizontal="center" vertical="center" wrapText="1"/>
    </xf>
    <xf numFmtId="0" fontId="37" fillId="15" borderId="39" xfId="0" applyFont="1" applyFill="1" applyBorder="1" applyAlignment="1" applyProtection="1">
      <alignment horizontal="center" vertical="center" wrapText="1"/>
      <protection locked="0"/>
    </xf>
    <xf numFmtId="0" fontId="27" fillId="15" borderId="4" xfId="0" applyFont="1" applyFill="1" applyBorder="1" applyAlignment="1" applyProtection="1">
      <alignment horizontal="left" vertical="center" wrapText="1"/>
      <protection locked="0"/>
    </xf>
    <xf numFmtId="0" fontId="1" fillId="16" borderId="6" xfId="0" applyFont="1" applyFill="1" applyBorder="1" applyAlignment="1" applyProtection="1">
      <alignment horizontal="center" vertical="center" wrapText="1"/>
    </xf>
    <xf numFmtId="0" fontId="27" fillId="15" borderId="14" xfId="0" quotePrefix="1" applyFont="1" applyFill="1" applyBorder="1" applyAlignment="1" applyProtection="1">
      <alignment horizontal="left" vertical="center" wrapText="1"/>
      <protection locked="0"/>
    </xf>
    <xf numFmtId="0" fontId="12" fillId="4" borderId="5" xfId="0" applyFont="1" applyFill="1" applyBorder="1" applyAlignment="1">
      <alignment horizontal="center" vertical="center" wrapText="1"/>
    </xf>
    <xf numFmtId="0" fontId="21" fillId="4" borderId="7" xfId="0" applyFont="1" applyFill="1" applyBorder="1" applyAlignment="1">
      <alignment horizontal="left" vertical="center" wrapText="1"/>
    </xf>
    <xf numFmtId="0" fontId="21" fillId="4" borderId="5" xfId="0" applyFont="1" applyFill="1" applyBorder="1" applyAlignment="1">
      <alignment horizontal="left" vertical="center" wrapText="1"/>
    </xf>
    <xf numFmtId="0" fontId="20" fillId="16" borderId="5" xfId="0" applyFont="1" applyFill="1" applyBorder="1" applyAlignment="1" applyProtection="1">
      <alignment horizontal="center" vertical="center" wrapText="1"/>
    </xf>
    <xf numFmtId="0" fontId="22" fillId="18" borderId="7" xfId="0" applyFont="1" applyFill="1" applyBorder="1" applyAlignment="1" applyProtection="1">
      <alignment horizontal="left" vertical="center" wrapText="1"/>
    </xf>
    <xf numFmtId="0" fontId="22" fillId="18" borderId="5" xfId="0" applyFont="1" applyFill="1" applyBorder="1" applyAlignment="1" applyProtection="1">
      <alignment horizontal="left" vertical="center" wrapText="1"/>
    </xf>
    <xf numFmtId="0" fontId="18" fillId="16" borderId="5" xfId="0" applyFont="1" applyFill="1" applyBorder="1" applyAlignment="1" applyProtection="1">
      <alignment horizontal="center" vertical="center" wrapText="1"/>
    </xf>
    <xf numFmtId="0" fontId="25" fillId="16" borderId="7" xfId="0" applyFont="1" applyFill="1" applyBorder="1" applyAlignment="1" applyProtection="1">
      <alignment horizontal="left" vertical="center" wrapText="1"/>
    </xf>
    <xf numFmtId="0" fontId="25" fillId="16" borderId="5" xfId="0" applyFont="1" applyFill="1" applyBorder="1" applyAlignment="1" applyProtection="1">
      <alignment horizontal="left" vertical="center" wrapText="1"/>
    </xf>
    <xf numFmtId="0" fontId="12" fillId="10" borderId="38" xfId="0" applyFont="1" applyFill="1" applyBorder="1" applyAlignment="1" applyProtection="1">
      <alignment horizontal="center" vertical="center" wrapText="1"/>
    </xf>
    <xf numFmtId="0" fontId="23" fillId="10" borderId="0" xfId="0" applyFont="1" applyFill="1" applyBorder="1" applyAlignment="1" applyProtection="1">
      <alignment horizontal="left" vertical="center" wrapText="1"/>
    </xf>
    <xf numFmtId="0" fontId="12" fillId="4" borderId="38" xfId="0" applyFont="1" applyFill="1" applyBorder="1" applyAlignment="1" applyProtection="1">
      <alignment horizontal="center" vertical="center" wrapText="1"/>
    </xf>
    <xf numFmtId="0" fontId="23" fillId="4" borderId="0" xfId="0" applyFont="1" applyFill="1" applyBorder="1" applyAlignment="1" applyProtection="1">
      <alignment horizontal="left" vertical="center" wrapText="1"/>
    </xf>
    <xf numFmtId="0" fontId="13" fillId="16" borderId="39" xfId="0" applyFont="1" applyFill="1" applyBorder="1" applyAlignment="1" applyProtection="1">
      <alignment horizontal="center" vertical="center" wrapText="1"/>
      <protection locked="0"/>
    </xf>
    <xf numFmtId="0" fontId="13" fillId="16" borderId="5" xfId="0" applyFont="1" applyFill="1" applyBorder="1" applyAlignment="1" applyProtection="1">
      <alignment horizontal="center" vertical="center" wrapText="1"/>
    </xf>
    <xf numFmtId="0" fontId="24" fillId="16" borderId="5" xfId="0" applyFont="1" applyFill="1" applyBorder="1" applyAlignment="1" applyProtection="1">
      <alignment horizontal="left" vertical="center" wrapText="1"/>
    </xf>
    <xf numFmtId="0" fontId="24" fillId="16" borderId="7" xfId="0" applyFont="1" applyFill="1" applyBorder="1" applyAlignment="1" applyProtection="1">
      <alignment horizontal="left" vertical="center" wrapText="1"/>
    </xf>
    <xf numFmtId="0" fontId="0" fillId="19" borderId="5" xfId="0" applyFont="1" applyFill="1" applyBorder="1" applyAlignment="1" applyProtection="1">
      <alignment horizontal="center" vertical="center"/>
    </xf>
    <xf numFmtId="0" fontId="0" fillId="0" borderId="5" xfId="0" applyFont="1" applyFill="1" applyBorder="1" applyAlignment="1" applyProtection="1">
      <alignment horizontal="center" vertical="center"/>
    </xf>
    <xf numFmtId="0" fontId="0" fillId="0" borderId="0" xfId="0" applyFill="1" applyBorder="1" applyAlignment="1" applyProtection="1">
      <alignment horizontal="center" vertical="center" wrapText="1"/>
    </xf>
    <xf numFmtId="0" fontId="0" fillId="10" borderId="5" xfId="0" applyFill="1" applyBorder="1" applyAlignment="1" applyProtection="1">
      <alignment vertical="center" wrapText="1"/>
      <protection locked="0"/>
    </xf>
    <xf numFmtId="49" fontId="0" fillId="10" borderId="5" xfId="0" applyNumberFormat="1" applyFill="1" applyBorder="1" applyAlignment="1">
      <alignment horizontal="right"/>
    </xf>
    <xf numFmtId="0" fontId="0" fillId="10" borderId="7" xfId="0" applyFill="1" applyBorder="1"/>
    <xf numFmtId="0" fontId="0" fillId="10" borderId="3" xfId="0" applyFill="1" applyBorder="1" applyAlignment="1">
      <alignment horizontal="center" vertical="center"/>
    </xf>
    <xf numFmtId="0" fontId="0" fillId="10" borderId="5" xfId="0" applyFill="1" applyBorder="1" applyAlignment="1">
      <alignment horizontal="center" vertical="center"/>
    </xf>
    <xf numFmtId="49" fontId="0" fillId="10" borderId="5" xfId="0" applyNumberFormat="1" applyFill="1" applyBorder="1" applyAlignment="1">
      <alignment horizontal="center" vertical="center"/>
    </xf>
    <xf numFmtId="49" fontId="0" fillId="4" borderId="5" xfId="0" applyNumberFormat="1" applyFill="1" applyBorder="1" applyAlignment="1">
      <alignment horizontal="right"/>
    </xf>
    <xf numFmtId="0" fontId="0" fillId="4" borderId="7" xfId="0" applyFill="1" applyBorder="1"/>
    <xf numFmtId="0" fontId="0" fillId="4" borderId="3" xfId="0" applyFill="1" applyBorder="1" applyAlignment="1">
      <alignment horizontal="center" vertical="center"/>
    </xf>
    <xf numFmtId="0" fontId="0" fillId="4" borderId="5" xfId="0" applyFill="1" applyBorder="1" applyAlignment="1">
      <alignment horizontal="center" vertical="center"/>
    </xf>
    <xf numFmtId="49" fontId="0" fillId="4" borderId="5" xfId="0" applyNumberFormat="1" applyFill="1" applyBorder="1" applyAlignment="1">
      <alignment horizontal="center" vertical="center"/>
    </xf>
    <xf numFmtId="0" fontId="42" fillId="15" borderId="12" xfId="0" applyFont="1" applyFill="1" applyBorder="1" applyAlignment="1" applyProtection="1">
      <alignment horizontal="left" vertical="center" wrapText="1"/>
      <protection locked="0"/>
    </xf>
    <xf numFmtId="0" fontId="42" fillId="15" borderId="14" xfId="0" applyFont="1" applyFill="1" applyBorder="1" applyAlignment="1" applyProtection="1">
      <alignment horizontal="left" vertical="center" wrapText="1"/>
      <protection locked="0"/>
    </xf>
    <xf numFmtId="0" fontId="43" fillId="15" borderId="14" xfId="0" applyFont="1" applyFill="1" applyBorder="1" applyAlignment="1" applyProtection="1">
      <alignment horizontal="left" vertical="center" wrapText="1"/>
      <protection locked="0"/>
    </xf>
    <xf numFmtId="0" fontId="43" fillId="15" borderId="22" xfId="0" applyFont="1" applyFill="1" applyBorder="1" applyAlignment="1" applyProtection="1">
      <alignment horizontal="left" vertical="center" wrapText="1"/>
      <protection locked="0"/>
    </xf>
    <xf numFmtId="0" fontId="42" fillId="15" borderId="36" xfId="0" applyFont="1" applyFill="1" applyBorder="1" applyAlignment="1" applyProtection="1">
      <alignment horizontal="left" vertical="center" wrapText="1"/>
      <protection locked="0"/>
    </xf>
    <xf numFmtId="0" fontId="43" fillId="15" borderId="25" xfId="0" applyFont="1" applyFill="1" applyBorder="1" applyAlignment="1" applyProtection="1">
      <alignment horizontal="left" vertical="center" wrapText="1"/>
      <protection locked="0"/>
    </xf>
    <xf numFmtId="0" fontId="42" fillId="15" borderId="17" xfId="0" applyFont="1" applyFill="1" applyBorder="1" applyAlignment="1" applyProtection="1">
      <alignment horizontal="left" vertical="center" wrapText="1"/>
      <protection locked="0"/>
    </xf>
    <xf numFmtId="0" fontId="42" fillId="15" borderId="25" xfId="0" applyFont="1" applyFill="1" applyBorder="1" applyAlignment="1" applyProtection="1">
      <alignment horizontal="left" vertical="center" wrapText="1"/>
      <protection locked="0"/>
    </xf>
    <xf numFmtId="0" fontId="42" fillId="15" borderId="22" xfId="0" applyFont="1" applyFill="1" applyBorder="1" applyAlignment="1" applyProtection="1">
      <alignment horizontal="left" vertical="center" wrapText="1"/>
      <protection locked="0"/>
    </xf>
    <xf numFmtId="14" fontId="0" fillId="15" borderId="5" xfId="0" applyNumberFormat="1" applyFont="1" applyFill="1" applyBorder="1" applyAlignment="1" applyProtection="1">
      <alignment horizontal="center" vertical="center"/>
      <protection locked="0"/>
    </xf>
    <xf numFmtId="0" fontId="42" fillId="15" borderId="5" xfId="0" applyFont="1" applyFill="1" applyBorder="1" applyAlignment="1" applyProtection="1">
      <alignment horizontal="left" vertical="center" wrapText="1"/>
      <protection locked="0"/>
    </xf>
    <xf numFmtId="0" fontId="28" fillId="14" borderId="5" xfId="0" applyFont="1" applyFill="1" applyBorder="1" applyAlignment="1" applyProtection="1">
      <alignment horizontal="center" vertical="center"/>
    </xf>
    <xf numFmtId="0" fontId="28" fillId="14" borderId="7" xfId="0" applyFont="1" applyFill="1" applyBorder="1" applyAlignment="1" applyProtection="1">
      <alignment horizontal="center" vertical="center"/>
    </xf>
    <xf numFmtId="0" fontId="28" fillId="14" borderId="9" xfId="0" applyFont="1" applyFill="1" applyBorder="1" applyAlignment="1" applyProtection="1">
      <alignment horizontal="center" vertical="center"/>
    </xf>
    <xf numFmtId="0" fontId="28" fillId="14" borderId="8" xfId="0" applyFont="1" applyFill="1" applyBorder="1" applyAlignment="1" applyProtection="1">
      <alignment horizontal="center" vertical="center"/>
    </xf>
    <xf numFmtId="0" fontId="10" fillId="13" borderId="7" xfId="0" applyFont="1" applyFill="1" applyBorder="1" applyAlignment="1" applyProtection="1">
      <alignment horizontal="left" vertical="center"/>
    </xf>
    <xf numFmtId="0" fontId="10" fillId="13" borderId="3" xfId="0" applyFont="1" applyFill="1" applyBorder="1" applyAlignment="1" applyProtection="1">
      <alignment horizontal="left" vertical="center"/>
    </xf>
    <xf numFmtId="0" fontId="28" fillId="14" borderId="9" xfId="0" applyFont="1" applyFill="1" applyBorder="1" applyAlignment="1" applyProtection="1">
      <alignment horizontal="center" vertical="center" wrapText="1"/>
      <protection locked="0"/>
    </xf>
    <xf numFmtId="0" fontId="28" fillId="14" borderId="28" xfId="0" applyFont="1" applyFill="1" applyBorder="1" applyAlignment="1" applyProtection="1">
      <alignment horizontal="center" vertical="center" wrapText="1"/>
      <protection locked="0"/>
    </xf>
    <xf numFmtId="0" fontId="0" fillId="15" borderId="29" xfId="0" applyFont="1" applyFill="1" applyBorder="1" applyAlignment="1" applyProtection="1">
      <alignment horizontal="center" vertical="center" wrapText="1"/>
      <protection locked="0"/>
    </xf>
    <xf numFmtId="0" fontId="0" fillId="15" borderId="0" xfId="0" applyFont="1" applyFill="1" applyBorder="1" applyAlignment="1" applyProtection="1">
      <alignment horizontal="center" vertical="center" wrapText="1"/>
      <protection locked="0"/>
    </xf>
    <xf numFmtId="0" fontId="28" fillId="11" borderId="7" xfId="0" applyFont="1" applyFill="1" applyBorder="1" applyAlignment="1" applyProtection="1">
      <alignment horizontal="center" vertical="center"/>
    </xf>
    <xf numFmtId="0" fontId="28" fillId="11" borderId="3" xfId="0" applyFont="1" applyFill="1" applyBorder="1" applyAlignment="1" applyProtection="1">
      <alignment horizontal="center" vertical="center"/>
    </xf>
    <xf numFmtId="0" fontId="6" fillId="10" borderId="1" xfId="0" applyFont="1" applyFill="1" applyBorder="1" applyAlignment="1" applyProtection="1">
      <alignment horizontal="center" vertical="center" wrapText="1"/>
    </xf>
    <xf numFmtId="0" fontId="6" fillId="10" borderId="6" xfId="0" applyFont="1" applyFill="1" applyBorder="1" applyAlignment="1" applyProtection="1">
      <alignment horizontal="center" vertical="center" wrapText="1"/>
    </xf>
    <xf numFmtId="0" fontId="6" fillId="10" borderId="4" xfId="0" applyFont="1" applyFill="1" applyBorder="1" applyAlignment="1" applyProtection="1">
      <alignment horizontal="center" vertical="center" wrapText="1"/>
    </xf>
    <xf numFmtId="0" fontId="6" fillId="4" borderId="1" xfId="0" applyFont="1" applyFill="1" applyBorder="1" applyAlignment="1" applyProtection="1">
      <alignment horizontal="center" vertical="center" wrapText="1"/>
    </xf>
    <xf numFmtId="0" fontId="6" fillId="4" borderId="6" xfId="0" applyFont="1" applyFill="1" applyBorder="1" applyAlignment="1" applyProtection="1">
      <alignment horizontal="center" vertical="center" wrapText="1"/>
    </xf>
    <xf numFmtId="0" fontId="6" fillId="4" borderId="4" xfId="0" applyFont="1" applyFill="1" applyBorder="1" applyAlignment="1" applyProtection="1">
      <alignment horizontal="center" vertical="center" wrapText="1"/>
    </xf>
    <xf numFmtId="0" fontId="6" fillId="4" borderId="23" xfId="0" applyFont="1" applyFill="1" applyBorder="1" applyAlignment="1" applyProtection="1">
      <alignment horizontal="center" vertical="center" wrapText="1"/>
    </xf>
    <xf numFmtId="0" fontId="6" fillId="4" borderId="37" xfId="0" applyFont="1" applyFill="1" applyBorder="1" applyAlignment="1" applyProtection="1">
      <alignment horizontal="center" vertical="center" wrapText="1"/>
    </xf>
    <xf numFmtId="0" fontId="6" fillId="4" borderId="9" xfId="0" applyFont="1" applyFill="1" applyBorder="1" applyAlignment="1" applyProtection="1">
      <alignment horizontal="center" vertical="center" wrapText="1"/>
    </xf>
    <xf numFmtId="0" fontId="23" fillId="10" borderId="1" xfId="0" applyFont="1" applyFill="1" applyBorder="1" applyAlignment="1" applyProtection="1">
      <alignment horizontal="left" vertical="center" wrapText="1"/>
    </xf>
    <xf numFmtId="0" fontId="23" fillId="10" borderId="6" xfId="0" applyFont="1" applyFill="1" applyBorder="1" applyAlignment="1" applyProtection="1">
      <alignment horizontal="left" vertical="center" wrapText="1"/>
    </xf>
    <xf numFmtId="0" fontId="23" fillId="10" borderId="4" xfId="0" applyFont="1" applyFill="1" applyBorder="1" applyAlignment="1" applyProtection="1">
      <alignment horizontal="left" vertical="center" wrapText="1"/>
    </xf>
    <xf numFmtId="0" fontId="6" fillId="10" borderId="23" xfId="0" applyFont="1" applyFill="1" applyBorder="1" applyAlignment="1" applyProtection="1">
      <alignment horizontal="center" vertical="center" wrapText="1"/>
    </xf>
    <xf numFmtId="0" fontId="6" fillId="10" borderId="37" xfId="0" applyFont="1" applyFill="1" applyBorder="1" applyAlignment="1" applyProtection="1">
      <alignment horizontal="center" vertical="center" wrapText="1"/>
    </xf>
    <xf numFmtId="0" fontId="6" fillId="10" borderId="9" xfId="0" applyFont="1" applyFill="1" applyBorder="1" applyAlignment="1" applyProtection="1">
      <alignment horizontal="center" vertical="center" wrapText="1"/>
    </xf>
    <xf numFmtId="0" fontId="2" fillId="2" borderId="5" xfId="0" applyFont="1" applyFill="1" applyBorder="1" applyAlignment="1" applyProtection="1">
      <alignment horizontal="center" vertical="center" wrapText="1"/>
    </xf>
    <xf numFmtId="0" fontId="2" fillId="11" borderId="18" xfId="0" applyFont="1" applyFill="1" applyBorder="1" applyAlignment="1" applyProtection="1">
      <alignment horizontal="center" vertical="center" wrapText="1"/>
    </xf>
    <xf numFmtId="0" fontId="2" fillId="11" borderId="19" xfId="0" applyFont="1" applyFill="1" applyBorder="1" applyAlignment="1" applyProtection="1">
      <alignment horizontal="center" vertical="center" wrapText="1"/>
    </xf>
    <xf numFmtId="0" fontId="2" fillId="11" borderId="20" xfId="0" applyFont="1" applyFill="1" applyBorder="1" applyAlignment="1" applyProtection="1">
      <alignment horizontal="center" vertical="center" wrapText="1"/>
    </xf>
    <xf numFmtId="0" fontId="2" fillId="2" borderId="9" xfId="0" applyFont="1" applyFill="1" applyBorder="1" applyAlignment="1" applyProtection="1">
      <alignment horizontal="center" vertical="center" wrapText="1"/>
    </xf>
    <xf numFmtId="0" fontId="2" fillId="2" borderId="8" xfId="0" applyFont="1" applyFill="1" applyBorder="1" applyAlignment="1" applyProtection="1">
      <alignment horizontal="center" vertical="center" wrapText="1"/>
    </xf>
  </cellXfs>
  <cellStyles count="2">
    <cellStyle name="Hyperlink" xfId="1" builtinId="8"/>
    <cellStyle name="Normal" xfId="0" builtinId="0"/>
  </cellStyles>
  <dxfs count="20">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tint="-0.499984740745262"/>
      </font>
      <fill>
        <patternFill>
          <bgColor theme="0" tint="-0.14996795556505021"/>
        </patternFill>
      </fill>
    </dxf>
    <dxf>
      <font>
        <color theme="8"/>
      </font>
      <fill>
        <patternFill>
          <bgColor theme="8" tint="0.79998168889431442"/>
        </patternFill>
      </fill>
    </dxf>
    <dxf>
      <font>
        <color theme="1" tint="0.499984740745262"/>
      </font>
      <fill>
        <patternFill>
          <bgColor theme="0" tint="-0.14996795556505021"/>
        </patternFill>
      </fill>
    </dxf>
    <dxf>
      <font>
        <color theme="1" tint="0.499984740745262"/>
      </font>
      <fill>
        <patternFill>
          <bgColor theme="0" tint="-0.14996795556505021"/>
        </patternFill>
      </fill>
    </dxf>
    <dxf>
      <font>
        <color theme="1" tint="0.499984740745262"/>
      </font>
      <fill>
        <patternFill>
          <bgColor theme="0" tint="-0.14996795556505021"/>
        </patternFill>
      </fill>
    </dxf>
    <dxf>
      <font>
        <color theme="1" tint="0.499984740745262"/>
      </font>
      <fill>
        <patternFill>
          <fgColor auto="1"/>
          <bgColor theme="0" tint="-0.14996795556505021"/>
        </patternFill>
      </fill>
    </dxf>
    <dxf>
      <font>
        <color theme="1" tint="0.499984740745262"/>
      </font>
      <fill>
        <patternFill>
          <bgColor theme="0" tint="-0.14996795556505021"/>
        </patternFill>
      </fill>
    </dxf>
    <dxf>
      <font>
        <color theme="1" tint="0.499984740745262"/>
      </font>
      <fill>
        <patternFill>
          <bgColor theme="0" tint="-0.14996795556505021"/>
        </patternFill>
      </fill>
    </dxf>
    <dxf>
      <font>
        <color theme="1" tint="0.499984740745262"/>
      </font>
      <fill>
        <patternFill>
          <bgColor theme="0" tint="-0.14996795556505021"/>
        </patternFill>
      </fill>
    </dxf>
    <dxf>
      <font>
        <color theme="1" tint="0.499984740745262"/>
      </font>
      <fill>
        <patternFill>
          <bgColor theme="0" tint="-0.14996795556505021"/>
        </patternFill>
      </fill>
    </dxf>
    <dxf>
      <font>
        <color theme="1" tint="0.499984740745262"/>
      </font>
      <fill>
        <patternFill>
          <fgColor auto="1"/>
          <bgColor theme="0" tint="-0.14996795556505021"/>
        </patternFill>
      </fill>
    </dxf>
    <dxf>
      <font>
        <color theme="1" tint="0.499984740745262"/>
      </font>
      <fill>
        <patternFill>
          <bgColor theme="0" tint="-0.14996795556505021"/>
        </patternFill>
      </fill>
    </dxf>
    <dxf>
      <font>
        <color theme="1" tint="0.499984740745262"/>
      </font>
      <fill>
        <patternFill>
          <bgColor theme="0" tint="-0.14996795556505021"/>
        </patternFill>
      </fill>
    </dxf>
    <dxf>
      <font>
        <color theme="1" tint="0.499984740745262"/>
      </font>
      <fill>
        <patternFill>
          <bgColor theme="0" tint="-0.14996795556505021"/>
        </patternFill>
      </fill>
    </dxf>
    <dxf>
      <font>
        <color theme="1" tint="0.499984740745262"/>
      </font>
      <fill>
        <patternFill>
          <bgColor theme="0" tint="-0.14996795556505021"/>
        </patternFill>
      </fill>
    </dxf>
    <dxf>
      <font>
        <color theme="1" tint="0.499984740745262"/>
      </font>
      <fill>
        <patternFill>
          <fgColor auto="1"/>
          <bgColor theme="0" tint="-0.14996795556505021"/>
        </patternFill>
      </fill>
    </dxf>
    <dxf>
      <font>
        <color theme="1" tint="0.499984740745262"/>
      </font>
      <fill>
        <patternFill>
          <bgColor theme="0" tint="-0.14996795556505021"/>
        </patternFill>
      </fill>
    </dxf>
  </dxfs>
  <tableStyles count="0" defaultTableStyle="TableStyleMedium2" defaultPivotStyle="PivotStyleLight16"/>
  <colors>
    <mruColors>
      <color rgb="FFF2F2F2"/>
      <color rgb="FF338CA6"/>
      <color rgb="FFFCDEB3"/>
      <color rgb="FFFCDDB3"/>
      <color rgb="FFFFC073"/>
      <color rgb="FFBBDFEA"/>
      <color rgb="FF99D4E1"/>
      <color rgb="FFFFDDB3"/>
      <color rgb="FFFCE3DD"/>
      <color rgb="FF235E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Future-Fit Test">
      <a:dk1>
        <a:srgbClr val="000000"/>
      </a:dk1>
      <a:lt1>
        <a:srgbClr val="FFFFFF"/>
      </a:lt1>
      <a:dk2>
        <a:srgbClr val="58B2CB"/>
      </a:dk2>
      <a:lt2>
        <a:srgbClr val="FF9100"/>
      </a:lt2>
      <a:accent1>
        <a:srgbClr val="00AE4C"/>
      </a:accent1>
      <a:accent2>
        <a:srgbClr val="B7AE36"/>
      </a:accent2>
      <a:accent3>
        <a:srgbClr val="EB6A7B"/>
      </a:accent3>
      <a:accent4>
        <a:srgbClr val="58BCB4"/>
      </a:accent4>
      <a:accent5>
        <a:srgbClr val="845FA8"/>
      </a:accent5>
      <a:accent6>
        <a:srgbClr val="EC7354"/>
      </a:accent6>
      <a:hlink>
        <a:srgbClr val="358EAE"/>
      </a:hlink>
      <a:folHlink>
        <a:srgbClr val="358EAE"/>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07F2F-45BD-C746-8F29-BF0F0A2CAB17}">
  <sheetPr codeName="Sheet1"/>
  <dimension ref="A1:R61"/>
  <sheetViews>
    <sheetView topLeftCell="A17" zoomScale="120" zoomScaleNormal="120" workbookViewId="0">
      <selection activeCell="A21" sqref="A21:B35"/>
    </sheetView>
  </sheetViews>
  <sheetFormatPr baseColWidth="10" defaultColWidth="10.6640625" defaultRowHeight="16" x14ac:dyDescent="0.2"/>
  <cols>
    <col min="1" max="1" width="29.1640625" style="12" customWidth="1"/>
    <col min="2" max="2" width="100.5" style="12" customWidth="1"/>
    <col min="3" max="3" width="10.6640625" style="12"/>
    <col min="4" max="4" width="17" style="12" customWidth="1"/>
    <col min="5" max="5" width="88.6640625" style="12" customWidth="1"/>
    <col min="6" max="6" width="21.6640625" style="12" customWidth="1"/>
    <col min="7" max="7" width="29" style="12" customWidth="1"/>
    <col min="8" max="8" width="93.6640625" style="12" customWidth="1"/>
    <col min="9" max="9" width="77.6640625" style="12" customWidth="1"/>
    <col min="10" max="16384" width="10.6640625" style="12"/>
  </cols>
  <sheetData>
    <row r="1" spans="1:18" ht="31.25" customHeight="1" x14ac:dyDescent="0.2">
      <c r="A1" s="175" t="s">
        <v>384</v>
      </c>
      <c r="B1" s="43" t="s">
        <v>632</v>
      </c>
    </row>
    <row r="4" spans="1:18" ht="31.25" customHeight="1" x14ac:dyDescent="0.2">
      <c r="A4" s="257" t="s">
        <v>447</v>
      </c>
      <c r="B4" s="257"/>
      <c r="D4" s="257" t="s">
        <v>385</v>
      </c>
      <c r="E4" s="258"/>
      <c r="F4" s="13"/>
      <c r="G4" s="13"/>
      <c r="H4" s="14"/>
    </row>
    <row r="5" spans="1:18" ht="31.25" customHeight="1" x14ac:dyDescent="0.2">
      <c r="A5" s="261" t="s">
        <v>452</v>
      </c>
      <c r="B5" s="262"/>
      <c r="D5" s="15" t="s">
        <v>386</v>
      </c>
      <c r="E5" s="16" t="s">
        <v>387</v>
      </c>
      <c r="F5" s="13"/>
      <c r="G5" s="13"/>
      <c r="H5" s="14"/>
    </row>
    <row r="6" spans="1:18" ht="44" customHeight="1" x14ac:dyDescent="0.2">
      <c r="A6" s="173">
        <v>1</v>
      </c>
      <c r="B6" s="32" t="s">
        <v>534</v>
      </c>
      <c r="D6" s="17" t="s">
        <v>388</v>
      </c>
      <c r="E6" s="18" t="s">
        <v>389</v>
      </c>
      <c r="F6" s="19"/>
      <c r="G6" s="19"/>
      <c r="H6" s="19"/>
      <c r="R6" s="164" t="str">
        <f>D6</f>
        <v>Highest</v>
      </c>
    </row>
    <row r="7" spans="1:18" ht="89" customHeight="1" x14ac:dyDescent="0.2">
      <c r="A7" s="174">
        <v>2</v>
      </c>
      <c r="B7" s="34" t="s">
        <v>484</v>
      </c>
      <c r="D7" s="20" t="s">
        <v>390</v>
      </c>
      <c r="E7" s="21" t="s">
        <v>391</v>
      </c>
      <c r="F7" s="19"/>
      <c r="G7" s="19"/>
      <c r="H7" s="19"/>
      <c r="R7" s="164"/>
    </row>
    <row r="8" spans="1:18" ht="53" customHeight="1" x14ac:dyDescent="0.2">
      <c r="A8" s="173">
        <v>3</v>
      </c>
      <c r="B8" s="32" t="s">
        <v>485</v>
      </c>
      <c r="D8" s="17" t="s">
        <v>392</v>
      </c>
      <c r="E8" s="22" t="s">
        <v>393</v>
      </c>
      <c r="F8" s="19"/>
      <c r="G8" s="19"/>
      <c r="H8" s="19"/>
      <c r="R8" s="164"/>
    </row>
    <row r="9" spans="1:18" ht="30" customHeight="1" x14ac:dyDescent="0.2">
      <c r="A9" s="261" t="s">
        <v>454</v>
      </c>
      <c r="B9" s="262"/>
      <c r="D9" s="23" t="s">
        <v>67</v>
      </c>
      <c r="E9" s="24" t="s">
        <v>394</v>
      </c>
      <c r="F9" s="19"/>
      <c r="G9" s="19"/>
      <c r="H9" s="19"/>
      <c r="R9" s="164"/>
    </row>
    <row r="10" spans="1:18" ht="30" customHeight="1" x14ac:dyDescent="0.2">
      <c r="A10" s="174">
        <v>1</v>
      </c>
      <c r="B10" s="34" t="s">
        <v>480</v>
      </c>
      <c r="D10" s="27"/>
      <c r="E10" s="28"/>
      <c r="F10" s="19"/>
      <c r="G10" s="19"/>
      <c r="H10" s="19"/>
      <c r="R10" s="164"/>
    </row>
    <row r="11" spans="1:18" ht="68" customHeight="1" x14ac:dyDescent="0.2">
      <c r="A11" s="173">
        <v>2</v>
      </c>
      <c r="B11" s="32" t="s">
        <v>481</v>
      </c>
      <c r="D11" s="168"/>
      <c r="E11" s="168"/>
      <c r="F11" s="25"/>
      <c r="G11" s="25"/>
      <c r="H11" s="26"/>
    </row>
    <row r="12" spans="1:18" ht="64.25" customHeight="1" x14ac:dyDescent="0.2">
      <c r="A12" s="174">
        <v>3</v>
      </c>
      <c r="B12" s="34" t="s">
        <v>451</v>
      </c>
      <c r="D12" s="169"/>
      <c r="E12" s="169"/>
      <c r="F12" s="170"/>
      <c r="G12" s="28"/>
      <c r="H12" s="28"/>
    </row>
    <row r="13" spans="1:18" s="29" customFormat="1" ht="116" customHeight="1" x14ac:dyDescent="0.2">
      <c r="A13" s="173">
        <v>4</v>
      </c>
      <c r="B13" s="32" t="s">
        <v>450</v>
      </c>
      <c r="D13" s="27"/>
      <c r="E13" s="28"/>
      <c r="F13" s="28"/>
      <c r="G13" s="28"/>
      <c r="H13" s="28"/>
    </row>
    <row r="14" spans="1:18" s="29" customFormat="1" ht="68" x14ac:dyDescent="0.2">
      <c r="A14" s="174">
        <v>5</v>
      </c>
      <c r="B14" s="34" t="s">
        <v>486</v>
      </c>
      <c r="D14" s="27"/>
      <c r="E14" s="28"/>
      <c r="F14" s="28"/>
      <c r="G14" s="28"/>
      <c r="H14" s="28"/>
    </row>
    <row r="15" spans="1:18" s="29" customFormat="1" ht="68" x14ac:dyDescent="0.2">
      <c r="A15" s="173">
        <v>6</v>
      </c>
      <c r="B15" s="32" t="s">
        <v>582</v>
      </c>
      <c r="D15" s="27"/>
      <c r="E15" s="28"/>
      <c r="F15" s="28"/>
      <c r="G15" s="28"/>
      <c r="H15" s="28"/>
    </row>
    <row r="16" spans="1:18" s="29" customFormat="1" ht="170" x14ac:dyDescent="0.2">
      <c r="A16" s="174">
        <v>7</v>
      </c>
      <c r="B16" s="34" t="s">
        <v>487</v>
      </c>
      <c r="D16" s="234"/>
      <c r="E16" s="28"/>
      <c r="F16" s="28"/>
      <c r="G16" s="28"/>
      <c r="H16" s="28"/>
    </row>
    <row r="17" spans="1:9" s="29" customFormat="1" ht="76.25" customHeight="1" x14ac:dyDescent="0.2">
      <c r="A17" s="173">
        <v>8</v>
      </c>
      <c r="B17" s="32" t="s">
        <v>444</v>
      </c>
      <c r="D17" s="27"/>
      <c r="E17" s="28"/>
      <c r="F17" s="28"/>
      <c r="G17" s="28"/>
      <c r="H17" s="28"/>
    </row>
    <row r="18" spans="1:9" s="29" customFormat="1" x14ac:dyDescent="0.2">
      <c r="A18" s="35"/>
      <c r="D18" s="30"/>
      <c r="E18" s="30"/>
      <c r="F18" s="30"/>
      <c r="G18" s="30"/>
      <c r="H18" s="30"/>
    </row>
    <row r="19" spans="1:9" x14ac:dyDescent="0.2">
      <c r="D19" s="30"/>
      <c r="E19" s="30"/>
      <c r="F19" s="30"/>
      <c r="G19" s="30"/>
      <c r="H19" s="30"/>
    </row>
    <row r="20" spans="1:9" ht="33" customHeight="1" x14ac:dyDescent="0.2">
      <c r="A20" s="267" t="s">
        <v>446</v>
      </c>
      <c r="B20" s="268"/>
      <c r="D20" s="259" t="s">
        <v>445</v>
      </c>
      <c r="E20" s="260"/>
      <c r="F20" s="260"/>
      <c r="G20" s="260"/>
      <c r="H20" s="260"/>
      <c r="I20" s="260"/>
    </row>
    <row r="21" spans="1:9" ht="19" x14ac:dyDescent="0.2">
      <c r="A21" s="265" t="s">
        <v>773</v>
      </c>
      <c r="B21" s="265"/>
      <c r="D21" s="15" t="s">
        <v>488</v>
      </c>
      <c r="E21" s="15" t="s">
        <v>489</v>
      </c>
      <c r="F21" s="42" t="s">
        <v>453</v>
      </c>
      <c r="G21" s="15" t="s">
        <v>491</v>
      </c>
      <c r="H21" s="15" t="s">
        <v>490</v>
      </c>
      <c r="I21" s="15" t="s">
        <v>492</v>
      </c>
    </row>
    <row r="22" spans="1:9" x14ac:dyDescent="0.2">
      <c r="A22" s="266"/>
      <c r="B22" s="266"/>
      <c r="D22" s="236" t="s">
        <v>635</v>
      </c>
      <c r="E22" s="237" t="s">
        <v>632</v>
      </c>
      <c r="F22" s="41" t="str">
        <f>HYPERLINK(CONCATENATE("https://siccode.com/search-isic/",$D22),"Description")</f>
        <v>Description</v>
      </c>
      <c r="G22" s="238" t="s">
        <v>636</v>
      </c>
      <c r="H22" s="239" t="s">
        <v>637</v>
      </c>
      <c r="I22" s="240" t="s">
        <v>637</v>
      </c>
    </row>
    <row r="23" spans="1:9" x14ac:dyDescent="0.2">
      <c r="A23" s="266"/>
      <c r="B23" s="266"/>
      <c r="D23" s="241" t="s">
        <v>638</v>
      </c>
      <c r="E23" s="242" t="s">
        <v>639</v>
      </c>
      <c r="F23" s="38" t="str">
        <f t="shared" ref="F23" si="0">HYPERLINK(CONCATENATE("https://siccode.com/search-isic/",$D23),"Description")</f>
        <v>Description</v>
      </c>
      <c r="G23" s="243" t="s">
        <v>636</v>
      </c>
      <c r="H23" s="244" t="s">
        <v>637</v>
      </c>
      <c r="I23" s="245" t="s">
        <v>637</v>
      </c>
    </row>
    <row r="24" spans="1:9" x14ac:dyDescent="0.2">
      <c r="A24" s="266"/>
      <c r="B24" s="266"/>
      <c r="D24" s="39"/>
      <c r="E24" s="40"/>
      <c r="F24" s="41"/>
      <c r="G24" s="182"/>
      <c r="H24" s="17"/>
      <c r="I24" s="183"/>
    </row>
    <row r="25" spans="1:9" x14ac:dyDescent="0.2">
      <c r="A25" s="266"/>
      <c r="B25" s="266"/>
      <c r="D25" s="36"/>
      <c r="E25" s="37"/>
      <c r="F25" s="38"/>
      <c r="G25" s="184"/>
      <c r="H25" s="20"/>
      <c r="I25" s="185"/>
    </row>
    <row r="26" spans="1:9" x14ac:dyDescent="0.2">
      <c r="A26" s="266"/>
      <c r="B26" s="266"/>
      <c r="D26" s="39"/>
      <c r="E26" s="40"/>
      <c r="F26" s="41"/>
      <c r="G26" s="182"/>
      <c r="H26" s="17"/>
      <c r="I26" s="183"/>
    </row>
    <row r="27" spans="1:9" ht="16.25" customHeight="1" x14ac:dyDescent="0.2">
      <c r="A27" s="266"/>
      <c r="B27" s="266"/>
      <c r="D27" s="36"/>
      <c r="E27" s="37"/>
      <c r="F27" s="38"/>
      <c r="G27" s="184"/>
      <c r="H27" s="20"/>
      <c r="I27" s="185"/>
    </row>
    <row r="28" spans="1:9" ht="16.25" customHeight="1" x14ac:dyDescent="0.2">
      <c r="A28" s="266"/>
      <c r="B28" s="266"/>
      <c r="D28" s="39"/>
      <c r="E28" s="40"/>
      <c r="F28" s="41"/>
      <c r="G28" s="182"/>
      <c r="H28" s="17"/>
      <c r="I28" s="183"/>
    </row>
    <row r="29" spans="1:9" x14ac:dyDescent="0.2">
      <c r="A29" s="266"/>
      <c r="B29" s="266"/>
      <c r="D29" s="36"/>
      <c r="E29" s="37"/>
      <c r="F29" s="38"/>
      <c r="G29" s="184"/>
      <c r="H29" s="20"/>
      <c r="I29" s="185"/>
    </row>
    <row r="30" spans="1:9" x14ac:dyDescent="0.2">
      <c r="A30" s="266"/>
      <c r="B30" s="266"/>
      <c r="D30" s="39"/>
      <c r="E30" s="40"/>
      <c r="F30" s="41"/>
      <c r="G30" s="182"/>
      <c r="H30" s="17"/>
      <c r="I30" s="183"/>
    </row>
    <row r="31" spans="1:9" x14ac:dyDescent="0.2">
      <c r="A31" s="266"/>
      <c r="B31" s="266"/>
      <c r="D31" s="36"/>
      <c r="E31" s="37"/>
      <c r="F31" s="38"/>
      <c r="G31" s="184"/>
      <c r="H31" s="20"/>
      <c r="I31" s="185"/>
    </row>
    <row r="32" spans="1:9" x14ac:dyDescent="0.2">
      <c r="A32" s="266"/>
      <c r="B32" s="266"/>
      <c r="D32" s="39"/>
      <c r="E32" s="40"/>
      <c r="F32" s="41"/>
      <c r="G32" s="182"/>
      <c r="H32" s="17"/>
      <c r="I32" s="183"/>
    </row>
    <row r="33" spans="1:9" x14ac:dyDescent="0.2">
      <c r="A33" s="266"/>
      <c r="B33" s="266"/>
      <c r="D33" s="36"/>
      <c r="E33" s="37"/>
      <c r="F33" s="38"/>
      <c r="G33" s="184"/>
      <c r="H33" s="20"/>
      <c r="I33" s="185"/>
    </row>
    <row r="34" spans="1:9" x14ac:dyDescent="0.2">
      <c r="A34" s="266"/>
      <c r="B34" s="266"/>
      <c r="D34" s="39"/>
      <c r="E34" s="40"/>
      <c r="F34" s="41"/>
      <c r="G34" s="182"/>
      <c r="H34" s="17"/>
      <c r="I34" s="183"/>
    </row>
    <row r="35" spans="1:9" x14ac:dyDescent="0.2">
      <c r="A35" s="266"/>
      <c r="B35" s="266"/>
      <c r="D35" s="36"/>
      <c r="E35" s="37"/>
      <c r="F35" s="38"/>
      <c r="G35" s="184"/>
      <c r="H35" s="20"/>
      <c r="I35" s="185"/>
    </row>
    <row r="36" spans="1:9" ht="17" customHeight="1" x14ac:dyDescent="0.2">
      <c r="A36" s="176"/>
      <c r="B36" s="176"/>
      <c r="D36" s="39"/>
      <c r="E36" s="40"/>
      <c r="F36" s="41"/>
      <c r="G36" s="182"/>
      <c r="H36" s="17"/>
      <c r="I36" s="183"/>
    </row>
    <row r="37" spans="1:9" ht="23" customHeight="1" x14ac:dyDescent="0.2">
      <c r="A37" s="263" t="s">
        <v>483</v>
      </c>
      <c r="B37" s="264"/>
      <c r="D37" s="36"/>
      <c r="E37" s="37"/>
      <c r="F37" s="38"/>
      <c r="G37" s="184"/>
      <c r="H37" s="20"/>
      <c r="I37" s="185"/>
    </row>
    <row r="38" spans="1:9" ht="19" x14ac:dyDescent="0.2">
      <c r="A38" s="15" t="s">
        <v>493</v>
      </c>
      <c r="B38" s="15" t="s">
        <v>494</v>
      </c>
      <c r="D38" s="39"/>
      <c r="E38" s="40"/>
      <c r="F38" s="41"/>
      <c r="G38" s="182"/>
      <c r="H38" s="17"/>
      <c r="I38" s="183"/>
    </row>
    <row r="39" spans="1:9" ht="34" x14ac:dyDescent="0.2">
      <c r="A39" s="235" t="s">
        <v>633</v>
      </c>
      <c r="B39" s="235" t="s">
        <v>634</v>
      </c>
      <c r="D39" s="36"/>
      <c r="E39" s="37"/>
      <c r="F39" s="38"/>
      <c r="G39" s="184"/>
      <c r="H39" s="20"/>
      <c r="I39" s="185"/>
    </row>
    <row r="40" spans="1:9" x14ac:dyDescent="0.2">
      <c r="A40" s="172"/>
      <c r="B40" s="172"/>
      <c r="D40" s="39"/>
      <c r="E40" s="40"/>
      <c r="F40" s="41"/>
      <c r="G40" s="182"/>
      <c r="H40" s="17"/>
      <c r="I40" s="183"/>
    </row>
    <row r="41" spans="1:9" x14ac:dyDescent="0.2">
      <c r="A41" s="171"/>
      <c r="B41" s="171"/>
      <c r="D41" s="36"/>
      <c r="E41" s="37"/>
      <c r="F41" s="38"/>
      <c r="G41" s="184"/>
      <c r="H41" s="20"/>
      <c r="I41" s="185"/>
    </row>
    <row r="42" spans="1:9" x14ac:dyDescent="0.2">
      <c r="A42" s="172"/>
      <c r="B42" s="172"/>
      <c r="D42" s="39"/>
      <c r="E42" s="40"/>
      <c r="F42" s="41"/>
      <c r="G42" s="182"/>
      <c r="H42" s="17"/>
      <c r="I42" s="183"/>
    </row>
    <row r="43" spans="1:9" x14ac:dyDescent="0.2">
      <c r="A43" s="171"/>
      <c r="B43" s="171"/>
      <c r="D43" s="36"/>
      <c r="E43" s="37"/>
      <c r="F43" s="38"/>
      <c r="G43" s="184"/>
      <c r="H43" s="20"/>
      <c r="I43" s="185"/>
    </row>
    <row r="44" spans="1:9" x14ac:dyDescent="0.2">
      <c r="A44" s="172"/>
      <c r="B44" s="172"/>
      <c r="D44" s="39"/>
      <c r="E44" s="40"/>
      <c r="F44" s="41"/>
      <c r="G44" s="182"/>
      <c r="H44" s="17"/>
      <c r="I44" s="183"/>
    </row>
    <row r="45" spans="1:9" ht="18" customHeight="1" x14ac:dyDescent="0.2">
      <c r="A45" s="165"/>
      <c r="B45" s="165"/>
      <c r="D45" s="14"/>
      <c r="E45" s="14"/>
      <c r="F45" s="14"/>
      <c r="G45" s="14"/>
      <c r="H45" s="14"/>
      <c r="I45" s="14"/>
    </row>
    <row r="46" spans="1:9" ht="19" x14ac:dyDescent="0.2">
      <c r="A46" s="165"/>
      <c r="B46" s="165"/>
      <c r="D46" s="166"/>
      <c r="E46" s="166"/>
      <c r="F46" s="166"/>
      <c r="G46" s="166"/>
      <c r="H46" s="166"/>
      <c r="I46" s="166"/>
    </row>
    <row r="47" spans="1:9" x14ac:dyDescent="0.2">
      <c r="A47" s="165"/>
      <c r="B47" s="165"/>
      <c r="D47" s="167"/>
      <c r="E47" s="167"/>
      <c r="F47" s="167"/>
      <c r="G47" s="167"/>
      <c r="H47" s="167"/>
      <c r="I47" s="167"/>
    </row>
    <row r="48" spans="1:9" x14ac:dyDescent="0.2">
      <c r="A48" s="165"/>
      <c r="B48" s="165"/>
      <c r="D48" s="167"/>
      <c r="E48" s="167"/>
      <c r="F48" s="167"/>
      <c r="G48" s="167"/>
      <c r="H48" s="167"/>
      <c r="I48" s="167"/>
    </row>
    <row r="49" spans="1:9" x14ac:dyDescent="0.2">
      <c r="A49" s="165"/>
      <c r="B49" s="165"/>
      <c r="D49" s="167"/>
      <c r="E49" s="167"/>
      <c r="F49" s="167"/>
      <c r="G49" s="167"/>
      <c r="H49" s="167"/>
      <c r="I49" s="167"/>
    </row>
    <row r="50" spans="1:9" x14ac:dyDescent="0.2">
      <c r="A50" s="165"/>
      <c r="B50" s="165"/>
      <c r="D50" s="167"/>
      <c r="E50" s="167"/>
      <c r="F50" s="167"/>
      <c r="G50" s="167"/>
      <c r="H50" s="167"/>
      <c r="I50" s="167"/>
    </row>
    <row r="51" spans="1:9" x14ac:dyDescent="0.2">
      <c r="A51" s="165"/>
      <c r="B51" s="165"/>
      <c r="D51" s="167"/>
      <c r="E51" s="167"/>
      <c r="F51" s="167"/>
      <c r="G51" s="167"/>
      <c r="H51" s="167"/>
      <c r="I51" s="167"/>
    </row>
    <row r="52" spans="1:9" x14ac:dyDescent="0.2">
      <c r="A52" s="165"/>
      <c r="B52" s="165"/>
      <c r="D52" s="167"/>
      <c r="E52" s="167"/>
      <c r="F52" s="167"/>
      <c r="G52" s="167"/>
      <c r="H52" s="167"/>
      <c r="I52" s="167"/>
    </row>
    <row r="53" spans="1:9" x14ac:dyDescent="0.2">
      <c r="D53" s="167"/>
      <c r="E53" s="167"/>
      <c r="F53" s="167"/>
      <c r="G53" s="167"/>
      <c r="H53" s="167"/>
      <c r="I53" s="167"/>
    </row>
    <row r="54" spans="1:9" x14ac:dyDescent="0.2">
      <c r="D54" s="167"/>
      <c r="E54" s="167"/>
      <c r="F54" s="167"/>
      <c r="G54" s="167"/>
      <c r="H54" s="167"/>
      <c r="I54" s="167"/>
    </row>
    <row r="55" spans="1:9" x14ac:dyDescent="0.2">
      <c r="D55" s="167"/>
      <c r="E55" s="167"/>
      <c r="F55" s="167"/>
      <c r="G55" s="167"/>
      <c r="H55" s="167"/>
      <c r="I55" s="167"/>
    </row>
    <row r="56" spans="1:9" x14ac:dyDescent="0.2">
      <c r="D56" s="167"/>
      <c r="E56" s="167"/>
      <c r="F56" s="167"/>
      <c r="G56" s="167"/>
      <c r="H56" s="167"/>
      <c r="I56" s="167"/>
    </row>
    <row r="57" spans="1:9" x14ac:dyDescent="0.2">
      <c r="D57" s="167"/>
      <c r="E57" s="167"/>
      <c r="F57" s="167"/>
      <c r="G57" s="167"/>
      <c r="H57" s="167"/>
      <c r="I57" s="167"/>
    </row>
    <row r="58" spans="1:9" x14ac:dyDescent="0.2">
      <c r="D58" s="167"/>
      <c r="E58" s="167"/>
      <c r="F58" s="167"/>
      <c r="G58" s="167"/>
      <c r="H58" s="167"/>
      <c r="I58" s="167"/>
    </row>
    <row r="59" spans="1:9" x14ac:dyDescent="0.2">
      <c r="D59" s="167"/>
      <c r="E59" s="167"/>
      <c r="F59" s="167"/>
      <c r="G59" s="167"/>
      <c r="H59" s="167"/>
      <c r="I59" s="167"/>
    </row>
    <row r="60" spans="1:9" x14ac:dyDescent="0.2">
      <c r="D60" s="167"/>
      <c r="E60" s="167"/>
      <c r="F60" s="167"/>
      <c r="G60" s="167"/>
      <c r="H60" s="167"/>
      <c r="I60" s="167"/>
    </row>
    <row r="61" spans="1:9" x14ac:dyDescent="0.2">
      <c r="D61" s="167"/>
      <c r="E61" s="167"/>
      <c r="F61" s="167"/>
      <c r="G61" s="167"/>
      <c r="H61" s="167"/>
      <c r="I61" s="167"/>
    </row>
  </sheetData>
  <mergeCells count="8">
    <mergeCell ref="D4:E4"/>
    <mergeCell ref="D20:I20"/>
    <mergeCell ref="A9:B9"/>
    <mergeCell ref="A37:B37"/>
    <mergeCell ref="A21:B35"/>
    <mergeCell ref="A4:B4"/>
    <mergeCell ref="A5:B5"/>
    <mergeCell ref="A20:B20"/>
  </mergeCells>
  <conditionalFormatting sqref="H24:H43">
    <cfRule type="expression" dxfId="19" priority="16">
      <formula>$G24="All except"</formula>
    </cfRule>
  </conditionalFormatting>
  <conditionalFormatting sqref="E24:F43">
    <cfRule type="expression" dxfId="18" priority="15">
      <formula>$G24="Only"</formula>
    </cfRule>
  </conditionalFormatting>
  <conditionalFormatting sqref="D24:D43">
    <cfRule type="expression" dxfId="17" priority="14">
      <formula>$G24="Only"</formula>
    </cfRule>
  </conditionalFormatting>
  <conditionalFormatting sqref="I24:I43">
    <cfRule type="expression" dxfId="16" priority="12">
      <formula>$G24="Only"</formula>
    </cfRule>
  </conditionalFormatting>
  <conditionalFormatting sqref="I24:I43">
    <cfRule type="expression" dxfId="15" priority="11">
      <formula>$G24="All except"</formula>
    </cfRule>
  </conditionalFormatting>
  <conditionalFormatting sqref="H44">
    <cfRule type="expression" dxfId="14" priority="10">
      <formula>$G44="All except"</formula>
    </cfRule>
  </conditionalFormatting>
  <conditionalFormatting sqref="E44:F44">
    <cfRule type="expression" dxfId="13" priority="9">
      <formula>$G44="Only"</formula>
    </cfRule>
  </conditionalFormatting>
  <conditionalFormatting sqref="D44">
    <cfRule type="expression" dxfId="12" priority="8">
      <formula>$G44="Only"</formula>
    </cfRule>
  </conditionalFormatting>
  <conditionalFormatting sqref="I44">
    <cfRule type="expression" dxfId="11" priority="7">
      <formula>$G44="Only"</formula>
    </cfRule>
  </conditionalFormatting>
  <conditionalFormatting sqref="I44">
    <cfRule type="expression" dxfId="10" priority="6">
      <formula>$G44="All except"</formula>
    </cfRule>
  </conditionalFormatting>
  <conditionalFormatting sqref="H22:H23">
    <cfRule type="expression" dxfId="9" priority="5">
      <formula>$G22="All except"</formula>
    </cfRule>
  </conditionalFormatting>
  <conditionalFormatting sqref="E22:F23">
    <cfRule type="expression" dxfId="8" priority="4">
      <formula>$G22="Only"</formula>
    </cfRule>
  </conditionalFormatting>
  <conditionalFormatting sqref="D22:D23">
    <cfRule type="expression" dxfId="7" priority="3">
      <formula>$G22="Only"</formula>
    </cfRule>
  </conditionalFormatting>
  <conditionalFormatting sqref="I22:I23">
    <cfRule type="expression" dxfId="6" priority="2">
      <formula>$G22="Only"</formula>
    </cfRule>
  </conditionalFormatting>
  <conditionalFormatting sqref="I22:I23">
    <cfRule type="expression" dxfId="5" priority="1">
      <formula>$G22="All except"</formula>
    </cfRule>
  </conditionalFormatting>
  <dataValidations count="1">
    <dataValidation type="list" allowBlank="1" showInputMessage="1" showErrorMessage="1" sqref="G22:G44" xr:uid="{D59148DF-C956-164C-9A8D-F511273E57C5}">
      <formula1>"All, All except, Only"</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07376-AE6F-D149-A764-A3EB8A6F4352}">
  <sheetPr codeName="Sheet2"/>
  <dimension ref="A1:T253"/>
  <sheetViews>
    <sheetView tabSelected="1" zoomScale="110" zoomScaleNormal="110" workbookViewId="0">
      <pane xSplit="2" ySplit="4" topLeftCell="F240" activePane="bottomRight" state="frozenSplit"/>
      <selection activeCell="I1" sqref="I1:O1048576"/>
      <selection pane="topRight" activeCell="I1" sqref="I1:O1048576"/>
      <selection pane="bottomLeft" activeCell="I1" sqref="I1:O1048576"/>
      <selection pane="bottomRight" activeCell="S246" sqref="S246"/>
    </sheetView>
  </sheetViews>
  <sheetFormatPr baseColWidth="10" defaultColWidth="10.6640625" defaultRowHeight="17" x14ac:dyDescent="0.2"/>
  <cols>
    <col min="1" max="1" width="10.6640625" style="12"/>
    <col min="2" max="2" width="18.1640625" style="12" customWidth="1"/>
    <col min="3" max="3" width="16.6640625" style="46" customWidth="1"/>
    <col min="4" max="4" width="12.1640625" style="46" customWidth="1"/>
    <col min="5" max="6" width="60.6640625" style="155" customWidth="1"/>
    <col min="7" max="7" width="2" style="91" customWidth="1"/>
    <col min="8" max="8" width="17.5" style="90" customWidth="1"/>
    <col min="9" max="9" width="61.5" style="177" customWidth="1"/>
    <col min="10" max="10" width="7.6640625" style="178" hidden="1" customWidth="1"/>
    <col min="11" max="17" width="4.1640625" style="179" hidden="1" customWidth="1"/>
    <col min="18" max="18" width="5.6640625" style="179" hidden="1" customWidth="1"/>
    <col min="19" max="19" width="70.1640625" style="179" customWidth="1"/>
    <col min="20" max="20" width="41.6640625" style="11" customWidth="1"/>
    <col min="21" max="16384" width="10.6640625" style="11"/>
  </cols>
  <sheetData>
    <row r="1" spans="1:19" ht="60" x14ac:dyDescent="0.2">
      <c r="A1" s="44"/>
      <c r="B1" s="45" t="str">
        <f>IF(Introduction!B1&lt;&gt;"",Introduction!B1,"")</f>
        <v>Manufacture of cement, lime and plaster</v>
      </c>
      <c r="E1" s="47"/>
      <c r="F1" s="48"/>
    </row>
    <row r="2" spans="1:19" ht="18" thickBot="1" x14ac:dyDescent="0.25">
      <c r="E2" s="47"/>
      <c r="F2" s="47"/>
    </row>
    <row r="3" spans="1:19" s="93" customFormat="1" ht="27" thickTop="1" x14ac:dyDescent="0.2">
      <c r="A3" s="284" t="s">
        <v>442</v>
      </c>
      <c r="B3" s="284"/>
      <c r="C3" s="284"/>
      <c r="D3" s="284"/>
      <c r="E3" s="284"/>
      <c r="F3" s="284"/>
      <c r="G3" s="143"/>
      <c r="H3" s="285" t="s">
        <v>443</v>
      </c>
      <c r="I3" s="286"/>
      <c r="J3" s="286"/>
      <c r="K3" s="286"/>
      <c r="L3" s="286"/>
      <c r="M3" s="286"/>
      <c r="N3" s="286"/>
      <c r="O3" s="286"/>
      <c r="P3" s="286"/>
      <c r="Q3" s="286"/>
      <c r="R3" s="286"/>
      <c r="S3" s="287"/>
    </row>
    <row r="4" spans="1:19" s="95" customFormat="1" ht="41" thickBot="1" x14ac:dyDescent="0.3">
      <c r="A4" s="144" t="s">
        <v>84</v>
      </c>
      <c r="B4" s="144" t="s">
        <v>85</v>
      </c>
      <c r="C4" s="144" t="s">
        <v>35</v>
      </c>
      <c r="D4" s="144" t="s">
        <v>26</v>
      </c>
      <c r="E4" s="144" t="s">
        <v>380</v>
      </c>
      <c r="F4" s="144" t="s">
        <v>89</v>
      </c>
      <c r="G4" s="94"/>
      <c r="H4" s="112" t="s">
        <v>86</v>
      </c>
      <c r="I4" s="113" t="s">
        <v>396</v>
      </c>
      <c r="J4" s="113" t="s">
        <v>68</v>
      </c>
      <c r="K4" s="113" t="s">
        <v>61</v>
      </c>
      <c r="L4" s="113" t="s">
        <v>62</v>
      </c>
      <c r="M4" s="113" t="s">
        <v>64</v>
      </c>
      <c r="N4" s="113" t="s">
        <v>63</v>
      </c>
      <c r="O4" s="142" t="s">
        <v>623</v>
      </c>
      <c r="P4" s="142" t="s">
        <v>624</v>
      </c>
      <c r="Q4" s="142" t="s">
        <v>625</v>
      </c>
      <c r="R4" s="142" t="s">
        <v>626</v>
      </c>
      <c r="S4" s="114" t="s">
        <v>395</v>
      </c>
    </row>
    <row r="5" spans="1:19" s="93" customFormat="1" ht="199" thickTop="1" x14ac:dyDescent="0.2">
      <c r="A5" s="270" t="s">
        <v>0</v>
      </c>
      <c r="B5" s="270" t="s">
        <v>40</v>
      </c>
      <c r="C5" s="49" t="s">
        <v>178</v>
      </c>
      <c r="D5" s="49" t="s">
        <v>65</v>
      </c>
      <c r="E5" s="50" t="s">
        <v>177</v>
      </c>
      <c r="F5" s="51" t="s">
        <v>90</v>
      </c>
      <c r="G5" s="96"/>
      <c r="H5" s="134" t="s">
        <v>641</v>
      </c>
      <c r="I5" s="4" t="s">
        <v>774</v>
      </c>
      <c r="J5" s="156" t="s">
        <v>0</v>
      </c>
      <c r="K5" s="156">
        <f>IF(AND($H5="Yes",NOT(ISERROR(SEARCH("-H-",$C5)))),1,0)</f>
        <v>1</v>
      </c>
      <c r="L5" s="156">
        <f t="shared" ref="L5:L68" si="0">IF(AND($H5="Yes",NOT(ISERROR(SEARCH("-L-",$C5)))),1,0)</f>
        <v>0</v>
      </c>
      <c r="M5" s="156">
        <f t="shared" ref="M5:M68" si="1">IF(AND($H5="Yes",NOT(ISERROR(SEARCH("-U-",$C5)))),1,0)</f>
        <v>0</v>
      </c>
      <c r="N5" s="156">
        <f t="shared" ref="N5:N68" si="2">IF(AND($H5="Yes",NOT(ISERROR(SEARCH("-P-",$C5)))),1,0)</f>
        <v>0</v>
      </c>
      <c r="O5" s="156">
        <f>IF(AND($H5="Split",$D5="High"),1,0)</f>
        <v>0</v>
      </c>
      <c r="P5" s="156">
        <f>IF(AND($H5="Split",$D5="Low"),1,0)</f>
        <v>0</v>
      </c>
      <c r="Q5" s="156">
        <f>IF(AND($H5="Split",$D5="Unlikely"),1,0)</f>
        <v>0</v>
      </c>
      <c r="R5" s="156">
        <f>IF(AND($H5="Split",$D5="Moderate"),1,0)</f>
        <v>0</v>
      </c>
      <c r="S5" s="246"/>
    </row>
    <row r="6" spans="1:19" s="93" customFormat="1" ht="126" x14ac:dyDescent="0.2">
      <c r="A6" s="270"/>
      <c r="B6" s="270"/>
      <c r="C6" s="52" t="s">
        <v>179</v>
      </c>
      <c r="D6" s="52" t="s">
        <v>65</v>
      </c>
      <c r="E6" s="53" t="s">
        <v>184</v>
      </c>
      <c r="F6" s="54" t="s">
        <v>91</v>
      </c>
      <c r="G6" s="96"/>
      <c r="H6" s="131" t="s">
        <v>641</v>
      </c>
      <c r="I6" s="3" t="s">
        <v>775</v>
      </c>
      <c r="J6" s="157" t="s">
        <v>0</v>
      </c>
      <c r="K6" s="157">
        <f t="shared" ref="K6:K69" si="3">IF(AND($H6="Yes",NOT(ISERROR(SEARCH("-H-",$C6)))),1,0)</f>
        <v>1</v>
      </c>
      <c r="L6" s="157">
        <f t="shared" si="0"/>
        <v>0</v>
      </c>
      <c r="M6" s="157">
        <f t="shared" si="1"/>
        <v>0</v>
      </c>
      <c r="N6" s="157">
        <f t="shared" si="2"/>
        <v>0</v>
      </c>
      <c r="O6" s="157">
        <f>IF(AND($H6="Split",$D6="High"),1,0)</f>
        <v>0</v>
      </c>
      <c r="P6" s="157">
        <f>IF(AND($H6="Split",$D6="Low"),1,0)</f>
        <v>0</v>
      </c>
      <c r="Q6" s="157">
        <f>IF(AND($H6="Split",$D6="Unlikely"),1,0)</f>
        <v>0</v>
      </c>
      <c r="R6" s="157">
        <f>IF(AND($H6="Split",$D6="Moderate"),1,0)</f>
        <v>0</v>
      </c>
      <c r="S6" s="247"/>
    </row>
    <row r="7" spans="1:19" s="93" customFormat="1" ht="54" x14ac:dyDescent="0.2">
      <c r="A7" s="270"/>
      <c r="B7" s="270"/>
      <c r="C7" s="52" t="s">
        <v>180</v>
      </c>
      <c r="D7" s="52" t="s">
        <v>65</v>
      </c>
      <c r="E7" s="53" t="s">
        <v>185</v>
      </c>
      <c r="F7" s="54" t="s">
        <v>517</v>
      </c>
      <c r="G7" s="96"/>
      <c r="H7" s="131" t="s">
        <v>640</v>
      </c>
      <c r="I7" s="3"/>
      <c r="J7" s="157" t="s">
        <v>0</v>
      </c>
      <c r="K7" s="157">
        <f t="shared" si="3"/>
        <v>0</v>
      </c>
      <c r="L7" s="157">
        <f t="shared" si="0"/>
        <v>0</v>
      </c>
      <c r="M7" s="157">
        <f t="shared" si="1"/>
        <v>0</v>
      </c>
      <c r="N7" s="157">
        <f t="shared" si="2"/>
        <v>0</v>
      </c>
      <c r="O7" s="157">
        <f t="shared" ref="O7:O70" si="4">IF(AND($H7="Split",$D7="High"),1,0)</f>
        <v>0</v>
      </c>
      <c r="P7" s="157">
        <f t="shared" ref="P7:P70" si="5">IF(AND($H7="Split",$D7="Low"),1,0)</f>
        <v>0</v>
      </c>
      <c r="Q7" s="157">
        <f t="shared" ref="Q7:Q70" si="6">IF(AND($H7="Split",$D7="Unlikely"),1,0)</f>
        <v>0</v>
      </c>
      <c r="R7" s="157">
        <f t="shared" ref="R7:R70" si="7">IF(AND($H7="Split",$D7="Moderate"),1,0)</f>
        <v>0</v>
      </c>
      <c r="S7" s="6"/>
    </row>
    <row r="8" spans="1:19" s="93" customFormat="1" ht="36" x14ac:dyDescent="0.2">
      <c r="A8" s="270"/>
      <c r="B8" s="270"/>
      <c r="C8" s="52" t="s">
        <v>181</v>
      </c>
      <c r="D8" s="52" t="s">
        <v>65</v>
      </c>
      <c r="E8" s="53" t="s">
        <v>186</v>
      </c>
      <c r="F8" s="54" t="s">
        <v>92</v>
      </c>
      <c r="G8" s="96"/>
      <c r="H8" s="131" t="s">
        <v>640</v>
      </c>
      <c r="I8" s="3"/>
      <c r="J8" s="157" t="s">
        <v>0</v>
      </c>
      <c r="K8" s="157">
        <f t="shared" si="3"/>
        <v>0</v>
      </c>
      <c r="L8" s="157">
        <f t="shared" si="0"/>
        <v>0</v>
      </c>
      <c r="M8" s="157">
        <f t="shared" si="1"/>
        <v>0</v>
      </c>
      <c r="N8" s="157">
        <f t="shared" si="2"/>
        <v>0</v>
      </c>
      <c r="O8" s="157">
        <f t="shared" si="4"/>
        <v>0</v>
      </c>
      <c r="P8" s="157">
        <f t="shared" si="5"/>
        <v>0</v>
      </c>
      <c r="Q8" s="157">
        <f t="shared" si="6"/>
        <v>0</v>
      </c>
      <c r="R8" s="157">
        <f t="shared" si="7"/>
        <v>0</v>
      </c>
      <c r="S8" s="6"/>
    </row>
    <row r="9" spans="1:19" s="93" customFormat="1" ht="54" x14ac:dyDescent="0.2">
      <c r="A9" s="270"/>
      <c r="B9" s="270"/>
      <c r="C9" s="52" t="s">
        <v>182</v>
      </c>
      <c r="D9" s="52" t="s">
        <v>65</v>
      </c>
      <c r="E9" s="55" t="s">
        <v>612</v>
      </c>
      <c r="F9" s="56" t="s">
        <v>518</v>
      </c>
      <c r="G9" s="96"/>
      <c r="H9" s="131" t="s">
        <v>640</v>
      </c>
      <c r="I9" s="3"/>
      <c r="J9" s="157" t="s">
        <v>0</v>
      </c>
      <c r="K9" s="157">
        <f t="shared" si="3"/>
        <v>0</v>
      </c>
      <c r="L9" s="157">
        <f t="shared" si="0"/>
        <v>0</v>
      </c>
      <c r="M9" s="157">
        <f t="shared" si="1"/>
        <v>0</v>
      </c>
      <c r="N9" s="157">
        <f t="shared" si="2"/>
        <v>0</v>
      </c>
      <c r="O9" s="157">
        <f t="shared" si="4"/>
        <v>0</v>
      </c>
      <c r="P9" s="157">
        <f t="shared" si="5"/>
        <v>0</v>
      </c>
      <c r="Q9" s="157">
        <f t="shared" si="6"/>
        <v>0</v>
      </c>
      <c r="R9" s="157">
        <f t="shared" si="7"/>
        <v>0</v>
      </c>
      <c r="S9" s="6"/>
    </row>
    <row r="10" spans="1:19" s="93" customFormat="1" ht="36" x14ac:dyDescent="0.2">
      <c r="A10" s="270"/>
      <c r="B10" s="270"/>
      <c r="C10" s="52" t="s">
        <v>183</v>
      </c>
      <c r="D10" s="52" t="s">
        <v>65</v>
      </c>
      <c r="E10" s="55" t="s">
        <v>187</v>
      </c>
      <c r="F10" s="56" t="s">
        <v>93</v>
      </c>
      <c r="G10" s="96"/>
      <c r="H10" s="133" t="s">
        <v>640</v>
      </c>
      <c r="I10" s="9"/>
      <c r="J10" s="157" t="s">
        <v>0</v>
      </c>
      <c r="K10" s="157">
        <f t="shared" si="3"/>
        <v>0</v>
      </c>
      <c r="L10" s="157">
        <f t="shared" si="0"/>
        <v>0</v>
      </c>
      <c r="M10" s="157">
        <f t="shared" si="1"/>
        <v>0</v>
      </c>
      <c r="N10" s="157">
        <f t="shared" si="2"/>
        <v>0</v>
      </c>
      <c r="O10" s="157">
        <f t="shared" si="4"/>
        <v>0</v>
      </c>
      <c r="P10" s="157">
        <f t="shared" si="5"/>
        <v>0</v>
      </c>
      <c r="Q10" s="157">
        <f t="shared" si="6"/>
        <v>0</v>
      </c>
      <c r="R10" s="157">
        <f t="shared" si="7"/>
        <v>0</v>
      </c>
      <c r="S10" s="6"/>
    </row>
    <row r="11" spans="1:19" s="93" customFormat="1" ht="36" x14ac:dyDescent="0.2">
      <c r="A11" s="270"/>
      <c r="B11" s="270"/>
      <c r="C11" s="52" t="s">
        <v>535</v>
      </c>
      <c r="D11" s="52" t="s">
        <v>65</v>
      </c>
      <c r="E11" s="55" t="s">
        <v>537</v>
      </c>
      <c r="F11" s="56"/>
      <c r="G11" s="96"/>
      <c r="H11" s="133" t="s">
        <v>640</v>
      </c>
      <c r="I11" s="9"/>
      <c r="J11" s="157" t="s">
        <v>0</v>
      </c>
      <c r="K11" s="157">
        <f t="shared" si="3"/>
        <v>0</v>
      </c>
      <c r="L11" s="157">
        <f t="shared" si="0"/>
        <v>0</v>
      </c>
      <c r="M11" s="157">
        <f t="shared" si="1"/>
        <v>0</v>
      </c>
      <c r="N11" s="157">
        <f t="shared" si="2"/>
        <v>0</v>
      </c>
      <c r="O11" s="157">
        <f t="shared" si="4"/>
        <v>0</v>
      </c>
      <c r="P11" s="157">
        <f t="shared" si="5"/>
        <v>0</v>
      </c>
      <c r="Q11" s="157">
        <f t="shared" si="6"/>
        <v>0</v>
      </c>
      <c r="R11" s="157">
        <f t="shared" si="7"/>
        <v>0</v>
      </c>
      <c r="S11" s="10"/>
    </row>
    <row r="12" spans="1:19" s="93" customFormat="1" ht="36" x14ac:dyDescent="0.2">
      <c r="A12" s="270"/>
      <c r="B12" s="270"/>
      <c r="C12" s="52" t="s">
        <v>536</v>
      </c>
      <c r="D12" s="52" t="s">
        <v>66</v>
      </c>
      <c r="E12" s="55" t="s">
        <v>538</v>
      </c>
      <c r="F12" s="56"/>
      <c r="G12" s="96"/>
      <c r="H12" s="133" t="s">
        <v>640</v>
      </c>
      <c r="I12" s="9"/>
      <c r="J12" s="157" t="s">
        <v>0</v>
      </c>
      <c r="K12" s="157">
        <f t="shared" si="3"/>
        <v>0</v>
      </c>
      <c r="L12" s="157">
        <f t="shared" si="0"/>
        <v>0</v>
      </c>
      <c r="M12" s="157">
        <f t="shared" si="1"/>
        <v>0</v>
      </c>
      <c r="N12" s="157">
        <f t="shared" si="2"/>
        <v>0</v>
      </c>
      <c r="O12" s="157">
        <f t="shared" si="4"/>
        <v>0</v>
      </c>
      <c r="P12" s="157">
        <f t="shared" si="5"/>
        <v>0</v>
      </c>
      <c r="Q12" s="157">
        <f t="shared" si="6"/>
        <v>0</v>
      </c>
      <c r="R12" s="157">
        <f t="shared" si="7"/>
        <v>0</v>
      </c>
      <c r="S12" s="10"/>
    </row>
    <row r="13" spans="1:19" s="93" customFormat="1" ht="21" thickBot="1" x14ac:dyDescent="0.25">
      <c r="A13" s="270"/>
      <c r="B13" s="270"/>
      <c r="C13" s="52" t="s">
        <v>456</v>
      </c>
      <c r="D13" s="52" t="s">
        <v>390</v>
      </c>
      <c r="E13" s="55" t="s">
        <v>458</v>
      </c>
      <c r="F13" s="56"/>
      <c r="G13" s="96"/>
      <c r="H13" s="132" t="s">
        <v>640</v>
      </c>
      <c r="I13" s="7"/>
      <c r="J13" s="159" t="s">
        <v>0</v>
      </c>
      <c r="K13" s="159">
        <f t="shared" si="3"/>
        <v>0</v>
      </c>
      <c r="L13" s="159">
        <f t="shared" si="0"/>
        <v>0</v>
      </c>
      <c r="M13" s="159">
        <f t="shared" si="1"/>
        <v>0</v>
      </c>
      <c r="N13" s="159">
        <f t="shared" si="2"/>
        <v>0</v>
      </c>
      <c r="O13" s="159">
        <f t="shared" si="4"/>
        <v>0</v>
      </c>
      <c r="P13" s="159">
        <f t="shared" si="5"/>
        <v>0</v>
      </c>
      <c r="Q13" s="159">
        <f t="shared" si="6"/>
        <v>0</v>
      </c>
      <c r="R13" s="159">
        <f t="shared" si="7"/>
        <v>0</v>
      </c>
      <c r="S13" s="8"/>
    </row>
    <row r="14" spans="1:19" s="93" customFormat="1" ht="92" thickTop="1" thickBot="1" x14ac:dyDescent="0.25">
      <c r="A14" s="272" t="s">
        <v>1</v>
      </c>
      <c r="B14" s="272" t="s">
        <v>60</v>
      </c>
      <c r="C14" s="57" t="s">
        <v>188</v>
      </c>
      <c r="D14" s="57" t="s">
        <v>65</v>
      </c>
      <c r="E14" s="58" t="s">
        <v>190</v>
      </c>
      <c r="F14" s="59" t="s">
        <v>593</v>
      </c>
      <c r="G14" s="96"/>
      <c r="H14" s="130" t="s">
        <v>641</v>
      </c>
      <c r="I14" s="4" t="s">
        <v>777</v>
      </c>
      <c r="J14" s="156" t="s">
        <v>1</v>
      </c>
      <c r="K14" s="156">
        <f t="shared" si="3"/>
        <v>1</v>
      </c>
      <c r="L14" s="156">
        <f t="shared" si="0"/>
        <v>0</v>
      </c>
      <c r="M14" s="156">
        <f t="shared" si="1"/>
        <v>0</v>
      </c>
      <c r="N14" s="156">
        <f t="shared" si="2"/>
        <v>0</v>
      </c>
      <c r="O14" s="157">
        <f t="shared" si="4"/>
        <v>0</v>
      </c>
      <c r="P14" s="157">
        <f t="shared" si="5"/>
        <v>0</v>
      </c>
      <c r="Q14" s="157">
        <f t="shared" si="6"/>
        <v>0</v>
      </c>
      <c r="R14" s="157">
        <f t="shared" si="7"/>
        <v>0</v>
      </c>
      <c r="S14" s="246"/>
    </row>
    <row r="15" spans="1:19" s="93" customFormat="1" ht="91" thickTop="1" x14ac:dyDescent="0.2">
      <c r="A15" s="273"/>
      <c r="B15" s="273"/>
      <c r="C15" s="57" t="s">
        <v>189</v>
      </c>
      <c r="D15" s="57" t="s">
        <v>65</v>
      </c>
      <c r="E15" s="58" t="s">
        <v>191</v>
      </c>
      <c r="F15" s="59" t="s">
        <v>94</v>
      </c>
      <c r="G15" s="96"/>
      <c r="H15" s="130" t="s">
        <v>641</v>
      </c>
      <c r="I15" s="3" t="s">
        <v>778</v>
      </c>
      <c r="J15" s="157" t="s">
        <v>1</v>
      </c>
      <c r="K15" s="157">
        <f t="shared" si="3"/>
        <v>1</v>
      </c>
      <c r="L15" s="157">
        <f t="shared" si="0"/>
        <v>0</v>
      </c>
      <c r="M15" s="157">
        <f t="shared" si="1"/>
        <v>0</v>
      </c>
      <c r="N15" s="157">
        <f t="shared" si="2"/>
        <v>0</v>
      </c>
      <c r="O15" s="157">
        <f t="shared" si="4"/>
        <v>0</v>
      </c>
      <c r="P15" s="157">
        <f t="shared" si="5"/>
        <v>0</v>
      </c>
      <c r="Q15" s="157">
        <f t="shared" si="6"/>
        <v>0</v>
      </c>
      <c r="R15" s="157">
        <f t="shared" si="7"/>
        <v>0</v>
      </c>
      <c r="S15" s="247"/>
    </row>
    <row r="16" spans="1:19" s="93" customFormat="1" ht="90" x14ac:dyDescent="0.2">
      <c r="A16" s="273"/>
      <c r="B16" s="273"/>
      <c r="C16" s="57" t="s">
        <v>193</v>
      </c>
      <c r="D16" s="57" t="s">
        <v>65</v>
      </c>
      <c r="E16" s="58" t="s">
        <v>192</v>
      </c>
      <c r="F16" s="59" t="s">
        <v>522</v>
      </c>
      <c r="G16" s="96"/>
      <c r="H16" s="131" t="s">
        <v>641</v>
      </c>
      <c r="I16" s="3" t="s">
        <v>795</v>
      </c>
      <c r="J16" s="157" t="s">
        <v>1</v>
      </c>
      <c r="K16" s="157">
        <f t="shared" si="3"/>
        <v>1</v>
      </c>
      <c r="L16" s="157">
        <f t="shared" si="0"/>
        <v>0</v>
      </c>
      <c r="M16" s="157">
        <f t="shared" si="1"/>
        <v>0</v>
      </c>
      <c r="N16" s="157">
        <f t="shared" si="2"/>
        <v>0</v>
      </c>
      <c r="O16" s="157">
        <f t="shared" si="4"/>
        <v>0</v>
      </c>
      <c r="P16" s="157">
        <f t="shared" si="5"/>
        <v>0</v>
      </c>
      <c r="Q16" s="157">
        <f t="shared" si="6"/>
        <v>0</v>
      </c>
      <c r="R16" s="157">
        <f t="shared" si="7"/>
        <v>0</v>
      </c>
      <c r="S16" s="6"/>
    </row>
    <row r="17" spans="1:20" s="93" customFormat="1" ht="72" x14ac:dyDescent="0.2">
      <c r="A17" s="273"/>
      <c r="B17" s="273"/>
      <c r="C17" s="57" t="s">
        <v>194</v>
      </c>
      <c r="D17" s="57" t="s">
        <v>66</v>
      </c>
      <c r="E17" s="60" t="s">
        <v>482</v>
      </c>
      <c r="F17" s="61" t="s">
        <v>519</v>
      </c>
      <c r="G17" s="96"/>
      <c r="H17" s="131" t="s">
        <v>640</v>
      </c>
      <c r="I17" s="3"/>
      <c r="J17" s="157" t="s">
        <v>1</v>
      </c>
      <c r="K17" s="157">
        <f t="shared" si="3"/>
        <v>0</v>
      </c>
      <c r="L17" s="157">
        <f t="shared" si="0"/>
        <v>0</v>
      </c>
      <c r="M17" s="157">
        <f t="shared" si="1"/>
        <v>0</v>
      </c>
      <c r="N17" s="157">
        <f t="shared" si="2"/>
        <v>0</v>
      </c>
      <c r="O17" s="157">
        <f t="shared" si="4"/>
        <v>0</v>
      </c>
      <c r="P17" s="157">
        <f t="shared" si="5"/>
        <v>0</v>
      </c>
      <c r="Q17" s="157">
        <f t="shared" si="6"/>
        <v>0</v>
      </c>
      <c r="R17" s="157">
        <f t="shared" si="7"/>
        <v>0</v>
      </c>
      <c r="S17" s="6"/>
    </row>
    <row r="18" spans="1:20" s="93" customFormat="1" ht="36" x14ac:dyDescent="0.2">
      <c r="A18" s="273"/>
      <c r="B18" s="273"/>
      <c r="C18" s="186" t="s">
        <v>539</v>
      </c>
      <c r="D18" s="186" t="s">
        <v>65</v>
      </c>
      <c r="E18" s="58" t="s">
        <v>537</v>
      </c>
      <c r="F18" s="59"/>
      <c r="G18" s="96"/>
      <c r="H18" s="133" t="s">
        <v>640</v>
      </c>
      <c r="I18" s="9"/>
      <c r="J18" s="157" t="s">
        <v>1</v>
      </c>
      <c r="K18" s="157">
        <f t="shared" si="3"/>
        <v>0</v>
      </c>
      <c r="L18" s="157">
        <f t="shared" si="0"/>
        <v>0</v>
      </c>
      <c r="M18" s="157">
        <f t="shared" si="1"/>
        <v>0</v>
      </c>
      <c r="N18" s="157">
        <f t="shared" si="2"/>
        <v>0</v>
      </c>
      <c r="O18" s="157">
        <f t="shared" si="4"/>
        <v>0</v>
      </c>
      <c r="P18" s="157">
        <f t="shared" si="5"/>
        <v>0</v>
      </c>
      <c r="Q18" s="157">
        <f t="shared" si="6"/>
        <v>0</v>
      </c>
      <c r="R18" s="157">
        <f t="shared" si="7"/>
        <v>0</v>
      </c>
      <c r="S18" s="10"/>
    </row>
    <row r="19" spans="1:20" s="93" customFormat="1" ht="36" x14ac:dyDescent="0.2">
      <c r="A19" s="273"/>
      <c r="B19" s="273"/>
      <c r="C19" s="186" t="s">
        <v>540</v>
      </c>
      <c r="D19" s="186" t="s">
        <v>66</v>
      </c>
      <c r="E19" s="58" t="s">
        <v>538</v>
      </c>
      <c r="F19" s="59"/>
      <c r="G19" s="96"/>
      <c r="H19" s="131" t="s">
        <v>640</v>
      </c>
      <c r="I19" s="3"/>
      <c r="J19" s="157" t="s">
        <v>1</v>
      </c>
      <c r="K19" s="157">
        <f t="shared" si="3"/>
        <v>0</v>
      </c>
      <c r="L19" s="157">
        <f t="shared" si="0"/>
        <v>0</v>
      </c>
      <c r="M19" s="157">
        <f t="shared" si="1"/>
        <v>0</v>
      </c>
      <c r="N19" s="157">
        <f t="shared" si="2"/>
        <v>0</v>
      </c>
      <c r="O19" s="157">
        <f t="shared" si="4"/>
        <v>0</v>
      </c>
      <c r="P19" s="157">
        <f t="shared" si="5"/>
        <v>0</v>
      </c>
      <c r="Q19" s="157">
        <f t="shared" si="6"/>
        <v>0</v>
      </c>
      <c r="R19" s="157">
        <f t="shared" si="7"/>
        <v>0</v>
      </c>
      <c r="S19" s="6"/>
    </row>
    <row r="20" spans="1:20" s="93" customFormat="1" ht="21" thickBot="1" x14ac:dyDescent="0.25">
      <c r="A20" s="274"/>
      <c r="B20" s="274"/>
      <c r="C20" s="57" t="s">
        <v>459</v>
      </c>
      <c r="D20" s="57" t="s">
        <v>390</v>
      </c>
      <c r="E20" s="60" t="s">
        <v>458</v>
      </c>
      <c r="F20" s="61"/>
      <c r="G20" s="96"/>
      <c r="H20" s="135" t="s">
        <v>640</v>
      </c>
      <c r="I20" s="136"/>
      <c r="J20" s="158" t="s">
        <v>1</v>
      </c>
      <c r="K20" s="158">
        <f t="shared" si="3"/>
        <v>0</v>
      </c>
      <c r="L20" s="158">
        <f t="shared" si="0"/>
        <v>0</v>
      </c>
      <c r="M20" s="158">
        <f t="shared" si="1"/>
        <v>0</v>
      </c>
      <c r="N20" s="158">
        <f t="shared" si="2"/>
        <v>0</v>
      </c>
      <c r="O20" s="159">
        <f t="shared" si="4"/>
        <v>0</v>
      </c>
      <c r="P20" s="159">
        <f t="shared" si="5"/>
        <v>0</v>
      </c>
      <c r="Q20" s="159">
        <f t="shared" si="6"/>
        <v>0</v>
      </c>
      <c r="R20" s="159">
        <f t="shared" si="7"/>
        <v>0</v>
      </c>
      <c r="S20" s="137"/>
    </row>
    <row r="21" spans="1:20" s="93" customFormat="1" ht="21" thickTop="1" x14ac:dyDescent="0.2">
      <c r="A21" s="269" t="s">
        <v>2</v>
      </c>
      <c r="B21" s="269" t="s">
        <v>39</v>
      </c>
      <c r="C21" s="62" t="s">
        <v>195</v>
      </c>
      <c r="D21" s="62" t="s">
        <v>65</v>
      </c>
      <c r="E21" s="55" t="s">
        <v>293</v>
      </c>
      <c r="F21" s="56" t="s">
        <v>95</v>
      </c>
      <c r="G21" s="97"/>
      <c r="H21" s="130" t="s">
        <v>640</v>
      </c>
      <c r="I21" s="4"/>
      <c r="J21" s="156" t="s">
        <v>2</v>
      </c>
      <c r="K21" s="156">
        <f t="shared" si="3"/>
        <v>0</v>
      </c>
      <c r="L21" s="156">
        <f t="shared" si="0"/>
        <v>0</v>
      </c>
      <c r="M21" s="156">
        <f t="shared" si="1"/>
        <v>0</v>
      </c>
      <c r="N21" s="156">
        <f t="shared" si="2"/>
        <v>0</v>
      </c>
      <c r="O21" s="158">
        <f t="shared" si="4"/>
        <v>0</v>
      </c>
      <c r="P21" s="158">
        <f t="shared" si="5"/>
        <v>0</v>
      </c>
      <c r="Q21" s="158">
        <f t="shared" si="6"/>
        <v>0</v>
      </c>
      <c r="R21" s="158">
        <f t="shared" si="7"/>
        <v>0</v>
      </c>
      <c r="S21" s="5"/>
    </row>
    <row r="22" spans="1:20" s="93" customFormat="1" ht="20" x14ac:dyDescent="0.2">
      <c r="A22" s="270"/>
      <c r="B22" s="270"/>
      <c r="C22" s="62" t="s">
        <v>196</v>
      </c>
      <c r="D22" s="62" t="s">
        <v>65</v>
      </c>
      <c r="E22" s="55" t="s">
        <v>294</v>
      </c>
      <c r="F22" s="56" t="s">
        <v>96</v>
      </c>
      <c r="G22" s="96"/>
      <c r="H22" s="131" t="s">
        <v>640</v>
      </c>
      <c r="I22" s="3"/>
      <c r="J22" s="157" t="s">
        <v>2</v>
      </c>
      <c r="K22" s="157">
        <f t="shared" si="3"/>
        <v>0</v>
      </c>
      <c r="L22" s="157">
        <f t="shared" si="0"/>
        <v>0</v>
      </c>
      <c r="M22" s="157">
        <f t="shared" si="1"/>
        <v>0</v>
      </c>
      <c r="N22" s="157">
        <f t="shared" si="2"/>
        <v>0</v>
      </c>
      <c r="O22" s="157">
        <f t="shared" si="4"/>
        <v>0</v>
      </c>
      <c r="P22" s="157">
        <f t="shared" si="5"/>
        <v>0</v>
      </c>
      <c r="Q22" s="157">
        <f t="shared" si="6"/>
        <v>0</v>
      </c>
      <c r="R22" s="157">
        <f t="shared" si="7"/>
        <v>0</v>
      </c>
      <c r="S22" s="6"/>
    </row>
    <row r="23" spans="1:20" s="93" customFormat="1" ht="20" x14ac:dyDescent="0.2">
      <c r="A23" s="270"/>
      <c r="B23" s="270"/>
      <c r="C23" s="62" t="s">
        <v>197</v>
      </c>
      <c r="D23" s="62" t="s">
        <v>65</v>
      </c>
      <c r="E23" s="55" t="s">
        <v>295</v>
      </c>
      <c r="F23" s="56" t="s">
        <v>97</v>
      </c>
      <c r="G23" s="96"/>
      <c r="H23" s="131" t="s">
        <v>640</v>
      </c>
      <c r="I23" s="3"/>
      <c r="J23" s="157" t="s">
        <v>2</v>
      </c>
      <c r="K23" s="157">
        <f t="shared" si="3"/>
        <v>0</v>
      </c>
      <c r="L23" s="157">
        <f t="shared" si="0"/>
        <v>0</v>
      </c>
      <c r="M23" s="157">
        <f t="shared" si="1"/>
        <v>0</v>
      </c>
      <c r="N23" s="157">
        <f t="shared" si="2"/>
        <v>0</v>
      </c>
      <c r="O23" s="157">
        <f t="shared" si="4"/>
        <v>0</v>
      </c>
      <c r="P23" s="157">
        <f t="shared" si="5"/>
        <v>0</v>
      </c>
      <c r="Q23" s="157">
        <f t="shared" si="6"/>
        <v>0</v>
      </c>
      <c r="R23" s="157">
        <f t="shared" si="7"/>
        <v>0</v>
      </c>
      <c r="S23" s="6"/>
    </row>
    <row r="24" spans="1:20" s="93" customFormat="1" ht="54" x14ac:dyDescent="0.2">
      <c r="A24" s="270"/>
      <c r="B24" s="270"/>
      <c r="C24" s="62" t="s">
        <v>198</v>
      </c>
      <c r="D24" s="62" t="s">
        <v>65</v>
      </c>
      <c r="E24" s="55" t="s">
        <v>296</v>
      </c>
      <c r="F24" s="56" t="s">
        <v>98</v>
      </c>
      <c r="G24" s="96"/>
      <c r="H24" s="131" t="s">
        <v>640</v>
      </c>
      <c r="I24" s="3"/>
      <c r="J24" s="157" t="s">
        <v>2</v>
      </c>
      <c r="K24" s="157">
        <f t="shared" si="3"/>
        <v>0</v>
      </c>
      <c r="L24" s="157">
        <f t="shared" si="0"/>
        <v>0</v>
      </c>
      <c r="M24" s="157">
        <f t="shared" si="1"/>
        <v>0</v>
      </c>
      <c r="N24" s="157">
        <f t="shared" si="2"/>
        <v>0</v>
      </c>
      <c r="O24" s="157">
        <f t="shared" si="4"/>
        <v>0</v>
      </c>
      <c r="P24" s="157">
        <f t="shared" si="5"/>
        <v>0</v>
      </c>
      <c r="Q24" s="157">
        <f t="shared" si="6"/>
        <v>0</v>
      </c>
      <c r="R24" s="157">
        <f t="shared" si="7"/>
        <v>0</v>
      </c>
      <c r="S24" s="247"/>
    </row>
    <row r="25" spans="1:20" s="93" customFormat="1" ht="20" x14ac:dyDescent="0.2">
      <c r="A25" s="270"/>
      <c r="B25" s="270"/>
      <c r="C25" s="62" t="s">
        <v>199</v>
      </c>
      <c r="D25" s="62" t="s">
        <v>65</v>
      </c>
      <c r="E25" s="55" t="s">
        <v>297</v>
      </c>
      <c r="F25" s="56" t="s">
        <v>99</v>
      </c>
      <c r="G25" s="96"/>
      <c r="H25" s="131" t="s">
        <v>640</v>
      </c>
      <c r="I25" s="3"/>
      <c r="J25" s="157" t="s">
        <v>2</v>
      </c>
      <c r="K25" s="157">
        <f t="shared" si="3"/>
        <v>0</v>
      </c>
      <c r="L25" s="157">
        <f t="shared" si="0"/>
        <v>0</v>
      </c>
      <c r="M25" s="157">
        <f t="shared" si="1"/>
        <v>0</v>
      </c>
      <c r="N25" s="157">
        <f t="shared" si="2"/>
        <v>0</v>
      </c>
      <c r="O25" s="157">
        <f t="shared" si="4"/>
        <v>0</v>
      </c>
      <c r="P25" s="157">
        <f t="shared" si="5"/>
        <v>0</v>
      </c>
      <c r="Q25" s="157">
        <f t="shared" si="6"/>
        <v>0</v>
      </c>
      <c r="R25" s="157">
        <f t="shared" si="7"/>
        <v>0</v>
      </c>
      <c r="S25" s="6"/>
    </row>
    <row r="26" spans="1:20" s="93" customFormat="1" ht="54" x14ac:dyDescent="0.2">
      <c r="A26" s="270"/>
      <c r="B26" s="270"/>
      <c r="C26" s="62" t="s">
        <v>200</v>
      </c>
      <c r="D26" s="62" t="s">
        <v>67</v>
      </c>
      <c r="E26" s="53" t="s">
        <v>298</v>
      </c>
      <c r="F26" s="56"/>
      <c r="G26" s="96"/>
      <c r="H26" s="133" t="s">
        <v>641</v>
      </c>
      <c r="I26" s="9" t="s">
        <v>779</v>
      </c>
      <c r="J26" s="157" t="s">
        <v>2</v>
      </c>
      <c r="K26" s="157">
        <f t="shared" si="3"/>
        <v>0</v>
      </c>
      <c r="L26" s="157">
        <f t="shared" si="0"/>
        <v>0</v>
      </c>
      <c r="M26" s="157">
        <f t="shared" si="1"/>
        <v>1</v>
      </c>
      <c r="N26" s="157">
        <f t="shared" si="2"/>
        <v>0</v>
      </c>
      <c r="O26" s="157">
        <f t="shared" si="4"/>
        <v>0</v>
      </c>
      <c r="P26" s="157">
        <f t="shared" si="5"/>
        <v>0</v>
      </c>
      <c r="Q26" s="157">
        <f t="shared" si="6"/>
        <v>0</v>
      </c>
      <c r="R26" s="157">
        <f t="shared" si="7"/>
        <v>0</v>
      </c>
      <c r="S26" s="10"/>
    </row>
    <row r="27" spans="1:20" s="93" customFormat="1" ht="36" x14ac:dyDescent="0.2">
      <c r="A27" s="270"/>
      <c r="B27" s="270"/>
      <c r="C27" s="52" t="s">
        <v>541</v>
      </c>
      <c r="D27" s="52" t="s">
        <v>65</v>
      </c>
      <c r="E27" s="55" t="s">
        <v>537</v>
      </c>
      <c r="F27" s="56"/>
      <c r="G27" s="96"/>
      <c r="H27" s="133" t="s">
        <v>640</v>
      </c>
      <c r="I27" s="9"/>
      <c r="J27" s="157" t="s">
        <v>2</v>
      </c>
      <c r="K27" s="157">
        <f t="shared" si="3"/>
        <v>0</v>
      </c>
      <c r="L27" s="157">
        <f t="shared" si="0"/>
        <v>0</v>
      </c>
      <c r="M27" s="157">
        <f t="shared" si="1"/>
        <v>0</v>
      </c>
      <c r="N27" s="157">
        <f t="shared" si="2"/>
        <v>0</v>
      </c>
      <c r="O27" s="157">
        <f t="shared" si="4"/>
        <v>0</v>
      </c>
      <c r="P27" s="157">
        <f t="shared" si="5"/>
        <v>0</v>
      </c>
      <c r="Q27" s="157">
        <f t="shared" si="6"/>
        <v>0</v>
      </c>
      <c r="R27" s="157">
        <f t="shared" si="7"/>
        <v>0</v>
      </c>
      <c r="S27" s="10"/>
    </row>
    <row r="28" spans="1:20" s="93" customFormat="1" ht="36" x14ac:dyDescent="0.2">
      <c r="A28" s="270"/>
      <c r="B28" s="270"/>
      <c r="C28" s="52" t="s">
        <v>542</v>
      </c>
      <c r="D28" s="52" t="s">
        <v>66</v>
      </c>
      <c r="E28" s="55" t="s">
        <v>538</v>
      </c>
      <c r="F28" s="56"/>
      <c r="G28" s="96"/>
      <c r="H28" s="133" t="s">
        <v>640</v>
      </c>
      <c r="I28" s="9"/>
      <c r="J28" s="157" t="s">
        <v>2</v>
      </c>
      <c r="K28" s="157">
        <f t="shared" si="3"/>
        <v>0</v>
      </c>
      <c r="L28" s="157">
        <f t="shared" si="0"/>
        <v>0</v>
      </c>
      <c r="M28" s="157">
        <f t="shared" si="1"/>
        <v>0</v>
      </c>
      <c r="N28" s="157">
        <f t="shared" si="2"/>
        <v>0</v>
      </c>
      <c r="O28" s="157">
        <f t="shared" si="4"/>
        <v>0</v>
      </c>
      <c r="P28" s="157">
        <f t="shared" si="5"/>
        <v>0</v>
      </c>
      <c r="Q28" s="157">
        <f t="shared" si="6"/>
        <v>0</v>
      </c>
      <c r="R28" s="157">
        <f t="shared" si="7"/>
        <v>0</v>
      </c>
      <c r="S28" s="10"/>
    </row>
    <row r="29" spans="1:20" s="100" customFormat="1" ht="21" thickBot="1" x14ac:dyDescent="0.25">
      <c r="A29" s="270"/>
      <c r="B29" s="270"/>
      <c r="C29" s="62" t="s">
        <v>457</v>
      </c>
      <c r="D29" s="62" t="s">
        <v>390</v>
      </c>
      <c r="E29" s="53" t="s">
        <v>458</v>
      </c>
      <c r="F29" s="54"/>
      <c r="G29" s="98"/>
      <c r="H29" s="133" t="s">
        <v>641</v>
      </c>
      <c r="I29" s="10"/>
      <c r="J29" s="160" t="s">
        <v>2</v>
      </c>
      <c r="K29" s="160">
        <f t="shared" si="3"/>
        <v>0</v>
      </c>
      <c r="L29" s="160">
        <f t="shared" si="0"/>
        <v>0</v>
      </c>
      <c r="M29" s="160">
        <f t="shared" si="1"/>
        <v>0</v>
      </c>
      <c r="N29" s="160">
        <f t="shared" si="2"/>
        <v>0</v>
      </c>
      <c r="O29" s="159">
        <f t="shared" si="4"/>
        <v>0</v>
      </c>
      <c r="P29" s="159">
        <f t="shared" si="5"/>
        <v>0</v>
      </c>
      <c r="Q29" s="159">
        <f t="shared" si="6"/>
        <v>0</v>
      </c>
      <c r="R29" s="159">
        <f t="shared" si="7"/>
        <v>0</v>
      </c>
      <c r="S29" s="10"/>
      <c r="T29" s="99"/>
    </row>
    <row r="30" spans="1:20" s="93" customFormat="1" ht="110" thickTop="1" thickBot="1" x14ac:dyDescent="0.25">
      <c r="A30" s="272" t="s">
        <v>3</v>
      </c>
      <c r="B30" s="272" t="s">
        <v>4</v>
      </c>
      <c r="C30" s="57" t="s">
        <v>201</v>
      </c>
      <c r="D30" s="57" t="s">
        <v>65</v>
      </c>
      <c r="E30" s="58" t="s">
        <v>299</v>
      </c>
      <c r="F30" s="59" t="s">
        <v>100</v>
      </c>
      <c r="G30" s="96"/>
      <c r="H30" s="130" t="s">
        <v>641</v>
      </c>
      <c r="I30" s="4" t="s">
        <v>731</v>
      </c>
      <c r="J30" s="156" t="s">
        <v>3</v>
      </c>
      <c r="K30" s="156">
        <f t="shared" si="3"/>
        <v>1</v>
      </c>
      <c r="L30" s="156">
        <f t="shared" si="0"/>
        <v>0</v>
      </c>
      <c r="M30" s="156">
        <f t="shared" si="1"/>
        <v>0</v>
      </c>
      <c r="N30" s="156">
        <f t="shared" si="2"/>
        <v>0</v>
      </c>
      <c r="O30" s="158">
        <f t="shared" si="4"/>
        <v>0</v>
      </c>
      <c r="P30" s="158">
        <f t="shared" si="5"/>
        <v>0</v>
      </c>
      <c r="Q30" s="158">
        <f t="shared" si="6"/>
        <v>0</v>
      </c>
      <c r="R30" s="158">
        <f t="shared" si="7"/>
        <v>0</v>
      </c>
      <c r="S30" s="246"/>
    </row>
    <row r="31" spans="1:20" s="93" customFormat="1" ht="55" thickTop="1" x14ac:dyDescent="0.2">
      <c r="A31" s="273"/>
      <c r="B31" s="273"/>
      <c r="C31" s="57" t="s">
        <v>202</v>
      </c>
      <c r="D31" s="57" t="s">
        <v>65</v>
      </c>
      <c r="E31" s="58" t="s">
        <v>614</v>
      </c>
      <c r="F31" s="59" t="s">
        <v>613</v>
      </c>
      <c r="G31" s="96"/>
      <c r="H31" s="131" t="s">
        <v>641</v>
      </c>
      <c r="I31" s="4" t="s">
        <v>780</v>
      </c>
      <c r="J31" s="157" t="s">
        <v>3</v>
      </c>
      <c r="K31" s="157">
        <f t="shared" si="3"/>
        <v>1</v>
      </c>
      <c r="L31" s="157">
        <f t="shared" si="0"/>
        <v>0</v>
      </c>
      <c r="M31" s="157">
        <f t="shared" si="1"/>
        <v>0</v>
      </c>
      <c r="N31" s="157">
        <f t="shared" si="2"/>
        <v>0</v>
      </c>
      <c r="O31" s="157">
        <f t="shared" si="4"/>
        <v>0</v>
      </c>
      <c r="P31" s="157">
        <f t="shared" si="5"/>
        <v>0</v>
      </c>
      <c r="Q31" s="157">
        <f t="shared" si="6"/>
        <v>0</v>
      </c>
      <c r="R31" s="157">
        <f t="shared" si="7"/>
        <v>0</v>
      </c>
      <c r="S31" s="247"/>
    </row>
    <row r="32" spans="1:20" s="93" customFormat="1" ht="108" x14ac:dyDescent="0.2">
      <c r="A32" s="273"/>
      <c r="B32" s="273"/>
      <c r="C32" s="57" t="s">
        <v>203</v>
      </c>
      <c r="D32" s="57" t="s">
        <v>65</v>
      </c>
      <c r="E32" s="58" t="s">
        <v>588</v>
      </c>
      <c r="F32" s="59" t="s">
        <v>615</v>
      </c>
      <c r="G32" s="96"/>
      <c r="H32" s="131" t="s">
        <v>640</v>
      </c>
      <c r="I32" s="3"/>
      <c r="J32" s="157" t="s">
        <v>3</v>
      </c>
      <c r="K32" s="157">
        <f t="shared" si="3"/>
        <v>0</v>
      </c>
      <c r="L32" s="157">
        <f t="shared" si="0"/>
        <v>0</v>
      </c>
      <c r="M32" s="157">
        <f t="shared" si="1"/>
        <v>0</v>
      </c>
      <c r="N32" s="157">
        <f t="shared" si="2"/>
        <v>0</v>
      </c>
      <c r="O32" s="157">
        <f t="shared" si="4"/>
        <v>0</v>
      </c>
      <c r="P32" s="157">
        <f t="shared" si="5"/>
        <v>0</v>
      </c>
      <c r="Q32" s="157">
        <f t="shared" si="6"/>
        <v>0</v>
      </c>
      <c r="R32" s="157">
        <f t="shared" si="7"/>
        <v>0</v>
      </c>
      <c r="S32" s="6"/>
    </row>
    <row r="33" spans="1:19" s="93" customFormat="1" ht="36" x14ac:dyDescent="0.2">
      <c r="A33" s="273"/>
      <c r="B33" s="273"/>
      <c r="C33" s="57" t="s">
        <v>204</v>
      </c>
      <c r="D33" s="57" t="s">
        <v>65</v>
      </c>
      <c r="E33" s="58" t="s">
        <v>300</v>
      </c>
      <c r="F33" s="59" t="s">
        <v>101</v>
      </c>
      <c r="G33" s="96"/>
      <c r="H33" s="131" t="s">
        <v>640</v>
      </c>
      <c r="I33" s="3"/>
      <c r="J33" s="157" t="s">
        <v>3</v>
      </c>
      <c r="K33" s="157">
        <f t="shared" si="3"/>
        <v>0</v>
      </c>
      <c r="L33" s="157">
        <f t="shared" si="0"/>
        <v>0</v>
      </c>
      <c r="M33" s="157">
        <f t="shared" si="1"/>
        <v>0</v>
      </c>
      <c r="N33" s="157">
        <f t="shared" si="2"/>
        <v>0</v>
      </c>
      <c r="O33" s="157">
        <f t="shared" si="4"/>
        <v>0</v>
      </c>
      <c r="P33" s="157">
        <f t="shared" si="5"/>
        <v>0</v>
      </c>
      <c r="Q33" s="157">
        <f t="shared" si="6"/>
        <v>0</v>
      </c>
      <c r="R33" s="157">
        <f t="shared" si="7"/>
        <v>0</v>
      </c>
      <c r="S33" s="6"/>
    </row>
    <row r="34" spans="1:19" s="93" customFormat="1" ht="36" x14ac:dyDescent="0.2">
      <c r="A34" s="273"/>
      <c r="B34" s="273"/>
      <c r="C34" s="215" t="s">
        <v>205</v>
      </c>
      <c r="D34" s="215" t="s">
        <v>65</v>
      </c>
      <c r="E34" s="216" t="s">
        <v>301</v>
      </c>
      <c r="F34" s="217" t="s">
        <v>102</v>
      </c>
      <c r="H34" s="131" t="s">
        <v>640</v>
      </c>
      <c r="I34" s="3"/>
      <c r="J34" s="157" t="s">
        <v>3</v>
      </c>
      <c r="K34" s="157">
        <f t="shared" si="3"/>
        <v>0</v>
      </c>
      <c r="L34" s="157">
        <f t="shared" si="0"/>
        <v>0</v>
      </c>
      <c r="M34" s="157">
        <f t="shared" si="1"/>
        <v>0</v>
      </c>
      <c r="N34" s="157">
        <f t="shared" si="2"/>
        <v>0</v>
      </c>
      <c r="O34" s="157">
        <f t="shared" si="4"/>
        <v>0</v>
      </c>
      <c r="P34" s="157">
        <f t="shared" si="5"/>
        <v>0</v>
      </c>
      <c r="Q34" s="157">
        <f t="shared" si="6"/>
        <v>0</v>
      </c>
      <c r="R34" s="157">
        <f t="shared" si="7"/>
        <v>0</v>
      </c>
      <c r="S34" s="6"/>
    </row>
    <row r="35" spans="1:19" s="93" customFormat="1" ht="90" x14ac:dyDescent="0.2">
      <c r="A35" s="273"/>
      <c r="B35" s="273"/>
      <c r="C35" s="57" t="s">
        <v>206</v>
      </c>
      <c r="D35" s="57" t="s">
        <v>65</v>
      </c>
      <c r="E35" s="63" t="s">
        <v>616</v>
      </c>
      <c r="F35" s="64" t="s">
        <v>103</v>
      </c>
      <c r="G35" s="96"/>
      <c r="H35" s="131" t="s">
        <v>641</v>
      </c>
      <c r="I35" s="3" t="s">
        <v>781</v>
      </c>
      <c r="J35" s="157" t="s">
        <v>3</v>
      </c>
      <c r="K35" s="157">
        <f t="shared" si="3"/>
        <v>1</v>
      </c>
      <c r="L35" s="157">
        <f t="shared" si="0"/>
        <v>0</v>
      </c>
      <c r="M35" s="157">
        <f t="shared" si="1"/>
        <v>0</v>
      </c>
      <c r="N35" s="157">
        <f t="shared" si="2"/>
        <v>0</v>
      </c>
      <c r="O35" s="157">
        <f t="shared" si="4"/>
        <v>0</v>
      </c>
      <c r="P35" s="157">
        <f t="shared" si="5"/>
        <v>0</v>
      </c>
      <c r="Q35" s="157">
        <f t="shared" si="6"/>
        <v>0</v>
      </c>
      <c r="R35" s="157">
        <f t="shared" si="7"/>
        <v>0</v>
      </c>
      <c r="S35" s="247"/>
    </row>
    <row r="36" spans="1:19" s="93" customFormat="1" ht="36" x14ac:dyDescent="0.2">
      <c r="A36" s="273"/>
      <c r="B36" s="273"/>
      <c r="C36" s="57" t="s">
        <v>207</v>
      </c>
      <c r="D36" s="57" t="s">
        <v>66</v>
      </c>
      <c r="E36" s="60" t="s">
        <v>302</v>
      </c>
      <c r="F36" s="61" t="s">
        <v>104</v>
      </c>
      <c r="G36" s="96"/>
      <c r="H36" s="133" t="s">
        <v>640</v>
      </c>
      <c r="I36" s="9"/>
      <c r="J36" s="157" t="s">
        <v>3</v>
      </c>
      <c r="K36" s="157">
        <f t="shared" si="3"/>
        <v>0</v>
      </c>
      <c r="L36" s="157">
        <f t="shared" si="0"/>
        <v>0</v>
      </c>
      <c r="M36" s="157">
        <f t="shared" si="1"/>
        <v>0</v>
      </c>
      <c r="N36" s="157">
        <f t="shared" si="2"/>
        <v>0</v>
      </c>
      <c r="O36" s="157">
        <f t="shared" si="4"/>
        <v>0</v>
      </c>
      <c r="P36" s="157">
        <f t="shared" si="5"/>
        <v>0</v>
      </c>
      <c r="Q36" s="157">
        <f t="shared" si="6"/>
        <v>0</v>
      </c>
      <c r="R36" s="157">
        <f t="shared" si="7"/>
        <v>0</v>
      </c>
      <c r="S36" s="10"/>
    </row>
    <row r="37" spans="1:19" s="93" customFormat="1" ht="36" x14ac:dyDescent="0.2">
      <c r="A37" s="273"/>
      <c r="B37" s="273"/>
      <c r="C37" s="186" t="s">
        <v>543</v>
      </c>
      <c r="D37" s="186" t="s">
        <v>65</v>
      </c>
      <c r="E37" s="58" t="s">
        <v>537</v>
      </c>
      <c r="F37" s="61"/>
      <c r="G37" s="96"/>
      <c r="H37" s="133" t="s">
        <v>640</v>
      </c>
      <c r="I37" s="9"/>
      <c r="J37" s="157" t="s">
        <v>3</v>
      </c>
      <c r="K37" s="157">
        <f t="shared" si="3"/>
        <v>0</v>
      </c>
      <c r="L37" s="157">
        <f t="shared" si="0"/>
        <v>0</v>
      </c>
      <c r="M37" s="157">
        <f t="shared" si="1"/>
        <v>0</v>
      </c>
      <c r="N37" s="157">
        <f t="shared" si="2"/>
        <v>0</v>
      </c>
      <c r="O37" s="157">
        <f t="shared" si="4"/>
        <v>0</v>
      </c>
      <c r="P37" s="157">
        <f t="shared" si="5"/>
        <v>0</v>
      </c>
      <c r="Q37" s="157">
        <f t="shared" si="6"/>
        <v>0</v>
      </c>
      <c r="R37" s="157">
        <f t="shared" si="7"/>
        <v>0</v>
      </c>
      <c r="S37" s="10"/>
    </row>
    <row r="38" spans="1:19" s="93" customFormat="1" ht="36" x14ac:dyDescent="0.2">
      <c r="A38" s="273"/>
      <c r="B38" s="273"/>
      <c r="C38" s="186" t="s">
        <v>544</v>
      </c>
      <c r="D38" s="186" t="s">
        <v>66</v>
      </c>
      <c r="E38" s="58" t="s">
        <v>538</v>
      </c>
      <c r="F38" s="61"/>
      <c r="G38" s="96"/>
      <c r="H38" s="133" t="s">
        <v>640</v>
      </c>
      <c r="I38" s="9"/>
      <c r="J38" s="157" t="s">
        <v>3</v>
      </c>
      <c r="K38" s="157">
        <f t="shared" si="3"/>
        <v>0</v>
      </c>
      <c r="L38" s="157">
        <f t="shared" si="0"/>
        <v>0</v>
      </c>
      <c r="M38" s="157">
        <f t="shared" si="1"/>
        <v>0</v>
      </c>
      <c r="N38" s="157">
        <f t="shared" si="2"/>
        <v>0</v>
      </c>
      <c r="O38" s="157">
        <f t="shared" si="4"/>
        <v>0</v>
      </c>
      <c r="P38" s="157">
        <f t="shared" si="5"/>
        <v>0</v>
      </c>
      <c r="Q38" s="157">
        <f t="shared" si="6"/>
        <v>0</v>
      </c>
      <c r="R38" s="157">
        <f t="shared" si="7"/>
        <v>0</v>
      </c>
      <c r="S38" s="10"/>
    </row>
    <row r="39" spans="1:19" s="93" customFormat="1" ht="21" thickBot="1" x14ac:dyDescent="0.25">
      <c r="A39" s="273"/>
      <c r="B39" s="273"/>
      <c r="C39" s="57" t="s">
        <v>460</v>
      </c>
      <c r="D39" s="57" t="s">
        <v>390</v>
      </c>
      <c r="E39" s="60" t="s">
        <v>458</v>
      </c>
      <c r="F39" s="61"/>
      <c r="G39" s="96"/>
      <c r="H39" s="132" t="s">
        <v>640</v>
      </c>
      <c r="I39" s="7"/>
      <c r="J39" s="159" t="s">
        <v>3</v>
      </c>
      <c r="K39" s="159">
        <f t="shared" si="3"/>
        <v>0</v>
      </c>
      <c r="L39" s="159">
        <f t="shared" si="0"/>
        <v>0</v>
      </c>
      <c r="M39" s="159">
        <f t="shared" si="1"/>
        <v>0</v>
      </c>
      <c r="N39" s="159">
        <f t="shared" si="2"/>
        <v>0</v>
      </c>
      <c r="O39" s="159">
        <f t="shared" si="4"/>
        <v>0</v>
      </c>
      <c r="P39" s="159">
        <f t="shared" si="5"/>
        <v>0</v>
      </c>
      <c r="Q39" s="159">
        <f t="shared" si="6"/>
        <v>0</v>
      </c>
      <c r="R39" s="159">
        <f t="shared" si="7"/>
        <v>0</v>
      </c>
      <c r="S39" s="8"/>
    </row>
    <row r="40" spans="1:19" s="103" customFormat="1" ht="37" thickTop="1" x14ac:dyDescent="0.2">
      <c r="A40" s="269" t="s">
        <v>5</v>
      </c>
      <c r="B40" s="269" t="s">
        <v>36</v>
      </c>
      <c r="C40" s="65" t="s">
        <v>181</v>
      </c>
      <c r="D40" s="65" t="s">
        <v>65</v>
      </c>
      <c r="E40" s="66" t="s">
        <v>186</v>
      </c>
      <c r="F40" s="66" t="s">
        <v>92</v>
      </c>
      <c r="G40" s="101"/>
      <c r="H40" s="102" t="str">
        <f>IF(ISBLANK(H8),"Waiting",H8)</f>
        <v>No</v>
      </c>
      <c r="I40" s="126"/>
      <c r="J40" s="161" t="s">
        <v>5</v>
      </c>
      <c r="K40" s="156">
        <f t="shared" si="3"/>
        <v>0</v>
      </c>
      <c r="L40" s="156">
        <f t="shared" si="0"/>
        <v>0</v>
      </c>
      <c r="M40" s="156">
        <f t="shared" si="1"/>
        <v>0</v>
      </c>
      <c r="N40" s="156">
        <f t="shared" si="2"/>
        <v>0</v>
      </c>
      <c r="O40" s="158">
        <f t="shared" si="4"/>
        <v>0</v>
      </c>
      <c r="P40" s="158">
        <f t="shared" si="5"/>
        <v>0</v>
      </c>
      <c r="Q40" s="158">
        <f t="shared" si="6"/>
        <v>0</v>
      </c>
      <c r="R40" s="158">
        <f t="shared" si="7"/>
        <v>0</v>
      </c>
      <c r="S40" s="127"/>
    </row>
    <row r="41" spans="1:19" s="93" customFormat="1" ht="36" x14ac:dyDescent="0.2">
      <c r="A41" s="270"/>
      <c r="B41" s="270"/>
      <c r="C41" s="62" t="s">
        <v>208</v>
      </c>
      <c r="D41" s="62" t="s">
        <v>65</v>
      </c>
      <c r="E41" s="67" t="s">
        <v>303</v>
      </c>
      <c r="F41" s="278" t="s">
        <v>105</v>
      </c>
      <c r="G41" s="96"/>
      <c r="H41" s="131" t="s">
        <v>640</v>
      </c>
      <c r="I41" s="3"/>
      <c r="J41" s="162" t="s">
        <v>5</v>
      </c>
      <c r="K41" s="157">
        <f t="shared" si="3"/>
        <v>0</v>
      </c>
      <c r="L41" s="157">
        <f t="shared" si="0"/>
        <v>0</v>
      </c>
      <c r="M41" s="157">
        <f t="shared" si="1"/>
        <v>0</v>
      </c>
      <c r="N41" s="157">
        <f t="shared" si="2"/>
        <v>0</v>
      </c>
      <c r="O41" s="157">
        <f t="shared" si="4"/>
        <v>0</v>
      </c>
      <c r="P41" s="157">
        <f t="shared" si="5"/>
        <v>0</v>
      </c>
      <c r="Q41" s="157">
        <f t="shared" si="6"/>
        <v>0</v>
      </c>
      <c r="R41" s="157">
        <f t="shared" si="7"/>
        <v>0</v>
      </c>
      <c r="S41" s="6"/>
    </row>
    <row r="42" spans="1:19" s="93" customFormat="1" ht="49.25" customHeight="1" x14ac:dyDescent="0.2">
      <c r="A42" s="270"/>
      <c r="B42" s="270"/>
      <c r="C42" s="62" t="s">
        <v>209</v>
      </c>
      <c r="D42" s="62" t="s">
        <v>65</v>
      </c>
      <c r="E42" s="67" t="s">
        <v>304</v>
      </c>
      <c r="F42" s="279"/>
      <c r="G42" s="96"/>
      <c r="H42" s="131" t="s">
        <v>640</v>
      </c>
      <c r="I42" s="3"/>
      <c r="J42" s="162" t="s">
        <v>5</v>
      </c>
      <c r="K42" s="157">
        <f t="shared" si="3"/>
        <v>0</v>
      </c>
      <c r="L42" s="157">
        <f t="shared" si="0"/>
        <v>0</v>
      </c>
      <c r="M42" s="157">
        <f t="shared" si="1"/>
        <v>0</v>
      </c>
      <c r="N42" s="157">
        <f t="shared" si="2"/>
        <v>0</v>
      </c>
      <c r="O42" s="157">
        <f t="shared" si="4"/>
        <v>0</v>
      </c>
      <c r="P42" s="157">
        <f t="shared" si="5"/>
        <v>0</v>
      </c>
      <c r="Q42" s="157">
        <f t="shared" si="6"/>
        <v>0</v>
      </c>
      <c r="R42" s="157">
        <f t="shared" si="7"/>
        <v>0</v>
      </c>
      <c r="S42" s="6"/>
    </row>
    <row r="43" spans="1:19" s="93" customFormat="1" ht="217" thickBot="1" x14ac:dyDescent="0.25">
      <c r="A43" s="270"/>
      <c r="B43" s="270"/>
      <c r="C43" s="62" t="s">
        <v>210</v>
      </c>
      <c r="D43" s="62" t="s">
        <v>65</v>
      </c>
      <c r="E43" s="67" t="s">
        <v>305</v>
      </c>
      <c r="F43" s="280"/>
      <c r="G43" s="96"/>
      <c r="H43" s="131" t="s">
        <v>641</v>
      </c>
      <c r="I43" s="3" t="s">
        <v>796</v>
      </c>
      <c r="J43" s="162" t="s">
        <v>5</v>
      </c>
      <c r="K43" s="157">
        <f t="shared" si="3"/>
        <v>1</v>
      </c>
      <c r="L43" s="157">
        <f t="shared" si="0"/>
        <v>0</v>
      </c>
      <c r="M43" s="157">
        <f t="shared" si="1"/>
        <v>0</v>
      </c>
      <c r="N43" s="157">
        <f t="shared" si="2"/>
        <v>0</v>
      </c>
      <c r="O43" s="157">
        <f t="shared" si="4"/>
        <v>0</v>
      </c>
      <c r="P43" s="157">
        <f t="shared" si="5"/>
        <v>0</v>
      </c>
      <c r="Q43" s="157">
        <f t="shared" si="6"/>
        <v>0</v>
      </c>
      <c r="R43" s="157">
        <f t="shared" si="7"/>
        <v>0</v>
      </c>
      <c r="S43" s="6"/>
    </row>
    <row r="44" spans="1:19" s="103" customFormat="1" ht="217" thickTop="1" x14ac:dyDescent="0.2">
      <c r="A44" s="270"/>
      <c r="B44" s="270"/>
      <c r="C44" s="65" t="s">
        <v>178</v>
      </c>
      <c r="D44" s="65" t="s">
        <v>65</v>
      </c>
      <c r="E44" s="66" t="s">
        <v>177</v>
      </c>
      <c r="F44" s="68" t="s">
        <v>106</v>
      </c>
      <c r="G44" s="101"/>
      <c r="H44" s="104" t="str">
        <f>IF(ISBLANK(H5),"Waiting",H5)</f>
        <v>Yes</v>
      </c>
      <c r="I44" s="4" t="s">
        <v>727</v>
      </c>
      <c r="J44" s="162" t="s">
        <v>5</v>
      </c>
      <c r="K44" s="157">
        <f t="shared" si="3"/>
        <v>1</v>
      </c>
      <c r="L44" s="157">
        <f t="shared" si="0"/>
        <v>0</v>
      </c>
      <c r="M44" s="157">
        <f t="shared" si="1"/>
        <v>0</v>
      </c>
      <c r="N44" s="157">
        <f t="shared" si="2"/>
        <v>0</v>
      </c>
      <c r="O44" s="157">
        <f t="shared" si="4"/>
        <v>0</v>
      </c>
      <c r="P44" s="157">
        <f t="shared" si="5"/>
        <v>0</v>
      </c>
      <c r="Q44" s="157">
        <f t="shared" si="6"/>
        <v>0</v>
      </c>
      <c r="R44" s="157">
        <f t="shared" si="7"/>
        <v>0</v>
      </c>
      <c r="S44" s="247"/>
    </row>
    <row r="45" spans="1:19" s="93" customFormat="1" ht="20" x14ac:dyDescent="0.2">
      <c r="A45" s="270"/>
      <c r="B45" s="270"/>
      <c r="C45" s="69" t="s">
        <v>211</v>
      </c>
      <c r="D45" s="69" t="s">
        <v>65</v>
      </c>
      <c r="E45" s="53" t="s">
        <v>592</v>
      </c>
      <c r="F45" s="54" t="s">
        <v>107</v>
      </c>
      <c r="G45" s="96"/>
      <c r="H45" s="131" t="s">
        <v>640</v>
      </c>
      <c r="I45" s="3"/>
      <c r="J45" s="162" t="s">
        <v>5</v>
      </c>
      <c r="K45" s="157">
        <f t="shared" si="3"/>
        <v>0</v>
      </c>
      <c r="L45" s="157">
        <f t="shared" si="0"/>
        <v>0</v>
      </c>
      <c r="M45" s="157">
        <f t="shared" si="1"/>
        <v>0</v>
      </c>
      <c r="N45" s="157">
        <f t="shared" si="2"/>
        <v>0</v>
      </c>
      <c r="O45" s="157">
        <f t="shared" si="4"/>
        <v>0</v>
      </c>
      <c r="P45" s="157">
        <f t="shared" si="5"/>
        <v>0</v>
      </c>
      <c r="Q45" s="157">
        <f t="shared" si="6"/>
        <v>0</v>
      </c>
      <c r="R45" s="157">
        <f t="shared" si="7"/>
        <v>0</v>
      </c>
      <c r="S45" s="6"/>
    </row>
    <row r="46" spans="1:19" s="93" customFormat="1" ht="36" x14ac:dyDescent="0.2">
      <c r="A46" s="270"/>
      <c r="B46" s="270"/>
      <c r="C46" s="62" t="s">
        <v>212</v>
      </c>
      <c r="D46" s="62" t="s">
        <v>65</v>
      </c>
      <c r="E46" s="55" t="s">
        <v>602</v>
      </c>
      <c r="F46" s="56" t="s">
        <v>108</v>
      </c>
      <c r="G46" s="96"/>
      <c r="H46" s="131" t="s">
        <v>640</v>
      </c>
      <c r="I46" s="3"/>
      <c r="J46" s="162" t="s">
        <v>5</v>
      </c>
      <c r="K46" s="157">
        <f t="shared" si="3"/>
        <v>0</v>
      </c>
      <c r="L46" s="157">
        <f t="shared" si="0"/>
        <v>0</v>
      </c>
      <c r="M46" s="157">
        <f t="shared" si="1"/>
        <v>0</v>
      </c>
      <c r="N46" s="157">
        <f t="shared" si="2"/>
        <v>0</v>
      </c>
      <c r="O46" s="157">
        <f t="shared" si="4"/>
        <v>0</v>
      </c>
      <c r="P46" s="157">
        <f t="shared" si="5"/>
        <v>0</v>
      </c>
      <c r="Q46" s="157">
        <f t="shared" si="6"/>
        <v>0</v>
      </c>
      <c r="R46" s="157">
        <f t="shared" si="7"/>
        <v>0</v>
      </c>
      <c r="S46" s="6"/>
    </row>
    <row r="47" spans="1:19" s="93" customFormat="1" ht="36" x14ac:dyDescent="0.2">
      <c r="A47" s="270"/>
      <c r="B47" s="270"/>
      <c r="C47" s="62" t="s">
        <v>213</v>
      </c>
      <c r="D47" s="62" t="s">
        <v>66</v>
      </c>
      <c r="E47" s="53" t="s">
        <v>306</v>
      </c>
      <c r="F47" s="54" t="s">
        <v>109</v>
      </c>
      <c r="G47" s="96"/>
      <c r="H47" s="131" t="s">
        <v>640</v>
      </c>
      <c r="I47" s="3"/>
      <c r="J47" s="162" t="s">
        <v>5</v>
      </c>
      <c r="K47" s="157">
        <f t="shared" si="3"/>
        <v>0</v>
      </c>
      <c r="L47" s="157">
        <f t="shared" si="0"/>
        <v>0</v>
      </c>
      <c r="M47" s="157">
        <f t="shared" si="1"/>
        <v>0</v>
      </c>
      <c r="N47" s="157">
        <f t="shared" si="2"/>
        <v>0</v>
      </c>
      <c r="O47" s="157">
        <f t="shared" si="4"/>
        <v>0</v>
      </c>
      <c r="P47" s="157">
        <f t="shared" si="5"/>
        <v>0</v>
      </c>
      <c r="Q47" s="157">
        <f t="shared" si="6"/>
        <v>0</v>
      </c>
      <c r="R47" s="157">
        <f t="shared" si="7"/>
        <v>0</v>
      </c>
      <c r="S47" s="6"/>
    </row>
    <row r="48" spans="1:19" s="93" customFormat="1" ht="36" x14ac:dyDescent="0.2">
      <c r="A48" s="270"/>
      <c r="B48" s="270"/>
      <c r="C48" s="52" t="s">
        <v>214</v>
      </c>
      <c r="D48" s="52" t="s">
        <v>66</v>
      </c>
      <c r="E48" s="53" t="s">
        <v>307</v>
      </c>
      <c r="F48" s="54" t="s">
        <v>110</v>
      </c>
      <c r="G48" s="96"/>
      <c r="H48" s="131" t="s">
        <v>640</v>
      </c>
      <c r="I48" s="3"/>
      <c r="J48" s="162" t="s">
        <v>5</v>
      </c>
      <c r="K48" s="157">
        <f t="shared" si="3"/>
        <v>0</v>
      </c>
      <c r="L48" s="157">
        <f t="shared" si="0"/>
        <v>0</v>
      </c>
      <c r="M48" s="157">
        <f t="shared" si="1"/>
        <v>0</v>
      </c>
      <c r="N48" s="157">
        <f t="shared" si="2"/>
        <v>0</v>
      </c>
      <c r="O48" s="157">
        <f t="shared" si="4"/>
        <v>0</v>
      </c>
      <c r="P48" s="157">
        <f t="shared" si="5"/>
        <v>0</v>
      </c>
      <c r="Q48" s="157">
        <f t="shared" si="6"/>
        <v>0</v>
      </c>
      <c r="R48" s="157">
        <f t="shared" si="7"/>
        <v>0</v>
      </c>
      <c r="S48" s="6"/>
    </row>
    <row r="49" spans="1:19" s="93" customFormat="1" ht="36" x14ac:dyDescent="0.2">
      <c r="A49" s="270"/>
      <c r="B49" s="270"/>
      <c r="C49" s="52" t="s">
        <v>215</v>
      </c>
      <c r="D49" s="52" t="s">
        <v>66</v>
      </c>
      <c r="E49" s="53" t="s">
        <v>308</v>
      </c>
      <c r="F49" s="54" t="s">
        <v>102</v>
      </c>
      <c r="G49" s="96"/>
      <c r="H49" s="133" t="s">
        <v>640</v>
      </c>
      <c r="I49" s="9"/>
      <c r="J49" s="162" t="s">
        <v>5</v>
      </c>
      <c r="K49" s="157">
        <f t="shared" si="3"/>
        <v>0</v>
      </c>
      <c r="L49" s="157">
        <f t="shared" si="0"/>
        <v>0</v>
      </c>
      <c r="M49" s="157">
        <f t="shared" si="1"/>
        <v>0</v>
      </c>
      <c r="N49" s="157">
        <f t="shared" si="2"/>
        <v>0</v>
      </c>
      <c r="O49" s="157">
        <f t="shared" si="4"/>
        <v>0</v>
      </c>
      <c r="P49" s="157">
        <f t="shared" si="5"/>
        <v>0</v>
      </c>
      <c r="Q49" s="157">
        <f t="shared" si="6"/>
        <v>0</v>
      </c>
      <c r="R49" s="157">
        <f t="shared" si="7"/>
        <v>0</v>
      </c>
      <c r="S49" s="10"/>
    </row>
    <row r="50" spans="1:19" s="93" customFormat="1" ht="36" x14ac:dyDescent="0.2">
      <c r="A50" s="270"/>
      <c r="B50" s="270"/>
      <c r="C50" s="52" t="s">
        <v>545</v>
      </c>
      <c r="D50" s="52" t="s">
        <v>65</v>
      </c>
      <c r="E50" s="55" t="s">
        <v>537</v>
      </c>
      <c r="F50" s="54"/>
      <c r="G50" s="96"/>
      <c r="H50" s="133" t="s">
        <v>640</v>
      </c>
      <c r="I50" s="9"/>
      <c r="J50" s="162" t="s">
        <v>5</v>
      </c>
      <c r="K50" s="157">
        <f t="shared" si="3"/>
        <v>0</v>
      </c>
      <c r="L50" s="157">
        <f t="shared" si="0"/>
        <v>0</v>
      </c>
      <c r="M50" s="157">
        <f t="shared" si="1"/>
        <v>0</v>
      </c>
      <c r="N50" s="157">
        <f t="shared" si="2"/>
        <v>0</v>
      </c>
      <c r="O50" s="157">
        <f t="shared" si="4"/>
        <v>0</v>
      </c>
      <c r="P50" s="157">
        <f t="shared" si="5"/>
        <v>0</v>
      </c>
      <c r="Q50" s="157">
        <f t="shared" si="6"/>
        <v>0</v>
      </c>
      <c r="R50" s="157">
        <f t="shared" si="7"/>
        <v>0</v>
      </c>
      <c r="S50" s="10"/>
    </row>
    <row r="51" spans="1:19" s="93" customFormat="1" ht="36" x14ac:dyDescent="0.2">
      <c r="A51" s="270"/>
      <c r="B51" s="270"/>
      <c r="C51" s="52" t="s">
        <v>546</v>
      </c>
      <c r="D51" s="52" t="s">
        <v>66</v>
      </c>
      <c r="E51" s="55" t="s">
        <v>538</v>
      </c>
      <c r="F51" s="54"/>
      <c r="G51" s="96"/>
      <c r="H51" s="133" t="s">
        <v>640</v>
      </c>
      <c r="I51" s="9"/>
      <c r="J51" s="162" t="s">
        <v>5</v>
      </c>
      <c r="K51" s="157">
        <f t="shared" si="3"/>
        <v>0</v>
      </c>
      <c r="L51" s="157">
        <f t="shared" si="0"/>
        <v>0</v>
      </c>
      <c r="M51" s="157">
        <f t="shared" si="1"/>
        <v>0</v>
      </c>
      <c r="N51" s="157">
        <f t="shared" si="2"/>
        <v>0</v>
      </c>
      <c r="O51" s="157">
        <f t="shared" si="4"/>
        <v>0</v>
      </c>
      <c r="P51" s="157">
        <f t="shared" si="5"/>
        <v>0</v>
      </c>
      <c r="Q51" s="157">
        <f t="shared" si="6"/>
        <v>0</v>
      </c>
      <c r="R51" s="157">
        <f t="shared" si="7"/>
        <v>0</v>
      </c>
      <c r="S51" s="10"/>
    </row>
    <row r="52" spans="1:19" s="93" customFormat="1" ht="21" thickBot="1" x14ac:dyDescent="0.25">
      <c r="A52" s="270"/>
      <c r="B52" s="270"/>
      <c r="C52" s="52" t="s">
        <v>461</v>
      </c>
      <c r="D52" s="52" t="s">
        <v>390</v>
      </c>
      <c r="E52" s="53" t="s">
        <v>458</v>
      </c>
      <c r="F52" s="54"/>
      <c r="G52" s="96"/>
      <c r="H52" s="132" t="s">
        <v>640</v>
      </c>
      <c r="I52" s="7"/>
      <c r="J52" s="163" t="s">
        <v>5</v>
      </c>
      <c r="K52" s="159">
        <f t="shared" si="3"/>
        <v>0</v>
      </c>
      <c r="L52" s="159">
        <f t="shared" si="0"/>
        <v>0</v>
      </c>
      <c r="M52" s="159">
        <f t="shared" si="1"/>
        <v>0</v>
      </c>
      <c r="N52" s="159">
        <f t="shared" si="2"/>
        <v>0</v>
      </c>
      <c r="O52" s="159">
        <f t="shared" si="4"/>
        <v>0</v>
      </c>
      <c r="P52" s="159">
        <f t="shared" si="5"/>
        <v>0</v>
      </c>
      <c r="Q52" s="159">
        <f t="shared" si="6"/>
        <v>0</v>
      </c>
      <c r="R52" s="159">
        <f t="shared" si="7"/>
        <v>0</v>
      </c>
      <c r="S52" s="8"/>
    </row>
    <row r="53" spans="1:19" s="107" customFormat="1" ht="127" thickTop="1" x14ac:dyDescent="0.2">
      <c r="A53" s="272" t="s">
        <v>6</v>
      </c>
      <c r="B53" s="272" t="s">
        <v>7</v>
      </c>
      <c r="C53" s="70" t="s">
        <v>179</v>
      </c>
      <c r="D53" s="70" t="s">
        <v>65</v>
      </c>
      <c r="E53" s="71" t="s">
        <v>184</v>
      </c>
      <c r="F53" s="72" t="s">
        <v>91</v>
      </c>
      <c r="G53" s="105"/>
      <c r="H53" s="106" t="str">
        <f>IF(ISBLANK(H6),"Waiting",H6)</f>
        <v>Yes</v>
      </c>
      <c r="I53" s="3" t="s">
        <v>668</v>
      </c>
      <c r="J53" s="156" t="s">
        <v>6</v>
      </c>
      <c r="K53" s="156">
        <f t="shared" si="3"/>
        <v>1</v>
      </c>
      <c r="L53" s="156">
        <f t="shared" si="0"/>
        <v>0</v>
      </c>
      <c r="M53" s="156">
        <f t="shared" si="1"/>
        <v>0</v>
      </c>
      <c r="N53" s="156">
        <f t="shared" si="2"/>
        <v>0</v>
      </c>
      <c r="O53" s="158">
        <f t="shared" si="4"/>
        <v>0</v>
      </c>
      <c r="P53" s="158">
        <f t="shared" si="5"/>
        <v>0</v>
      </c>
      <c r="Q53" s="158">
        <f t="shared" si="6"/>
        <v>0</v>
      </c>
      <c r="R53" s="158">
        <f t="shared" si="7"/>
        <v>0</v>
      </c>
      <c r="S53" s="246"/>
    </row>
    <row r="54" spans="1:19" s="107" customFormat="1" ht="54" x14ac:dyDescent="0.2">
      <c r="A54" s="273"/>
      <c r="B54" s="273"/>
      <c r="C54" s="70" t="s">
        <v>180</v>
      </c>
      <c r="D54" s="70" t="s">
        <v>65</v>
      </c>
      <c r="E54" s="73" t="s">
        <v>185</v>
      </c>
      <c r="F54" s="74" t="s">
        <v>517</v>
      </c>
      <c r="G54" s="105"/>
      <c r="H54" s="108" t="str">
        <f>IF(ISBLANK(H7),"Waiting",H7)</f>
        <v>No</v>
      </c>
      <c r="I54" s="128"/>
      <c r="J54" s="157" t="s">
        <v>6</v>
      </c>
      <c r="K54" s="157">
        <f t="shared" si="3"/>
        <v>0</v>
      </c>
      <c r="L54" s="157">
        <f t="shared" si="0"/>
        <v>0</v>
      </c>
      <c r="M54" s="157">
        <f t="shared" si="1"/>
        <v>0</v>
      </c>
      <c r="N54" s="157">
        <f t="shared" si="2"/>
        <v>0</v>
      </c>
      <c r="O54" s="157">
        <f t="shared" si="4"/>
        <v>0</v>
      </c>
      <c r="P54" s="157">
        <f t="shared" si="5"/>
        <v>0</v>
      </c>
      <c r="Q54" s="157">
        <f t="shared" si="6"/>
        <v>0</v>
      </c>
      <c r="R54" s="157">
        <f t="shared" si="7"/>
        <v>0</v>
      </c>
      <c r="S54" s="129"/>
    </row>
    <row r="55" spans="1:19" s="107" customFormat="1" ht="36" x14ac:dyDescent="0.2">
      <c r="A55" s="273"/>
      <c r="B55" s="273"/>
      <c r="C55" s="70" t="s">
        <v>181</v>
      </c>
      <c r="D55" s="70" t="s">
        <v>65</v>
      </c>
      <c r="E55" s="75" t="s">
        <v>186</v>
      </c>
      <c r="F55" s="76" t="s">
        <v>92</v>
      </c>
      <c r="G55" s="105"/>
      <c r="H55" s="108" t="str">
        <f>IF(ISBLANK(H8),"Waiting",H8)</f>
        <v>No</v>
      </c>
      <c r="I55" s="128"/>
      <c r="J55" s="157" t="s">
        <v>6</v>
      </c>
      <c r="K55" s="157">
        <f t="shared" si="3"/>
        <v>0</v>
      </c>
      <c r="L55" s="157">
        <f t="shared" si="0"/>
        <v>0</v>
      </c>
      <c r="M55" s="157">
        <f t="shared" si="1"/>
        <v>0</v>
      </c>
      <c r="N55" s="157">
        <f t="shared" si="2"/>
        <v>0</v>
      </c>
      <c r="O55" s="157">
        <f t="shared" si="4"/>
        <v>0</v>
      </c>
      <c r="P55" s="157">
        <f t="shared" si="5"/>
        <v>0</v>
      </c>
      <c r="Q55" s="157">
        <f t="shared" si="6"/>
        <v>0</v>
      </c>
      <c r="R55" s="157">
        <f t="shared" si="7"/>
        <v>0</v>
      </c>
      <c r="S55" s="129"/>
    </row>
    <row r="56" spans="1:19" s="107" customFormat="1" ht="54" x14ac:dyDescent="0.2">
      <c r="A56" s="273"/>
      <c r="B56" s="273"/>
      <c r="C56" s="218" t="s">
        <v>182</v>
      </c>
      <c r="D56" s="218" t="s">
        <v>65</v>
      </c>
      <c r="E56" s="219" t="s">
        <v>612</v>
      </c>
      <c r="F56" s="220" t="s">
        <v>520</v>
      </c>
      <c r="G56" s="105"/>
      <c r="H56" s="108" t="str">
        <f>IF(ISBLANK(H9),"Waiting",H9)</f>
        <v>No</v>
      </c>
      <c r="I56" s="128"/>
      <c r="J56" s="157" t="s">
        <v>6</v>
      </c>
      <c r="K56" s="157">
        <f t="shared" si="3"/>
        <v>0</v>
      </c>
      <c r="L56" s="157">
        <f t="shared" si="0"/>
        <v>0</v>
      </c>
      <c r="M56" s="157">
        <f t="shared" si="1"/>
        <v>0</v>
      </c>
      <c r="N56" s="157">
        <f t="shared" si="2"/>
        <v>0</v>
      </c>
      <c r="O56" s="157">
        <f t="shared" si="4"/>
        <v>0</v>
      </c>
      <c r="P56" s="157">
        <f t="shared" si="5"/>
        <v>0</v>
      </c>
      <c r="Q56" s="157">
        <f t="shared" si="6"/>
        <v>0</v>
      </c>
      <c r="R56" s="157">
        <f t="shared" si="7"/>
        <v>0</v>
      </c>
      <c r="S56" s="129"/>
    </row>
    <row r="57" spans="1:19" s="107" customFormat="1" ht="36" x14ac:dyDescent="0.2">
      <c r="A57" s="273"/>
      <c r="B57" s="273"/>
      <c r="C57" s="70" t="s">
        <v>183</v>
      </c>
      <c r="D57" s="70" t="s">
        <v>65</v>
      </c>
      <c r="E57" s="75" t="s">
        <v>309</v>
      </c>
      <c r="F57" s="76" t="s">
        <v>111</v>
      </c>
      <c r="G57" s="105"/>
      <c r="H57" s="108" t="str">
        <f>IF(ISBLANK(H10),"Waiting",H10)</f>
        <v>No</v>
      </c>
      <c r="I57" s="128"/>
      <c r="J57" s="157" t="s">
        <v>6</v>
      </c>
      <c r="K57" s="157">
        <f t="shared" si="3"/>
        <v>0</v>
      </c>
      <c r="L57" s="157">
        <f t="shared" si="0"/>
        <v>0</v>
      </c>
      <c r="M57" s="157">
        <f t="shared" si="1"/>
        <v>0</v>
      </c>
      <c r="N57" s="157">
        <f t="shared" si="2"/>
        <v>0</v>
      </c>
      <c r="O57" s="157">
        <f t="shared" si="4"/>
        <v>0</v>
      </c>
      <c r="P57" s="157">
        <f t="shared" si="5"/>
        <v>0</v>
      </c>
      <c r="Q57" s="157">
        <f t="shared" si="6"/>
        <v>0</v>
      </c>
      <c r="R57" s="157">
        <f t="shared" si="7"/>
        <v>0</v>
      </c>
      <c r="S57" s="129"/>
    </row>
    <row r="58" spans="1:19" s="93" customFormat="1" ht="37" thickBot="1" x14ac:dyDescent="0.25">
      <c r="A58" s="273"/>
      <c r="B58" s="273"/>
      <c r="C58" s="77" t="s">
        <v>216</v>
      </c>
      <c r="D58" s="77" t="s">
        <v>65</v>
      </c>
      <c r="E58" s="78" t="s">
        <v>310</v>
      </c>
      <c r="F58" s="79" t="s">
        <v>523</v>
      </c>
      <c r="G58" s="96"/>
      <c r="H58" s="131" t="s">
        <v>640</v>
      </c>
      <c r="I58" s="3"/>
      <c r="J58" s="157" t="s">
        <v>6</v>
      </c>
      <c r="K58" s="157">
        <f t="shared" si="3"/>
        <v>0</v>
      </c>
      <c r="L58" s="157">
        <f t="shared" si="0"/>
        <v>0</v>
      </c>
      <c r="M58" s="157">
        <f t="shared" si="1"/>
        <v>0</v>
      </c>
      <c r="N58" s="157">
        <f t="shared" si="2"/>
        <v>0</v>
      </c>
      <c r="O58" s="157">
        <f t="shared" si="4"/>
        <v>0</v>
      </c>
      <c r="P58" s="157">
        <f t="shared" si="5"/>
        <v>0</v>
      </c>
      <c r="Q58" s="157">
        <f t="shared" si="6"/>
        <v>0</v>
      </c>
      <c r="R58" s="157">
        <f t="shared" si="7"/>
        <v>0</v>
      </c>
      <c r="S58" s="6"/>
    </row>
    <row r="59" spans="1:19" s="107" customFormat="1" ht="217" thickTop="1" x14ac:dyDescent="0.2">
      <c r="A59" s="273"/>
      <c r="B59" s="273"/>
      <c r="C59" s="80" t="s">
        <v>178</v>
      </c>
      <c r="D59" s="80" t="s">
        <v>65</v>
      </c>
      <c r="E59" s="73" t="s">
        <v>177</v>
      </c>
      <c r="F59" s="74" t="s">
        <v>106</v>
      </c>
      <c r="G59" s="109"/>
      <c r="H59" s="108" t="str">
        <f>IF(ISBLANK(H5),"Waiting",H5)</f>
        <v>Yes</v>
      </c>
      <c r="I59" s="4" t="s">
        <v>727</v>
      </c>
      <c r="J59" s="157" t="s">
        <v>6</v>
      </c>
      <c r="K59" s="157">
        <f t="shared" si="3"/>
        <v>1</v>
      </c>
      <c r="L59" s="157">
        <f t="shared" si="0"/>
        <v>0</v>
      </c>
      <c r="M59" s="157">
        <f t="shared" si="1"/>
        <v>0</v>
      </c>
      <c r="N59" s="157">
        <f t="shared" si="2"/>
        <v>0</v>
      </c>
      <c r="O59" s="157">
        <f t="shared" si="4"/>
        <v>0</v>
      </c>
      <c r="P59" s="157">
        <f t="shared" si="5"/>
        <v>0</v>
      </c>
      <c r="Q59" s="157">
        <f t="shared" si="6"/>
        <v>0</v>
      </c>
      <c r="R59" s="157">
        <f t="shared" si="7"/>
        <v>0</v>
      </c>
      <c r="S59" s="248"/>
    </row>
    <row r="60" spans="1:19" s="107" customFormat="1" ht="90" x14ac:dyDescent="0.2">
      <c r="A60" s="273"/>
      <c r="B60" s="273"/>
      <c r="C60" s="57" t="s">
        <v>217</v>
      </c>
      <c r="D60" s="57" t="s">
        <v>65</v>
      </c>
      <c r="E60" s="78" t="s">
        <v>595</v>
      </c>
      <c r="F60" s="79" t="s">
        <v>112</v>
      </c>
      <c r="G60" s="109"/>
      <c r="H60" s="131" t="s">
        <v>641</v>
      </c>
      <c r="I60" s="138" t="s">
        <v>782</v>
      </c>
      <c r="J60" s="157" t="s">
        <v>6</v>
      </c>
      <c r="K60" s="157">
        <f t="shared" si="3"/>
        <v>1</v>
      </c>
      <c r="L60" s="157">
        <f t="shared" si="0"/>
        <v>0</v>
      </c>
      <c r="M60" s="157">
        <f t="shared" si="1"/>
        <v>0</v>
      </c>
      <c r="N60" s="157">
        <f t="shared" si="2"/>
        <v>0</v>
      </c>
      <c r="O60" s="157">
        <f t="shared" si="4"/>
        <v>0</v>
      </c>
      <c r="P60" s="157">
        <f t="shared" si="5"/>
        <v>0</v>
      </c>
      <c r="Q60" s="157">
        <f t="shared" si="6"/>
        <v>0</v>
      </c>
      <c r="R60" s="157">
        <f t="shared" si="7"/>
        <v>0</v>
      </c>
      <c r="S60" s="249"/>
    </row>
    <row r="61" spans="1:19" s="107" customFormat="1" ht="36" x14ac:dyDescent="0.2">
      <c r="A61" s="273"/>
      <c r="B61" s="273"/>
      <c r="C61" s="186" t="s">
        <v>547</v>
      </c>
      <c r="D61" s="186" t="s">
        <v>65</v>
      </c>
      <c r="E61" s="58" t="s">
        <v>537</v>
      </c>
      <c r="F61" s="79"/>
      <c r="G61" s="109"/>
      <c r="H61" s="133" t="s">
        <v>640</v>
      </c>
      <c r="I61" s="138"/>
      <c r="J61" s="157" t="s">
        <v>6</v>
      </c>
      <c r="K61" s="157">
        <f t="shared" si="3"/>
        <v>0</v>
      </c>
      <c r="L61" s="157">
        <f t="shared" si="0"/>
        <v>0</v>
      </c>
      <c r="M61" s="157">
        <f t="shared" si="1"/>
        <v>0</v>
      </c>
      <c r="N61" s="157">
        <f t="shared" si="2"/>
        <v>0</v>
      </c>
      <c r="O61" s="157">
        <f t="shared" si="4"/>
        <v>0</v>
      </c>
      <c r="P61" s="157">
        <f t="shared" si="5"/>
        <v>0</v>
      </c>
      <c r="Q61" s="157">
        <f t="shared" si="6"/>
        <v>0</v>
      </c>
      <c r="R61" s="157">
        <f t="shared" si="7"/>
        <v>0</v>
      </c>
      <c r="S61" s="139"/>
    </row>
    <row r="62" spans="1:19" s="107" customFormat="1" ht="36" x14ac:dyDescent="0.2">
      <c r="A62" s="273"/>
      <c r="B62" s="273"/>
      <c r="C62" s="186" t="s">
        <v>548</v>
      </c>
      <c r="D62" s="186" t="s">
        <v>66</v>
      </c>
      <c r="E62" s="58" t="s">
        <v>538</v>
      </c>
      <c r="F62" s="79"/>
      <c r="G62" s="109"/>
      <c r="H62" s="133" t="s">
        <v>640</v>
      </c>
      <c r="I62" s="138"/>
      <c r="J62" s="157" t="s">
        <v>6</v>
      </c>
      <c r="K62" s="157">
        <f t="shared" si="3"/>
        <v>0</v>
      </c>
      <c r="L62" s="157">
        <f t="shared" si="0"/>
        <v>0</v>
      </c>
      <c r="M62" s="157">
        <f t="shared" si="1"/>
        <v>0</v>
      </c>
      <c r="N62" s="157">
        <f t="shared" si="2"/>
        <v>0</v>
      </c>
      <c r="O62" s="157">
        <f t="shared" si="4"/>
        <v>0</v>
      </c>
      <c r="P62" s="157">
        <f t="shared" si="5"/>
        <v>0</v>
      </c>
      <c r="Q62" s="157">
        <f t="shared" si="6"/>
        <v>0</v>
      </c>
      <c r="R62" s="157">
        <f t="shared" si="7"/>
        <v>0</v>
      </c>
      <c r="S62" s="139"/>
    </row>
    <row r="63" spans="1:19" s="93" customFormat="1" ht="21" thickBot="1" x14ac:dyDescent="0.25">
      <c r="A63" s="273"/>
      <c r="B63" s="273"/>
      <c r="C63" s="77" t="s">
        <v>462</v>
      </c>
      <c r="D63" s="77" t="s">
        <v>390</v>
      </c>
      <c r="E63" s="78" t="s">
        <v>458</v>
      </c>
      <c r="F63" s="79"/>
      <c r="G63" s="96"/>
      <c r="H63" s="132" t="s">
        <v>640</v>
      </c>
      <c r="I63" s="7"/>
      <c r="J63" s="159" t="s">
        <v>6</v>
      </c>
      <c r="K63" s="159">
        <f t="shared" si="3"/>
        <v>0</v>
      </c>
      <c r="L63" s="159">
        <f t="shared" si="0"/>
        <v>0</v>
      </c>
      <c r="M63" s="159">
        <f t="shared" si="1"/>
        <v>0</v>
      </c>
      <c r="N63" s="159">
        <f t="shared" si="2"/>
        <v>0</v>
      </c>
      <c r="O63" s="159">
        <f t="shared" si="4"/>
        <v>0</v>
      </c>
      <c r="P63" s="159">
        <f t="shared" si="5"/>
        <v>0</v>
      </c>
      <c r="Q63" s="159">
        <f t="shared" si="6"/>
        <v>0</v>
      </c>
      <c r="R63" s="159">
        <f t="shared" si="7"/>
        <v>0</v>
      </c>
      <c r="S63" s="8"/>
    </row>
    <row r="64" spans="1:19" s="93" customFormat="1" ht="109" thickTop="1" x14ac:dyDescent="0.2">
      <c r="A64" s="269" t="s">
        <v>8</v>
      </c>
      <c r="B64" s="269" t="s">
        <v>37</v>
      </c>
      <c r="C64" s="62" t="s">
        <v>218</v>
      </c>
      <c r="D64" s="62" t="s">
        <v>65</v>
      </c>
      <c r="E64" s="67" t="s">
        <v>311</v>
      </c>
      <c r="F64" s="81" t="s">
        <v>524</v>
      </c>
      <c r="G64" s="96"/>
      <c r="H64" s="130" t="s">
        <v>641</v>
      </c>
      <c r="I64" s="4" t="s">
        <v>788</v>
      </c>
      <c r="J64" s="156" t="s">
        <v>8</v>
      </c>
      <c r="K64" s="156">
        <f t="shared" si="3"/>
        <v>1</v>
      </c>
      <c r="L64" s="156">
        <f t="shared" si="0"/>
        <v>0</v>
      </c>
      <c r="M64" s="156">
        <f t="shared" si="1"/>
        <v>0</v>
      </c>
      <c r="N64" s="156">
        <f t="shared" si="2"/>
        <v>0</v>
      </c>
      <c r="O64" s="158">
        <f t="shared" si="4"/>
        <v>0</v>
      </c>
      <c r="P64" s="158">
        <f t="shared" si="5"/>
        <v>0</v>
      </c>
      <c r="Q64" s="158">
        <f t="shared" si="6"/>
        <v>0</v>
      </c>
      <c r="R64" s="158">
        <f t="shared" si="7"/>
        <v>0</v>
      </c>
      <c r="S64" s="5"/>
    </row>
    <row r="65" spans="1:19" s="93" customFormat="1" ht="144" x14ac:dyDescent="0.2">
      <c r="A65" s="270"/>
      <c r="B65" s="270"/>
      <c r="C65" s="62" t="s">
        <v>219</v>
      </c>
      <c r="D65" s="62" t="s">
        <v>65</v>
      </c>
      <c r="E65" s="67" t="s">
        <v>312</v>
      </c>
      <c r="F65" s="81" t="s">
        <v>113</v>
      </c>
      <c r="G65" s="96"/>
      <c r="H65" s="131" t="s">
        <v>641</v>
      </c>
      <c r="I65" s="3" t="s">
        <v>783</v>
      </c>
      <c r="J65" s="157" t="s">
        <v>8</v>
      </c>
      <c r="K65" s="157">
        <f t="shared" si="3"/>
        <v>1</v>
      </c>
      <c r="L65" s="157">
        <f t="shared" si="0"/>
        <v>0</v>
      </c>
      <c r="M65" s="157">
        <f t="shared" si="1"/>
        <v>0</v>
      </c>
      <c r="N65" s="157">
        <f t="shared" si="2"/>
        <v>0</v>
      </c>
      <c r="O65" s="157">
        <f t="shared" si="4"/>
        <v>0</v>
      </c>
      <c r="P65" s="157">
        <f t="shared" si="5"/>
        <v>0</v>
      </c>
      <c r="Q65" s="157">
        <f t="shared" si="6"/>
        <v>0</v>
      </c>
      <c r="R65" s="157">
        <f t="shared" si="7"/>
        <v>0</v>
      </c>
      <c r="S65" s="247"/>
    </row>
    <row r="66" spans="1:19" s="93" customFormat="1" ht="20" x14ac:dyDescent="0.2">
      <c r="A66" s="270"/>
      <c r="B66" s="270"/>
      <c r="C66" s="62" t="s">
        <v>220</v>
      </c>
      <c r="D66" s="62" t="s">
        <v>65</v>
      </c>
      <c r="E66" s="67" t="s">
        <v>313</v>
      </c>
      <c r="F66" s="81" t="s">
        <v>114</v>
      </c>
      <c r="G66" s="96"/>
      <c r="H66" s="131" t="s">
        <v>640</v>
      </c>
      <c r="I66" s="3"/>
      <c r="J66" s="157" t="s">
        <v>8</v>
      </c>
      <c r="K66" s="157">
        <f t="shared" si="3"/>
        <v>0</v>
      </c>
      <c r="L66" s="157">
        <f t="shared" si="0"/>
        <v>0</v>
      </c>
      <c r="M66" s="157">
        <f t="shared" si="1"/>
        <v>0</v>
      </c>
      <c r="N66" s="157">
        <f t="shared" si="2"/>
        <v>0</v>
      </c>
      <c r="O66" s="157">
        <f t="shared" si="4"/>
        <v>0</v>
      </c>
      <c r="P66" s="157">
        <f t="shared" si="5"/>
        <v>0</v>
      </c>
      <c r="Q66" s="157">
        <f t="shared" si="6"/>
        <v>0</v>
      </c>
      <c r="R66" s="157">
        <f t="shared" si="7"/>
        <v>0</v>
      </c>
      <c r="S66" s="6"/>
    </row>
    <row r="67" spans="1:19" s="93" customFormat="1" ht="20" x14ac:dyDescent="0.2">
      <c r="A67" s="270"/>
      <c r="B67" s="270"/>
      <c r="C67" s="62" t="s">
        <v>221</v>
      </c>
      <c r="D67" s="62" t="s">
        <v>65</v>
      </c>
      <c r="E67" s="67" t="s">
        <v>314</v>
      </c>
      <c r="F67" s="81" t="s">
        <v>115</v>
      </c>
      <c r="G67" s="96"/>
      <c r="H67" s="131" t="s">
        <v>640</v>
      </c>
      <c r="I67" s="3"/>
      <c r="J67" s="157" t="s">
        <v>8</v>
      </c>
      <c r="K67" s="157">
        <f t="shared" si="3"/>
        <v>0</v>
      </c>
      <c r="L67" s="157">
        <f t="shared" si="0"/>
        <v>0</v>
      </c>
      <c r="M67" s="157">
        <f t="shared" si="1"/>
        <v>0</v>
      </c>
      <c r="N67" s="157">
        <f t="shared" si="2"/>
        <v>0</v>
      </c>
      <c r="O67" s="157">
        <f t="shared" si="4"/>
        <v>0</v>
      </c>
      <c r="P67" s="157">
        <f t="shared" si="5"/>
        <v>0</v>
      </c>
      <c r="Q67" s="157">
        <f t="shared" si="6"/>
        <v>0</v>
      </c>
      <c r="R67" s="157">
        <f t="shared" si="7"/>
        <v>0</v>
      </c>
      <c r="S67" s="6"/>
    </row>
    <row r="68" spans="1:19" s="93" customFormat="1" ht="54" x14ac:dyDescent="0.2">
      <c r="A68" s="270"/>
      <c r="B68" s="270"/>
      <c r="C68" s="62" t="s">
        <v>222</v>
      </c>
      <c r="D68" s="62" t="s">
        <v>66</v>
      </c>
      <c r="E68" s="67" t="s">
        <v>315</v>
      </c>
      <c r="F68" s="81" t="s">
        <v>116</v>
      </c>
      <c r="G68" s="96"/>
      <c r="H68" s="131" t="s">
        <v>640</v>
      </c>
      <c r="I68" s="3"/>
      <c r="J68" s="157" t="s">
        <v>8</v>
      </c>
      <c r="K68" s="157">
        <f t="shared" si="3"/>
        <v>0</v>
      </c>
      <c r="L68" s="157">
        <f t="shared" si="0"/>
        <v>0</v>
      </c>
      <c r="M68" s="157">
        <f t="shared" si="1"/>
        <v>0</v>
      </c>
      <c r="N68" s="157">
        <f t="shared" si="2"/>
        <v>0</v>
      </c>
      <c r="O68" s="157">
        <f t="shared" si="4"/>
        <v>0</v>
      </c>
      <c r="P68" s="157">
        <f t="shared" si="5"/>
        <v>0</v>
      </c>
      <c r="Q68" s="157">
        <f t="shared" si="6"/>
        <v>0</v>
      </c>
      <c r="R68" s="157">
        <f t="shared" si="7"/>
        <v>0</v>
      </c>
      <c r="S68" s="6"/>
    </row>
    <row r="69" spans="1:19" s="93" customFormat="1" ht="36" x14ac:dyDescent="0.2">
      <c r="A69" s="270"/>
      <c r="B69" s="270"/>
      <c r="C69" s="62" t="s">
        <v>223</v>
      </c>
      <c r="D69" s="62" t="s">
        <v>66</v>
      </c>
      <c r="E69" s="82" t="s">
        <v>316</v>
      </c>
      <c r="F69" s="83" t="s">
        <v>117</v>
      </c>
      <c r="G69" s="96"/>
      <c r="H69" s="133" t="s">
        <v>640</v>
      </c>
      <c r="I69" s="9"/>
      <c r="J69" s="157" t="s">
        <v>8</v>
      </c>
      <c r="K69" s="157">
        <f t="shared" si="3"/>
        <v>0</v>
      </c>
      <c r="L69" s="157">
        <f t="shared" ref="L69:L130" si="8">IF(AND($H69="Yes",NOT(ISERROR(SEARCH("-L-",$C69)))),1,0)</f>
        <v>0</v>
      </c>
      <c r="M69" s="157">
        <f t="shared" ref="M69:M130" si="9">IF(AND($H69="Yes",NOT(ISERROR(SEARCH("-U-",$C69)))),1,0)</f>
        <v>0</v>
      </c>
      <c r="N69" s="157">
        <f t="shared" ref="N69:N130" si="10">IF(AND($H69="Yes",NOT(ISERROR(SEARCH("-P-",$C69)))),1,0)</f>
        <v>0</v>
      </c>
      <c r="O69" s="157">
        <f t="shared" si="4"/>
        <v>0</v>
      </c>
      <c r="P69" s="157">
        <f t="shared" si="5"/>
        <v>0</v>
      </c>
      <c r="Q69" s="157">
        <f t="shared" si="6"/>
        <v>0</v>
      </c>
      <c r="R69" s="157">
        <f t="shared" si="7"/>
        <v>0</v>
      </c>
      <c r="S69" s="10"/>
    </row>
    <row r="70" spans="1:19" s="93" customFormat="1" ht="36" x14ac:dyDescent="0.2">
      <c r="A70" s="270"/>
      <c r="B70" s="270"/>
      <c r="C70" s="52" t="s">
        <v>549</v>
      </c>
      <c r="D70" s="52" t="s">
        <v>65</v>
      </c>
      <c r="E70" s="55" t="s">
        <v>537</v>
      </c>
      <c r="F70" s="83"/>
      <c r="G70" s="96"/>
      <c r="H70" s="133" t="s">
        <v>640</v>
      </c>
      <c r="I70" s="9"/>
      <c r="J70" s="157" t="s">
        <v>8</v>
      </c>
      <c r="K70" s="157">
        <f t="shared" ref="K70:K131" si="11">IF(AND($H70="Yes",NOT(ISERROR(SEARCH("-H-",$C70)))),1,0)</f>
        <v>0</v>
      </c>
      <c r="L70" s="157">
        <f t="shared" si="8"/>
        <v>0</v>
      </c>
      <c r="M70" s="157">
        <f t="shared" si="9"/>
        <v>0</v>
      </c>
      <c r="N70" s="157">
        <f t="shared" si="10"/>
        <v>0</v>
      </c>
      <c r="O70" s="157">
        <f t="shared" si="4"/>
        <v>0</v>
      </c>
      <c r="P70" s="157">
        <f t="shared" si="5"/>
        <v>0</v>
      </c>
      <c r="Q70" s="157">
        <f t="shared" si="6"/>
        <v>0</v>
      </c>
      <c r="R70" s="157">
        <f t="shared" si="7"/>
        <v>0</v>
      </c>
      <c r="S70" s="10"/>
    </row>
    <row r="71" spans="1:19" s="93" customFormat="1" ht="36" x14ac:dyDescent="0.2">
      <c r="A71" s="270"/>
      <c r="B71" s="270"/>
      <c r="C71" s="52" t="s">
        <v>550</v>
      </c>
      <c r="D71" s="52" t="s">
        <v>66</v>
      </c>
      <c r="E71" s="55" t="s">
        <v>538</v>
      </c>
      <c r="F71" s="83"/>
      <c r="G71" s="96"/>
      <c r="H71" s="133" t="s">
        <v>640</v>
      </c>
      <c r="I71" s="9"/>
      <c r="J71" s="157" t="s">
        <v>8</v>
      </c>
      <c r="K71" s="157">
        <f t="shared" si="11"/>
        <v>0</v>
      </c>
      <c r="L71" s="157">
        <f t="shared" si="8"/>
        <v>0</v>
      </c>
      <c r="M71" s="157">
        <f t="shared" si="9"/>
        <v>0</v>
      </c>
      <c r="N71" s="157">
        <f t="shared" si="10"/>
        <v>0</v>
      </c>
      <c r="O71" s="157">
        <f t="shared" ref="O71:O134" si="12">IF(AND($H71="Split",$D71="High"),1,0)</f>
        <v>0</v>
      </c>
      <c r="P71" s="157">
        <f t="shared" ref="P71:P134" si="13">IF(AND($H71="Split",$D71="Low"),1,0)</f>
        <v>0</v>
      </c>
      <c r="Q71" s="157">
        <f t="shared" ref="Q71:Q134" si="14">IF(AND($H71="Split",$D71="Unlikely"),1,0)</f>
        <v>0</v>
      </c>
      <c r="R71" s="157">
        <f t="shared" ref="R71:R134" si="15">IF(AND($H71="Split",$D71="Moderate"),1,0)</f>
        <v>0</v>
      </c>
      <c r="S71" s="10"/>
    </row>
    <row r="72" spans="1:19" s="93" customFormat="1" ht="21" thickBot="1" x14ac:dyDescent="0.25">
      <c r="A72" s="270"/>
      <c r="B72" s="270"/>
      <c r="C72" s="62" t="s">
        <v>463</v>
      </c>
      <c r="D72" s="62" t="s">
        <v>390</v>
      </c>
      <c r="E72" s="82" t="s">
        <v>458</v>
      </c>
      <c r="F72" s="83"/>
      <c r="G72" s="96"/>
      <c r="H72" s="132" t="s">
        <v>640</v>
      </c>
      <c r="I72" s="7"/>
      <c r="J72" s="159" t="s">
        <v>8</v>
      </c>
      <c r="K72" s="159">
        <f t="shared" si="11"/>
        <v>0</v>
      </c>
      <c r="L72" s="159">
        <f t="shared" si="8"/>
        <v>0</v>
      </c>
      <c r="M72" s="159">
        <f t="shared" si="9"/>
        <v>0</v>
      </c>
      <c r="N72" s="159">
        <f t="shared" si="10"/>
        <v>0</v>
      </c>
      <c r="O72" s="159">
        <f t="shared" si="12"/>
        <v>0</v>
      </c>
      <c r="P72" s="159">
        <f t="shared" si="13"/>
        <v>0</v>
      </c>
      <c r="Q72" s="159">
        <f t="shared" si="14"/>
        <v>0</v>
      </c>
      <c r="R72" s="159">
        <f t="shared" si="15"/>
        <v>0</v>
      </c>
      <c r="S72" s="8"/>
    </row>
    <row r="73" spans="1:19" s="107" customFormat="1" ht="21" thickTop="1" x14ac:dyDescent="0.2">
      <c r="A73" s="272" t="s">
        <v>9</v>
      </c>
      <c r="B73" s="272" t="s">
        <v>38</v>
      </c>
      <c r="C73" s="80" t="s">
        <v>195</v>
      </c>
      <c r="D73" s="80" t="s">
        <v>65</v>
      </c>
      <c r="E73" s="71" t="s">
        <v>293</v>
      </c>
      <c r="F73" s="72" t="s">
        <v>95</v>
      </c>
      <c r="G73" s="109"/>
      <c r="H73" s="102" t="str">
        <f>IF(ISBLANK(H21),"Waiting",H21)</f>
        <v>No</v>
      </c>
      <c r="I73" s="126"/>
      <c r="J73" s="161" t="s">
        <v>9</v>
      </c>
      <c r="K73" s="156">
        <f t="shared" si="11"/>
        <v>0</v>
      </c>
      <c r="L73" s="156">
        <f t="shared" si="8"/>
        <v>0</v>
      </c>
      <c r="M73" s="156">
        <f t="shared" si="9"/>
        <v>0</v>
      </c>
      <c r="N73" s="156">
        <f t="shared" si="10"/>
        <v>0</v>
      </c>
      <c r="O73" s="158">
        <f t="shared" si="12"/>
        <v>0</v>
      </c>
      <c r="P73" s="158">
        <f t="shared" si="13"/>
        <v>0</v>
      </c>
      <c r="Q73" s="158">
        <f t="shared" si="14"/>
        <v>0</v>
      </c>
      <c r="R73" s="158">
        <f t="shared" si="15"/>
        <v>0</v>
      </c>
      <c r="S73" s="127"/>
    </row>
    <row r="74" spans="1:19" s="107" customFormat="1" ht="20" x14ac:dyDescent="0.2">
      <c r="A74" s="273"/>
      <c r="B74" s="273"/>
      <c r="C74" s="80" t="s">
        <v>196</v>
      </c>
      <c r="D74" s="80" t="s">
        <v>65</v>
      </c>
      <c r="E74" s="71" t="s">
        <v>294</v>
      </c>
      <c r="F74" s="72" t="s">
        <v>96</v>
      </c>
      <c r="G74" s="109"/>
      <c r="H74" s="108" t="str">
        <f>IF(ISBLANK(H22),"Waiting",H22)</f>
        <v>No</v>
      </c>
      <c r="I74" s="128"/>
      <c r="J74" s="162" t="s">
        <v>9</v>
      </c>
      <c r="K74" s="157">
        <f t="shared" si="11"/>
        <v>0</v>
      </c>
      <c r="L74" s="157">
        <f t="shared" si="8"/>
        <v>0</v>
      </c>
      <c r="M74" s="157">
        <f t="shared" si="9"/>
        <v>0</v>
      </c>
      <c r="N74" s="157">
        <f t="shared" si="10"/>
        <v>0</v>
      </c>
      <c r="O74" s="157">
        <f t="shared" si="12"/>
        <v>0</v>
      </c>
      <c r="P74" s="157">
        <f t="shared" si="13"/>
        <v>0</v>
      </c>
      <c r="Q74" s="157">
        <f t="shared" si="14"/>
        <v>0</v>
      </c>
      <c r="R74" s="157">
        <f t="shared" si="15"/>
        <v>0</v>
      </c>
      <c r="S74" s="129"/>
    </row>
    <row r="75" spans="1:19" s="107" customFormat="1" ht="20" x14ac:dyDescent="0.2">
      <c r="A75" s="273"/>
      <c r="B75" s="273"/>
      <c r="C75" s="80" t="s">
        <v>197</v>
      </c>
      <c r="D75" s="80" t="s">
        <v>65</v>
      </c>
      <c r="E75" s="71" t="s">
        <v>295</v>
      </c>
      <c r="F75" s="72" t="s">
        <v>97</v>
      </c>
      <c r="G75" s="109"/>
      <c r="H75" s="108" t="str">
        <f>IF(ISBLANK(H23),"Waiting",H23)</f>
        <v>No</v>
      </c>
      <c r="I75" s="128"/>
      <c r="J75" s="162" t="s">
        <v>9</v>
      </c>
      <c r="K75" s="157">
        <f t="shared" si="11"/>
        <v>0</v>
      </c>
      <c r="L75" s="157">
        <f t="shared" si="8"/>
        <v>0</v>
      </c>
      <c r="M75" s="157">
        <f t="shared" si="9"/>
        <v>0</v>
      </c>
      <c r="N75" s="157">
        <f t="shared" si="10"/>
        <v>0</v>
      </c>
      <c r="O75" s="157">
        <f t="shared" si="12"/>
        <v>0</v>
      </c>
      <c r="P75" s="157">
        <f t="shared" si="13"/>
        <v>0</v>
      </c>
      <c r="Q75" s="157">
        <f t="shared" si="14"/>
        <v>0</v>
      </c>
      <c r="R75" s="157">
        <f t="shared" si="15"/>
        <v>0</v>
      </c>
      <c r="S75" s="129"/>
    </row>
    <row r="76" spans="1:19" s="107" customFormat="1" ht="54" x14ac:dyDescent="0.2">
      <c r="A76" s="273"/>
      <c r="B76" s="273"/>
      <c r="C76" s="80" t="s">
        <v>198</v>
      </c>
      <c r="D76" s="80" t="s">
        <v>65</v>
      </c>
      <c r="E76" s="71" t="s">
        <v>296</v>
      </c>
      <c r="F76" s="72" t="s">
        <v>98</v>
      </c>
      <c r="G76" s="109"/>
      <c r="H76" s="108" t="str">
        <f>IF(ISBLANK(H24),"Waiting",H24)</f>
        <v>No</v>
      </c>
      <c r="I76" s="3"/>
      <c r="J76" s="162"/>
      <c r="K76" s="157"/>
      <c r="L76" s="157"/>
      <c r="M76" s="157"/>
      <c r="N76" s="157"/>
      <c r="O76" s="157"/>
      <c r="P76" s="157"/>
      <c r="Q76" s="157"/>
      <c r="R76" s="157"/>
      <c r="S76" s="248"/>
    </row>
    <row r="77" spans="1:19" s="107" customFormat="1" ht="20" x14ac:dyDescent="0.2">
      <c r="A77" s="273"/>
      <c r="B77" s="273"/>
      <c r="C77" s="221" t="s">
        <v>211</v>
      </c>
      <c r="D77" s="221" t="s">
        <v>65</v>
      </c>
      <c r="E77" s="222" t="s">
        <v>592</v>
      </c>
      <c r="F77" s="223" t="s">
        <v>107</v>
      </c>
      <c r="G77" s="109"/>
      <c r="H77" s="108" t="str">
        <f>IF(ISBLANK(H45),"Waiting",H45)</f>
        <v>No</v>
      </c>
      <c r="I77" s="128"/>
      <c r="J77" s="162" t="s">
        <v>9</v>
      </c>
      <c r="K77" s="157">
        <f t="shared" si="11"/>
        <v>0</v>
      </c>
      <c r="L77" s="157">
        <f t="shared" si="8"/>
        <v>0</v>
      </c>
      <c r="M77" s="157">
        <f t="shared" si="9"/>
        <v>0</v>
      </c>
      <c r="N77" s="157">
        <f t="shared" si="10"/>
        <v>0</v>
      </c>
      <c r="O77" s="157">
        <f t="shared" si="12"/>
        <v>0</v>
      </c>
      <c r="P77" s="157">
        <f t="shared" si="13"/>
        <v>0</v>
      </c>
      <c r="Q77" s="157">
        <f t="shared" si="14"/>
        <v>0</v>
      </c>
      <c r="R77" s="157">
        <f t="shared" si="15"/>
        <v>0</v>
      </c>
      <c r="S77" s="129"/>
    </row>
    <row r="78" spans="1:19" s="93" customFormat="1" ht="54" x14ac:dyDescent="0.2">
      <c r="A78" s="273"/>
      <c r="B78" s="273"/>
      <c r="C78" s="84" t="s">
        <v>224</v>
      </c>
      <c r="D78" s="84" t="s">
        <v>65</v>
      </c>
      <c r="E78" s="85" t="s">
        <v>317</v>
      </c>
      <c r="F78" s="86" t="s">
        <v>525</v>
      </c>
      <c r="G78" s="110"/>
      <c r="H78" s="131" t="s">
        <v>640</v>
      </c>
      <c r="I78" s="3"/>
      <c r="J78" s="162" t="s">
        <v>9</v>
      </c>
      <c r="K78" s="157">
        <f t="shared" si="11"/>
        <v>0</v>
      </c>
      <c r="L78" s="157">
        <f t="shared" si="8"/>
        <v>0</v>
      </c>
      <c r="M78" s="157">
        <f t="shared" si="9"/>
        <v>0</v>
      </c>
      <c r="N78" s="157">
        <f t="shared" si="10"/>
        <v>0</v>
      </c>
      <c r="O78" s="157">
        <f t="shared" si="12"/>
        <v>0</v>
      </c>
      <c r="P78" s="157">
        <f t="shared" si="13"/>
        <v>0</v>
      </c>
      <c r="Q78" s="157">
        <f t="shared" si="14"/>
        <v>0</v>
      </c>
      <c r="R78" s="157">
        <f t="shared" si="15"/>
        <v>0</v>
      </c>
      <c r="S78" s="6"/>
    </row>
    <row r="79" spans="1:19" s="93" customFormat="1" ht="36" x14ac:dyDescent="0.2">
      <c r="A79" s="273"/>
      <c r="B79" s="273"/>
      <c r="C79" s="57" t="s">
        <v>225</v>
      </c>
      <c r="D79" s="57" t="s">
        <v>65</v>
      </c>
      <c r="E79" s="85" t="s">
        <v>318</v>
      </c>
      <c r="F79" s="86" t="s">
        <v>118</v>
      </c>
      <c r="G79" s="96"/>
      <c r="H79" s="131" t="s">
        <v>640</v>
      </c>
      <c r="I79" s="3"/>
      <c r="J79" s="162" t="s">
        <v>9</v>
      </c>
      <c r="K79" s="157">
        <f t="shared" si="11"/>
        <v>0</v>
      </c>
      <c r="L79" s="157">
        <f t="shared" si="8"/>
        <v>0</v>
      </c>
      <c r="M79" s="157">
        <f t="shared" si="9"/>
        <v>0</v>
      </c>
      <c r="N79" s="157">
        <f t="shared" si="10"/>
        <v>0</v>
      </c>
      <c r="O79" s="157">
        <f t="shared" si="12"/>
        <v>0</v>
      </c>
      <c r="P79" s="157">
        <f t="shared" si="13"/>
        <v>0</v>
      </c>
      <c r="Q79" s="157">
        <f t="shared" si="14"/>
        <v>0</v>
      </c>
      <c r="R79" s="157">
        <f t="shared" si="15"/>
        <v>0</v>
      </c>
      <c r="S79" s="247"/>
    </row>
    <row r="80" spans="1:19" s="93" customFormat="1" ht="36" x14ac:dyDescent="0.2">
      <c r="A80" s="273"/>
      <c r="B80" s="273"/>
      <c r="C80" s="57" t="s">
        <v>226</v>
      </c>
      <c r="D80" s="57" t="s">
        <v>66</v>
      </c>
      <c r="E80" s="85" t="s">
        <v>319</v>
      </c>
      <c r="F80" s="86" t="s">
        <v>119</v>
      </c>
      <c r="G80" s="96"/>
      <c r="H80" s="133" t="s">
        <v>640</v>
      </c>
      <c r="I80" s="9"/>
      <c r="J80" s="162" t="s">
        <v>9</v>
      </c>
      <c r="K80" s="157">
        <f t="shared" si="11"/>
        <v>0</v>
      </c>
      <c r="L80" s="157">
        <f t="shared" si="8"/>
        <v>0</v>
      </c>
      <c r="M80" s="157">
        <f t="shared" si="9"/>
        <v>0</v>
      </c>
      <c r="N80" s="157">
        <f t="shared" si="10"/>
        <v>0</v>
      </c>
      <c r="O80" s="157">
        <f t="shared" si="12"/>
        <v>0</v>
      </c>
      <c r="P80" s="157">
        <f t="shared" si="13"/>
        <v>0</v>
      </c>
      <c r="Q80" s="157">
        <f t="shared" si="14"/>
        <v>0</v>
      </c>
      <c r="R80" s="157">
        <f t="shared" si="15"/>
        <v>0</v>
      </c>
      <c r="S80" s="10"/>
    </row>
    <row r="81" spans="1:19" s="93" customFormat="1" ht="36" x14ac:dyDescent="0.2">
      <c r="A81" s="273"/>
      <c r="B81" s="273"/>
      <c r="C81" s="187" t="s">
        <v>551</v>
      </c>
      <c r="D81" s="188" t="s">
        <v>65</v>
      </c>
      <c r="E81" s="189" t="s">
        <v>537</v>
      </c>
      <c r="F81" s="86"/>
      <c r="G81" s="96"/>
      <c r="H81" s="133" t="s">
        <v>640</v>
      </c>
      <c r="I81" s="9"/>
      <c r="J81" s="162" t="s">
        <v>9</v>
      </c>
      <c r="K81" s="157">
        <f t="shared" si="11"/>
        <v>0</v>
      </c>
      <c r="L81" s="157">
        <f t="shared" si="8"/>
        <v>0</v>
      </c>
      <c r="M81" s="157">
        <f t="shared" si="9"/>
        <v>0</v>
      </c>
      <c r="N81" s="157">
        <f t="shared" si="10"/>
        <v>0</v>
      </c>
      <c r="O81" s="157">
        <f t="shared" si="12"/>
        <v>0</v>
      </c>
      <c r="P81" s="157">
        <f t="shared" si="13"/>
        <v>0</v>
      </c>
      <c r="Q81" s="157">
        <f t="shared" si="14"/>
        <v>0</v>
      </c>
      <c r="R81" s="157">
        <f t="shared" si="15"/>
        <v>0</v>
      </c>
      <c r="S81" s="10"/>
    </row>
    <row r="82" spans="1:19" s="93" customFormat="1" ht="36" x14ac:dyDescent="0.2">
      <c r="A82" s="273"/>
      <c r="B82" s="273"/>
      <c r="C82" s="190" t="s">
        <v>552</v>
      </c>
      <c r="D82" s="191" t="s">
        <v>66</v>
      </c>
      <c r="E82" s="192" t="s">
        <v>538</v>
      </c>
      <c r="F82" s="86"/>
      <c r="G82" s="96"/>
      <c r="H82" s="133" t="s">
        <v>640</v>
      </c>
      <c r="I82" s="9"/>
      <c r="J82" s="162" t="s">
        <v>9</v>
      </c>
      <c r="K82" s="157">
        <f t="shared" si="11"/>
        <v>0</v>
      </c>
      <c r="L82" s="157">
        <f t="shared" si="8"/>
        <v>0</v>
      </c>
      <c r="M82" s="157">
        <f t="shared" si="9"/>
        <v>0</v>
      </c>
      <c r="N82" s="157">
        <f t="shared" si="10"/>
        <v>0</v>
      </c>
      <c r="O82" s="157">
        <f t="shared" si="12"/>
        <v>0</v>
      </c>
      <c r="P82" s="157">
        <f t="shared" si="13"/>
        <v>0</v>
      </c>
      <c r="Q82" s="157">
        <f t="shared" si="14"/>
        <v>0</v>
      </c>
      <c r="R82" s="157">
        <f t="shared" si="15"/>
        <v>0</v>
      </c>
      <c r="S82" s="10"/>
    </row>
    <row r="83" spans="1:19" s="93" customFormat="1" ht="73" thickBot="1" x14ac:dyDescent="0.25">
      <c r="A83" s="273"/>
      <c r="B83" s="273"/>
      <c r="C83" s="57" t="s">
        <v>464</v>
      </c>
      <c r="D83" s="57" t="s">
        <v>390</v>
      </c>
      <c r="E83" s="85" t="s">
        <v>458</v>
      </c>
      <c r="F83" s="86"/>
      <c r="G83" s="96"/>
      <c r="H83" s="132" t="s">
        <v>641</v>
      </c>
      <c r="I83" s="3" t="s">
        <v>784</v>
      </c>
      <c r="J83" s="163" t="s">
        <v>9</v>
      </c>
      <c r="K83" s="159">
        <f t="shared" si="11"/>
        <v>0</v>
      </c>
      <c r="L83" s="159">
        <f t="shared" si="8"/>
        <v>0</v>
      </c>
      <c r="M83" s="159">
        <f t="shared" si="9"/>
        <v>0</v>
      </c>
      <c r="N83" s="159">
        <f t="shared" si="10"/>
        <v>0</v>
      </c>
      <c r="O83" s="159">
        <f t="shared" si="12"/>
        <v>0</v>
      </c>
      <c r="P83" s="159">
        <f t="shared" si="13"/>
        <v>0</v>
      </c>
      <c r="Q83" s="159">
        <f t="shared" si="14"/>
        <v>0</v>
      </c>
      <c r="R83" s="159">
        <f t="shared" si="15"/>
        <v>0</v>
      </c>
      <c r="S83" s="8"/>
    </row>
    <row r="84" spans="1:19" s="93" customFormat="1" ht="55" thickTop="1" x14ac:dyDescent="0.2">
      <c r="A84" s="269" t="s">
        <v>10</v>
      </c>
      <c r="B84" s="281" t="s">
        <v>41</v>
      </c>
      <c r="C84" s="62" t="s">
        <v>227</v>
      </c>
      <c r="D84" s="62" t="s">
        <v>65</v>
      </c>
      <c r="E84" s="67" t="s">
        <v>331</v>
      </c>
      <c r="F84" s="81" t="s">
        <v>120</v>
      </c>
      <c r="G84" s="96"/>
      <c r="H84" s="131" t="s">
        <v>640</v>
      </c>
      <c r="I84" s="3"/>
      <c r="J84" s="157" t="s">
        <v>10</v>
      </c>
      <c r="K84" s="157">
        <f t="shared" si="11"/>
        <v>0</v>
      </c>
      <c r="L84" s="157">
        <f t="shared" si="8"/>
        <v>0</v>
      </c>
      <c r="M84" s="157">
        <f t="shared" si="9"/>
        <v>0</v>
      </c>
      <c r="N84" s="157">
        <f t="shared" si="10"/>
        <v>0</v>
      </c>
      <c r="O84" s="158">
        <f t="shared" si="12"/>
        <v>0</v>
      </c>
      <c r="P84" s="158">
        <f t="shared" si="13"/>
        <v>0</v>
      </c>
      <c r="Q84" s="158">
        <f t="shared" si="14"/>
        <v>0</v>
      </c>
      <c r="R84" s="158">
        <f t="shared" si="15"/>
        <v>0</v>
      </c>
      <c r="S84" s="6"/>
    </row>
    <row r="85" spans="1:19" s="93" customFormat="1" ht="54" x14ac:dyDescent="0.2">
      <c r="A85" s="270"/>
      <c r="B85" s="282"/>
      <c r="C85" s="62" t="s">
        <v>228</v>
      </c>
      <c r="D85" s="62" t="s">
        <v>65</v>
      </c>
      <c r="E85" s="67" t="s">
        <v>332</v>
      </c>
      <c r="F85" s="81" t="s">
        <v>121</v>
      </c>
      <c r="G85" s="96"/>
      <c r="H85" s="131" t="s">
        <v>640</v>
      </c>
      <c r="I85" s="3"/>
      <c r="J85" s="157" t="s">
        <v>10</v>
      </c>
      <c r="K85" s="157">
        <f t="shared" si="11"/>
        <v>0</v>
      </c>
      <c r="L85" s="157">
        <f t="shared" si="8"/>
        <v>0</v>
      </c>
      <c r="M85" s="157">
        <f t="shared" si="9"/>
        <v>0</v>
      </c>
      <c r="N85" s="157">
        <f t="shared" si="10"/>
        <v>0</v>
      </c>
      <c r="O85" s="157">
        <f t="shared" si="12"/>
        <v>0</v>
      </c>
      <c r="P85" s="157">
        <f t="shared" si="13"/>
        <v>0</v>
      </c>
      <c r="Q85" s="157">
        <f t="shared" si="14"/>
        <v>0</v>
      </c>
      <c r="R85" s="157">
        <f t="shared" si="15"/>
        <v>0</v>
      </c>
      <c r="S85" s="247"/>
    </row>
    <row r="86" spans="1:19" s="93" customFormat="1" ht="20" x14ac:dyDescent="0.2">
      <c r="A86" s="270"/>
      <c r="B86" s="282"/>
      <c r="C86" s="221" t="s">
        <v>211</v>
      </c>
      <c r="D86" s="221" t="s">
        <v>65</v>
      </c>
      <c r="E86" s="219" t="s">
        <v>592</v>
      </c>
      <c r="F86" s="220" t="s">
        <v>107</v>
      </c>
      <c r="G86" s="109"/>
      <c r="H86" s="108" t="str">
        <f>IF(ISBLANK(H45),"Waiting",H45)</f>
        <v>No</v>
      </c>
      <c r="I86" s="128"/>
      <c r="J86" s="157" t="s">
        <v>10</v>
      </c>
      <c r="K86" s="157">
        <f t="shared" si="11"/>
        <v>0</v>
      </c>
      <c r="L86" s="157">
        <f t="shared" si="8"/>
        <v>0</v>
      </c>
      <c r="M86" s="157">
        <f t="shared" si="9"/>
        <v>0</v>
      </c>
      <c r="N86" s="157">
        <f t="shared" si="10"/>
        <v>0</v>
      </c>
      <c r="O86" s="157">
        <f t="shared" si="12"/>
        <v>0</v>
      </c>
      <c r="P86" s="157">
        <f t="shared" si="13"/>
        <v>0</v>
      </c>
      <c r="Q86" s="157">
        <f t="shared" si="14"/>
        <v>0</v>
      </c>
      <c r="R86" s="157">
        <f t="shared" si="15"/>
        <v>0</v>
      </c>
      <c r="S86" s="129"/>
    </row>
    <row r="87" spans="1:19" s="93" customFormat="1" ht="36" x14ac:dyDescent="0.2">
      <c r="A87" s="270"/>
      <c r="B87" s="282"/>
      <c r="C87" s="62" t="s">
        <v>229</v>
      </c>
      <c r="D87" s="62" t="s">
        <v>65</v>
      </c>
      <c r="E87" s="87" t="s">
        <v>320</v>
      </c>
      <c r="F87" s="88" t="s">
        <v>122</v>
      </c>
      <c r="G87" s="96"/>
      <c r="H87" s="131" t="s">
        <v>640</v>
      </c>
      <c r="I87" s="3"/>
      <c r="J87" s="157" t="s">
        <v>10</v>
      </c>
      <c r="K87" s="157">
        <f t="shared" si="11"/>
        <v>0</v>
      </c>
      <c r="L87" s="157">
        <f t="shared" si="8"/>
        <v>0</v>
      </c>
      <c r="M87" s="157">
        <f t="shared" si="9"/>
        <v>0</v>
      </c>
      <c r="N87" s="157">
        <f t="shared" si="10"/>
        <v>0</v>
      </c>
      <c r="O87" s="157">
        <f t="shared" si="12"/>
        <v>0</v>
      </c>
      <c r="P87" s="157">
        <f t="shared" si="13"/>
        <v>0</v>
      </c>
      <c r="Q87" s="157">
        <f t="shared" si="14"/>
        <v>0</v>
      </c>
      <c r="R87" s="157">
        <f t="shared" si="15"/>
        <v>0</v>
      </c>
      <c r="S87" s="6"/>
    </row>
    <row r="88" spans="1:19" s="93" customFormat="1" ht="54" x14ac:dyDescent="0.2">
      <c r="A88" s="270"/>
      <c r="B88" s="282"/>
      <c r="C88" s="80" t="s">
        <v>224</v>
      </c>
      <c r="D88" s="80" t="s">
        <v>65</v>
      </c>
      <c r="E88" s="75" t="s">
        <v>317</v>
      </c>
      <c r="F88" s="76" t="s">
        <v>525</v>
      </c>
      <c r="G88" s="109"/>
      <c r="H88" s="108" t="str">
        <f>IF(ISBLANK(H78),"Waiting",H78)</f>
        <v>No</v>
      </c>
      <c r="I88" s="128"/>
      <c r="J88" s="157" t="s">
        <v>10</v>
      </c>
      <c r="K88" s="157">
        <f t="shared" si="11"/>
        <v>0</v>
      </c>
      <c r="L88" s="157">
        <f t="shared" si="8"/>
        <v>0</v>
      </c>
      <c r="M88" s="157">
        <f t="shared" si="9"/>
        <v>0</v>
      </c>
      <c r="N88" s="157">
        <f t="shared" si="10"/>
        <v>0</v>
      </c>
      <c r="O88" s="157">
        <f t="shared" si="12"/>
        <v>0</v>
      </c>
      <c r="P88" s="157">
        <f t="shared" si="13"/>
        <v>0</v>
      </c>
      <c r="Q88" s="157">
        <f t="shared" si="14"/>
        <v>0</v>
      </c>
      <c r="R88" s="157">
        <f t="shared" si="15"/>
        <v>0</v>
      </c>
      <c r="S88" s="129"/>
    </row>
    <row r="89" spans="1:19" s="93" customFormat="1" ht="72" x14ac:dyDescent="0.2">
      <c r="A89" s="270"/>
      <c r="B89" s="282"/>
      <c r="C89" s="62" t="s">
        <v>230</v>
      </c>
      <c r="D89" s="62" t="s">
        <v>65</v>
      </c>
      <c r="E89" s="67" t="s">
        <v>333</v>
      </c>
      <c r="F89" s="81" t="s">
        <v>123</v>
      </c>
      <c r="G89" s="96"/>
      <c r="H89" s="131" t="s">
        <v>640</v>
      </c>
      <c r="I89" s="3"/>
      <c r="J89" s="157" t="s">
        <v>10</v>
      </c>
      <c r="K89" s="157">
        <f t="shared" si="11"/>
        <v>0</v>
      </c>
      <c r="L89" s="157">
        <f t="shared" si="8"/>
        <v>0</v>
      </c>
      <c r="M89" s="157">
        <f t="shared" si="9"/>
        <v>0</v>
      </c>
      <c r="N89" s="157">
        <f t="shared" si="10"/>
        <v>0</v>
      </c>
      <c r="O89" s="157">
        <f t="shared" si="12"/>
        <v>0</v>
      </c>
      <c r="P89" s="157">
        <f t="shared" si="13"/>
        <v>0</v>
      </c>
      <c r="Q89" s="157">
        <f t="shared" si="14"/>
        <v>0</v>
      </c>
      <c r="R89" s="157">
        <f t="shared" si="15"/>
        <v>0</v>
      </c>
      <c r="S89" s="247"/>
    </row>
    <row r="90" spans="1:19" s="93" customFormat="1" ht="36" x14ac:dyDescent="0.2">
      <c r="A90" s="270"/>
      <c r="B90" s="282"/>
      <c r="C90" s="221" t="s">
        <v>212</v>
      </c>
      <c r="D90" s="221" t="s">
        <v>65</v>
      </c>
      <c r="E90" s="219" t="s">
        <v>602</v>
      </c>
      <c r="F90" s="219" t="s">
        <v>108</v>
      </c>
      <c r="G90" s="96"/>
      <c r="H90" s="108" t="str">
        <f>IF(ISBLANK(H46),"Waiting",H46)</f>
        <v>No</v>
      </c>
      <c r="I90" s="3"/>
      <c r="J90" s="157" t="s">
        <v>10</v>
      </c>
      <c r="K90" s="157">
        <f t="shared" si="11"/>
        <v>0</v>
      </c>
      <c r="L90" s="157">
        <f t="shared" si="8"/>
        <v>0</v>
      </c>
      <c r="M90" s="157">
        <f t="shared" si="9"/>
        <v>0</v>
      </c>
      <c r="N90" s="157">
        <f t="shared" si="10"/>
        <v>0</v>
      </c>
      <c r="O90" s="157">
        <f t="shared" si="12"/>
        <v>0</v>
      </c>
      <c r="P90" s="157">
        <f t="shared" si="13"/>
        <v>0</v>
      </c>
      <c r="Q90" s="157">
        <f t="shared" si="14"/>
        <v>0</v>
      </c>
      <c r="R90" s="157">
        <f t="shared" si="15"/>
        <v>0</v>
      </c>
      <c r="S90" s="247"/>
    </row>
    <row r="91" spans="1:19" s="93" customFormat="1" ht="72" x14ac:dyDescent="0.2">
      <c r="A91" s="270"/>
      <c r="B91" s="282"/>
      <c r="C91" s="52" t="s">
        <v>603</v>
      </c>
      <c r="D91" s="52" t="s">
        <v>65</v>
      </c>
      <c r="E91" s="87" t="s">
        <v>604</v>
      </c>
      <c r="F91" s="87" t="s">
        <v>605</v>
      </c>
      <c r="G91" s="96"/>
      <c r="H91" s="131" t="s">
        <v>641</v>
      </c>
      <c r="I91" s="256" t="s">
        <v>805</v>
      </c>
      <c r="J91" s="157" t="s">
        <v>10</v>
      </c>
      <c r="K91" s="157">
        <f t="shared" si="11"/>
        <v>1</v>
      </c>
      <c r="L91" s="157">
        <f t="shared" si="8"/>
        <v>0</v>
      </c>
      <c r="M91" s="157">
        <f t="shared" si="9"/>
        <v>0</v>
      </c>
      <c r="N91" s="157">
        <f t="shared" si="10"/>
        <v>0</v>
      </c>
      <c r="O91" s="157">
        <f t="shared" si="12"/>
        <v>0</v>
      </c>
      <c r="P91" s="157">
        <f t="shared" si="13"/>
        <v>0</v>
      </c>
      <c r="Q91" s="157">
        <f t="shared" si="14"/>
        <v>0</v>
      </c>
      <c r="R91" s="157">
        <f t="shared" si="15"/>
        <v>0</v>
      </c>
      <c r="S91" s="247" t="s">
        <v>799</v>
      </c>
    </row>
    <row r="92" spans="1:19" s="93" customFormat="1" ht="54" x14ac:dyDescent="0.2">
      <c r="A92" s="270"/>
      <c r="B92" s="282"/>
      <c r="C92" s="62" t="s">
        <v>231</v>
      </c>
      <c r="D92" s="62" t="s">
        <v>66</v>
      </c>
      <c r="E92" s="87" t="s">
        <v>334</v>
      </c>
      <c r="F92" s="88" t="s">
        <v>124</v>
      </c>
      <c r="G92" s="96"/>
      <c r="H92" s="131" t="s">
        <v>640</v>
      </c>
      <c r="I92" s="3"/>
      <c r="J92" s="157" t="s">
        <v>10</v>
      </c>
      <c r="K92" s="157">
        <f t="shared" si="11"/>
        <v>0</v>
      </c>
      <c r="L92" s="157">
        <f t="shared" si="8"/>
        <v>0</v>
      </c>
      <c r="M92" s="157">
        <f t="shared" si="9"/>
        <v>0</v>
      </c>
      <c r="N92" s="157">
        <f t="shared" si="10"/>
        <v>0</v>
      </c>
      <c r="O92" s="157">
        <f t="shared" si="12"/>
        <v>0</v>
      </c>
      <c r="P92" s="157">
        <f t="shared" si="13"/>
        <v>0</v>
      </c>
      <c r="Q92" s="157">
        <f t="shared" si="14"/>
        <v>0</v>
      </c>
      <c r="R92" s="157">
        <f t="shared" si="15"/>
        <v>0</v>
      </c>
      <c r="S92" s="6"/>
    </row>
    <row r="93" spans="1:19" s="93" customFormat="1" ht="36" x14ac:dyDescent="0.2">
      <c r="A93" s="270"/>
      <c r="B93" s="282"/>
      <c r="C93" s="80" t="s">
        <v>215</v>
      </c>
      <c r="D93" s="80" t="s">
        <v>66</v>
      </c>
      <c r="E93" s="71" t="s">
        <v>308</v>
      </c>
      <c r="F93" s="72" t="s">
        <v>102</v>
      </c>
      <c r="G93" s="101"/>
      <c r="H93" s="104" t="str">
        <f>IF(ISBLANK(H49),"Waiting",H49)</f>
        <v>No</v>
      </c>
      <c r="I93" s="3"/>
      <c r="J93" s="157" t="s">
        <v>10</v>
      </c>
      <c r="K93" s="157">
        <f t="shared" si="11"/>
        <v>0</v>
      </c>
      <c r="L93" s="157">
        <f t="shared" si="8"/>
        <v>0</v>
      </c>
      <c r="M93" s="157">
        <f t="shared" si="9"/>
        <v>0</v>
      </c>
      <c r="N93" s="157">
        <f t="shared" si="10"/>
        <v>0</v>
      </c>
      <c r="O93" s="157">
        <f t="shared" si="12"/>
        <v>0</v>
      </c>
      <c r="P93" s="157">
        <f t="shared" si="13"/>
        <v>0</v>
      </c>
      <c r="Q93" s="157">
        <f t="shared" si="14"/>
        <v>0</v>
      </c>
      <c r="R93" s="157">
        <f t="shared" si="15"/>
        <v>0</v>
      </c>
      <c r="S93" s="6"/>
    </row>
    <row r="94" spans="1:19" s="93" customFormat="1" ht="36" x14ac:dyDescent="0.2">
      <c r="A94" s="270"/>
      <c r="B94" s="282"/>
      <c r="C94" s="80" t="s">
        <v>214</v>
      </c>
      <c r="D94" s="80" t="s">
        <v>66</v>
      </c>
      <c r="E94" s="71" t="s">
        <v>307</v>
      </c>
      <c r="F94" s="72" t="s">
        <v>110</v>
      </c>
      <c r="G94" s="101"/>
      <c r="H94" s="104" t="str">
        <f>IF(ISBLANK(H48),"Waiting",H48)</f>
        <v>No</v>
      </c>
      <c r="I94" s="3"/>
      <c r="J94" s="157" t="s">
        <v>10</v>
      </c>
      <c r="K94" s="157">
        <f t="shared" si="11"/>
        <v>0</v>
      </c>
      <c r="L94" s="157">
        <f t="shared" si="8"/>
        <v>0</v>
      </c>
      <c r="M94" s="157">
        <f t="shared" si="9"/>
        <v>0</v>
      </c>
      <c r="N94" s="157">
        <f t="shared" si="10"/>
        <v>0</v>
      </c>
      <c r="O94" s="157">
        <f t="shared" si="12"/>
        <v>0</v>
      </c>
      <c r="P94" s="157">
        <f t="shared" si="13"/>
        <v>0</v>
      </c>
      <c r="Q94" s="157">
        <f t="shared" si="14"/>
        <v>0</v>
      </c>
      <c r="R94" s="157">
        <f t="shared" si="15"/>
        <v>0</v>
      </c>
      <c r="S94" s="6"/>
    </row>
    <row r="95" spans="1:19" s="93" customFormat="1" ht="36" x14ac:dyDescent="0.2">
      <c r="A95" s="270"/>
      <c r="B95" s="282"/>
      <c r="C95" s="194" t="s">
        <v>553</v>
      </c>
      <c r="D95" s="195" t="s">
        <v>65</v>
      </c>
      <c r="E95" s="196" t="s">
        <v>537</v>
      </c>
      <c r="F95" s="193"/>
      <c r="G95" s="101"/>
      <c r="H95" s="131" t="s">
        <v>640</v>
      </c>
      <c r="I95" s="3"/>
      <c r="J95" s="157" t="s">
        <v>10</v>
      </c>
      <c r="K95" s="157">
        <f t="shared" si="11"/>
        <v>0</v>
      </c>
      <c r="L95" s="157">
        <f t="shared" si="8"/>
        <v>0</v>
      </c>
      <c r="M95" s="157">
        <f t="shared" si="9"/>
        <v>0</v>
      </c>
      <c r="N95" s="157">
        <f t="shared" si="10"/>
        <v>0</v>
      </c>
      <c r="O95" s="157">
        <f t="shared" si="12"/>
        <v>0</v>
      </c>
      <c r="P95" s="157">
        <f t="shared" si="13"/>
        <v>0</v>
      </c>
      <c r="Q95" s="157">
        <f t="shared" si="14"/>
        <v>0</v>
      </c>
      <c r="R95" s="157">
        <f t="shared" si="15"/>
        <v>0</v>
      </c>
      <c r="S95" s="6"/>
    </row>
    <row r="96" spans="1:19" s="93" customFormat="1" ht="36" x14ac:dyDescent="0.2">
      <c r="A96" s="270"/>
      <c r="B96" s="282"/>
      <c r="C96" s="197" t="s">
        <v>554</v>
      </c>
      <c r="D96" s="198" t="s">
        <v>66</v>
      </c>
      <c r="E96" s="199" t="s">
        <v>538</v>
      </c>
      <c r="F96" s="193"/>
      <c r="G96" s="101"/>
      <c r="H96" s="131" t="s">
        <v>640</v>
      </c>
      <c r="I96" s="3"/>
      <c r="J96" s="157" t="s">
        <v>10</v>
      </c>
      <c r="K96" s="157">
        <f t="shared" si="11"/>
        <v>0</v>
      </c>
      <c r="L96" s="157">
        <f t="shared" si="8"/>
        <v>0</v>
      </c>
      <c r="M96" s="157">
        <f t="shared" si="9"/>
        <v>0</v>
      </c>
      <c r="N96" s="157">
        <f t="shared" si="10"/>
        <v>0</v>
      </c>
      <c r="O96" s="157">
        <f t="shared" si="12"/>
        <v>0</v>
      </c>
      <c r="P96" s="157">
        <f t="shared" si="13"/>
        <v>0</v>
      </c>
      <c r="Q96" s="157">
        <f t="shared" si="14"/>
        <v>0</v>
      </c>
      <c r="R96" s="157">
        <f t="shared" si="15"/>
        <v>0</v>
      </c>
      <c r="S96" s="209"/>
    </row>
    <row r="97" spans="1:20" s="93" customFormat="1" ht="163" thickBot="1" x14ac:dyDescent="0.25">
      <c r="A97" s="271"/>
      <c r="B97" s="283"/>
      <c r="C97" s="62" t="s">
        <v>465</v>
      </c>
      <c r="D97" s="62" t="s">
        <v>390</v>
      </c>
      <c r="E97" s="87" t="s">
        <v>458</v>
      </c>
      <c r="F97" s="88"/>
      <c r="G97" s="101"/>
      <c r="H97" s="131" t="s">
        <v>640</v>
      </c>
      <c r="I97" s="136"/>
      <c r="J97" s="157" t="s">
        <v>10</v>
      </c>
      <c r="K97" s="157">
        <f t="shared" si="11"/>
        <v>0</v>
      </c>
      <c r="L97" s="157">
        <f t="shared" si="8"/>
        <v>0</v>
      </c>
      <c r="M97" s="157">
        <f t="shared" si="9"/>
        <v>0</v>
      </c>
      <c r="N97" s="157">
        <f t="shared" si="10"/>
        <v>0</v>
      </c>
      <c r="O97" s="159">
        <f t="shared" si="12"/>
        <v>0</v>
      </c>
      <c r="P97" s="159">
        <f t="shared" si="13"/>
        <v>0</v>
      </c>
      <c r="Q97" s="159">
        <f t="shared" si="14"/>
        <v>0</v>
      </c>
      <c r="R97" s="159">
        <f t="shared" si="15"/>
        <v>0</v>
      </c>
      <c r="S97" s="137" t="s">
        <v>798</v>
      </c>
    </row>
    <row r="98" spans="1:20" s="93" customFormat="1" ht="37" thickTop="1" x14ac:dyDescent="0.2">
      <c r="A98" s="272" t="s">
        <v>11</v>
      </c>
      <c r="B98" s="272" t="s">
        <v>42</v>
      </c>
      <c r="C98" s="57" t="s">
        <v>232</v>
      </c>
      <c r="D98" s="57" t="s">
        <v>65</v>
      </c>
      <c r="E98" s="78" t="s">
        <v>335</v>
      </c>
      <c r="F98" s="79" t="s">
        <v>125</v>
      </c>
      <c r="G98" s="111"/>
      <c r="H98" s="130" t="s">
        <v>640</v>
      </c>
      <c r="I98" s="4"/>
      <c r="J98" s="156" t="s">
        <v>11</v>
      </c>
      <c r="K98" s="156">
        <f t="shared" si="11"/>
        <v>0</v>
      </c>
      <c r="L98" s="156">
        <f t="shared" si="8"/>
        <v>0</v>
      </c>
      <c r="M98" s="156">
        <f t="shared" si="9"/>
        <v>0</v>
      </c>
      <c r="N98" s="156">
        <f t="shared" si="10"/>
        <v>0</v>
      </c>
      <c r="O98" s="158">
        <f t="shared" si="12"/>
        <v>0</v>
      </c>
      <c r="P98" s="158">
        <f t="shared" si="13"/>
        <v>0</v>
      </c>
      <c r="Q98" s="158">
        <f t="shared" si="14"/>
        <v>0</v>
      </c>
      <c r="R98" s="158">
        <f t="shared" si="15"/>
        <v>0</v>
      </c>
      <c r="S98" s="5"/>
    </row>
    <row r="99" spans="1:20" s="93" customFormat="1" ht="126" x14ac:dyDescent="0.2">
      <c r="A99" s="273"/>
      <c r="B99" s="273"/>
      <c r="C99" s="57" t="s">
        <v>233</v>
      </c>
      <c r="D99" s="57" t="s">
        <v>65</v>
      </c>
      <c r="E99" s="78" t="s">
        <v>336</v>
      </c>
      <c r="F99" s="79" t="s">
        <v>584</v>
      </c>
      <c r="G99" s="111"/>
      <c r="H99" s="131" t="s">
        <v>641</v>
      </c>
      <c r="I99" s="3" t="s">
        <v>754</v>
      </c>
      <c r="J99" s="157" t="s">
        <v>11</v>
      </c>
      <c r="K99" s="157">
        <f t="shared" si="11"/>
        <v>1</v>
      </c>
      <c r="L99" s="157">
        <f t="shared" si="8"/>
        <v>0</v>
      </c>
      <c r="M99" s="157">
        <f t="shared" si="9"/>
        <v>0</v>
      </c>
      <c r="N99" s="157">
        <f t="shared" si="10"/>
        <v>0</v>
      </c>
      <c r="O99" s="157">
        <f t="shared" si="12"/>
        <v>0</v>
      </c>
      <c r="P99" s="157">
        <f t="shared" si="13"/>
        <v>0</v>
      </c>
      <c r="Q99" s="157">
        <f t="shared" si="14"/>
        <v>0</v>
      </c>
      <c r="R99" s="157">
        <f t="shared" si="15"/>
        <v>0</v>
      </c>
      <c r="S99" s="247"/>
    </row>
    <row r="100" spans="1:20" s="93" customFormat="1" ht="36" x14ac:dyDescent="0.2">
      <c r="A100" s="273"/>
      <c r="B100" s="273"/>
      <c r="C100" s="57" t="s">
        <v>234</v>
      </c>
      <c r="D100" s="57" t="s">
        <v>65</v>
      </c>
      <c r="E100" s="78" t="s">
        <v>337</v>
      </c>
      <c r="F100" s="79" t="s">
        <v>127</v>
      </c>
      <c r="G100" s="111"/>
      <c r="H100" s="131" t="s">
        <v>640</v>
      </c>
      <c r="I100" s="3"/>
      <c r="J100" s="157" t="s">
        <v>11</v>
      </c>
      <c r="K100" s="157">
        <f t="shared" si="11"/>
        <v>0</v>
      </c>
      <c r="L100" s="157">
        <f t="shared" si="8"/>
        <v>0</v>
      </c>
      <c r="M100" s="157">
        <f t="shared" si="9"/>
        <v>0</v>
      </c>
      <c r="N100" s="157">
        <f t="shared" si="10"/>
        <v>0</v>
      </c>
      <c r="O100" s="157">
        <f t="shared" si="12"/>
        <v>0</v>
      </c>
      <c r="P100" s="157">
        <f t="shared" si="13"/>
        <v>0</v>
      </c>
      <c r="Q100" s="157">
        <f t="shared" si="14"/>
        <v>0</v>
      </c>
      <c r="R100" s="157">
        <f t="shared" si="15"/>
        <v>0</v>
      </c>
      <c r="S100" s="6"/>
    </row>
    <row r="101" spans="1:20" s="93" customFormat="1" ht="126" x14ac:dyDescent="0.2">
      <c r="A101" s="273"/>
      <c r="B101" s="273"/>
      <c r="C101" s="57" t="s">
        <v>235</v>
      </c>
      <c r="D101" s="57" t="s">
        <v>65</v>
      </c>
      <c r="E101" s="78" t="s">
        <v>338</v>
      </c>
      <c r="F101" s="79" t="s">
        <v>128</v>
      </c>
      <c r="G101" s="111"/>
      <c r="H101" s="131" t="s">
        <v>641</v>
      </c>
      <c r="I101" s="3" t="s">
        <v>759</v>
      </c>
      <c r="J101" s="157" t="s">
        <v>11</v>
      </c>
      <c r="K101" s="157">
        <f t="shared" si="11"/>
        <v>1</v>
      </c>
      <c r="L101" s="157">
        <f t="shared" si="8"/>
        <v>0</v>
      </c>
      <c r="M101" s="157">
        <f t="shared" si="9"/>
        <v>0</v>
      </c>
      <c r="N101" s="157">
        <f t="shared" si="10"/>
        <v>0</v>
      </c>
      <c r="O101" s="157">
        <f t="shared" si="12"/>
        <v>0</v>
      </c>
      <c r="P101" s="157">
        <f t="shared" si="13"/>
        <v>0</v>
      </c>
      <c r="Q101" s="157">
        <f t="shared" si="14"/>
        <v>0</v>
      </c>
      <c r="R101" s="157">
        <f t="shared" si="15"/>
        <v>0</v>
      </c>
      <c r="S101" s="6"/>
    </row>
    <row r="102" spans="1:20" s="93" customFormat="1" ht="20" x14ac:dyDescent="0.2">
      <c r="A102" s="273"/>
      <c r="B102" s="273"/>
      <c r="C102" s="57" t="s">
        <v>236</v>
      </c>
      <c r="D102" s="57" t="s">
        <v>65</v>
      </c>
      <c r="E102" s="78" t="s">
        <v>339</v>
      </c>
      <c r="F102" s="79" t="s">
        <v>129</v>
      </c>
      <c r="G102" s="111"/>
      <c r="H102" s="131" t="s">
        <v>640</v>
      </c>
      <c r="I102" s="3"/>
      <c r="J102" s="157" t="s">
        <v>11</v>
      </c>
      <c r="K102" s="157">
        <f t="shared" si="11"/>
        <v>0</v>
      </c>
      <c r="L102" s="157">
        <f t="shared" si="8"/>
        <v>0</v>
      </c>
      <c r="M102" s="157">
        <f t="shared" si="9"/>
        <v>0</v>
      </c>
      <c r="N102" s="157">
        <f t="shared" si="10"/>
        <v>0</v>
      </c>
      <c r="O102" s="157">
        <f t="shared" si="12"/>
        <v>0</v>
      </c>
      <c r="P102" s="157">
        <f t="shared" si="13"/>
        <v>0</v>
      </c>
      <c r="Q102" s="157">
        <f t="shared" si="14"/>
        <v>0</v>
      </c>
      <c r="R102" s="157">
        <f t="shared" si="15"/>
        <v>0</v>
      </c>
      <c r="S102" s="6"/>
    </row>
    <row r="103" spans="1:20" s="93" customFormat="1" ht="36" x14ac:dyDescent="0.2">
      <c r="A103" s="273"/>
      <c r="B103" s="273"/>
      <c r="C103" s="57" t="s">
        <v>237</v>
      </c>
      <c r="D103" s="57" t="s">
        <v>65</v>
      </c>
      <c r="E103" s="78" t="s">
        <v>340</v>
      </c>
      <c r="F103" s="79" t="s">
        <v>130</v>
      </c>
      <c r="G103" s="111"/>
      <c r="H103" s="131" t="s">
        <v>640</v>
      </c>
      <c r="I103" s="3"/>
      <c r="J103" s="157" t="s">
        <v>11</v>
      </c>
      <c r="K103" s="157">
        <f t="shared" si="11"/>
        <v>0</v>
      </c>
      <c r="L103" s="157">
        <f t="shared" si="8"/>
        <v>0</v>
      </c>
      <c r="M103" s="157">
        <f t="shared" si="9"/>
        <v>0</v>
      </c>
      <c r="N103" s="157">
        <f t="shared" si="10"/>
        <v>0</v>
      </c>
      <c r="O103" s="157">
        <f t="shared" si="12"/>
        <v>0</v>
      </c>
      <c r="P103" s="157">
        <f t="shared" si="13"/>
        <v>0</v>
      </c>
      <c r="Q103" s="157">
        <f t="shared" si="14"/>
        <v>0</v>
      </c>
      <c r="R103" s="157">
        <f t="shared" si="15"/>
        <v>0</v>
      </c>
      <c r="S103" s="6"/>
    </row>
    <row r="104" spans="1:20" s="93" customFormat="1" ht="36" x14ac:dyDescent="0.2">
      <c r="A104" s="273"/>
      <c r="B104" s="273"/>
      <c r="C104" s="57" t="s">
        <v>238</v>
      </c>
      <c r="D104" s="57" t="s">
        <v>65</v>
      </c>
      <c r="E104" s="78" t="s">
        <v>341</v>
      </c>
      <c r="F104" s="79" t="s">
        <v>131</v>
      </c>
      <c r="G104" s="111"/>
      <c r="H104" s="133" t="s">
        <v>640</v>
      </c>
      <c r="I104" s="9"/>
      <c r="J104" s="157" t="s">
        <v>11</v>
      </c>
      <c r="K104" s="157">
        <f t="shared" si="11"/>
        <v>0</v>
      </c>
      <c r="L104" s="157">
        <f t="shared" si="8"/>
        <v>0</v>
      </c>
      <c r="M104" s="157">
        <f t="shared" si="9"/>
        <v>0</v>
      </c>
      <c r="N104" s="157">
        <f t="shared" si="10"/>
        <v>0</v>
      </c>
      <c r="O104" s="157">
        <f t="shared" si="12"/>
        <v>0</v>
      </c>
      <c r="P104" s="157">
        <f t="shared" si="13"/>
        <v>0</v>
      </c>
      <c r="Q104" s="157">
        <f t="shared" si="14"/>
        <v>0</v>
      </c>
      <c r="R104" s="157">
        <f t="shared" si="15"/>
        <v>0</v>
      </c>
      <c r="S104" s="10"/>
    </row>
    <row r="105" spans="1:20" s="93" customFormat="1" ht="36" x14ac:dyDescent="0.2">
      <c r="A105" s="273"/>
      <c r="B105" s="273"/>
      <c r="C105" s="226" t="s">
        <v>583</v>
      </c>
      <c r="D105" s="226" t="s">
        <v>65</v>
      </c>
      <c r="E105" s="227" t="s">
        <v>617</v>
      </c>
      <c r="F105" s="79" t="s">
        <v>585</v>
      </c>
      <c r="G105" s="111"/>
      <c r="H105" s="133" t="s">
        <v>640</v>
      </c>
      <c r="I105" s="9"/>
      <c r="J105" s="157" t="s">
        <v>11</v>
      </c>
      <c r="K105" s="157">
        <f t="shared" si="11"/>
        <v>0</v>
      </c>
      <c r="L105" s="157">
        <f t="shared" si="8"/>
        <v>0</v>
      </c>
      <c r="M105" s="157">
        <f t="shared" si="9"/>
        <v>0</v>
      </c>
      <c r="N105" s="157">
        <f t="shared" si="10"/>
        <v>0</v>
      </c>
      <c r="O105" s="157">
        <f t="shared" si="12"/>
        <v>0</v>
      </c>
      <c r="P105" s="157">
        <f t="shared" si="13"/>
        <v>0</v>
      </c>
      <c r="Q105" s="157">
        <f t="shared" si="14"/>
        <v>0</v>
      </c>
      <c r="R105" s="157">
        <f t="shared" si="15"/>
        <v>0</v>
      </c>
      <c r="S105" s="10"/>
    </row>
    <row r="106" spans="1:20" s="93" customFormat="1" ht="36" x14ac:dyDescent="0.2">
      <c r="A106" s="273"/>
      <c r="B106" s="273"/>
      <c r="C106" s="187" t="s">
        <v>555</v>
      </c>
      <c r="D106" s="188" t="s">
        <v>65</v>
      </c>
      <c r="E106" s="189" t="s">
        <v>537</v>
      </c>
      <c r="F106" s="79"/>
      <c r="G106" s="111"/>
      <c r="H106" s="133" t="s">
        <v>640</v>
      </c>
      <c r="I106" s="9"/>
      <c r="J106" s="157" t="s">
        <v>11</v>
      </c>
      <c r="K106" s="157">
        <f t="shared" si="11"/>
        <v>0</v>
      </c>
      <c r="L106" s="157">
        <f t="shared" si="8"/>
        <v>0</v>
      </c>
      <c r="M106" s="157">
        <f t="shared" si="9"/>
        <v>0</v>
      </c>
      <c r="N106" s="157">
        <f t="shared" si="10"/>
        <v>0</v>
      </c>
      <c r="O106" s="157">
        <f t="shared" si="12"/>
        <v>0</v>
      </c>
      <c r="P106" s="157">
        <f t="shared" si="13"/>
        <v>0</v>
      </c>
      <c r="Q106" s="157">
        <f t="shared" si="14"/>
        <v>0</v>
      </c>
      <c r="R106" s="157">
        <f t="shared" si="15"/>
        <v>0</v>
      </c>
      <c r="S106" s="10"/>
    </row>
    <row r="107" spans="1:20" s="93" customFormat="1" ht="36" x14ac:dyDescent="0.2">
      <c r="A107" s="273"/>
      <c r="B107" s="273"/>
      <c r="C107" s="206" t="s">
        <v>574</v>
      </c>
      <c r="D107" s="207" t="s">
        <v>66</v>
      </c>
      <c r="E107" s="208" t="s">
        <v>538</v>
      </c>
      <c r="F107" s="79"/>
      <c r="G107" s="111"/>
      <c r="H107" s="133" t="s">
        <v>640</v>
      </c>
      <c r="I107" s="9"/>
      <c r="J107" s="157" t="s">
        <v>11</v>
      </c>
      <c r="K107" s="157">
        <f t="shared" si="11"/>
        <v>0</v>
      </c>
      <c r="L107" s="157">
        <f t="shared" si="8"/>
        <v>0</v>
      </c>
      <c r="M107" s="157">
        <f t="shared" si="9"/>
        <v>0</v>
      </c>
      <c r="N107" s="157">
        <f t="shared" si="10"/>
        <v>0</v>
      </c>
      <c r="O107" s="157">
        <f t="shared" si="12"/>
        <v>0</v>
      </c>
      <c r="P107" s="157">
        <f t="shared" si="13"/>
        <v>0</v>
      </c>
      <c r="Q107" s="157">
        <f t="shared" si="14"/>
        <v>0</v>
      </c>
      <c r="R107" s="157">
        <f t="shared" si="15"/>
        <v>0</v>
      </c>
      <c r="S107" s="10"/>
    </row>
    <row r="108" spans="1:20" s="93" customFormat="1" ht="21" thickBot="1" x14ac:dyDescent="0.25">
      <c r="A108" s="273"/>
      <c r="B108" s="273"/>
      <c r="C108" s="57" t="s">
        <v>466</v>
      </c>
      <c r="D108" s="57" t="s">
        <v>390</v>
      </c>
      <c r="E108" s="78" t="s">
        <v>458</v>
      </c>
      <c r="F108" s="79"/>
      <c r="G108" s="111"/>
      <c r="H108" s="132" t="s">
        <v>640</v>
      </c>
      <c r="I108" s="7"/>
      <c r="J108" s="159" t="s">
        <v>11</v>
      </c>
      <c r="K108" s="159">
        <f t="shared" si="11"/>
        <v>0</v>
      </c>
      <c r="L108" s="159">
        <f t="shared" si="8"/>
        <v>0</v>
      </c>
      <c r="M108" s="159">
        <f t="shared" si="9"/>
        <v>0</v>
      </c>
      <c r="N108" s="159">
        <f t="shared" si="10"/>
        <v>0</v>
      </c>
      <c r="O108" s="159">
        <f t="shared" si="12"/>
        <v>0</v>
      </c>
      <c r="P108" s="159">
        <f t="shared" si="13"/>
        <v>0</v>
      </c>
      <c r="Q108" s="159">
        <f t="shared" si="14"/>
        <v>0</v>
      </c>
      <c r="R108" s="159">
        <f t="shared" si="15"/>
        <v>0</v>
      </c>
      <c r="S108" s="8"/>
    </row>
    <row r="109" spans="1:20" s="100" customFormat="1" ht="55" thickTop="1" x14ac:dyDescent="0.2">
      <c r="A109" s="269" t="s">
        <v>12</v>
      </c>
      <c r="B109" s="269" t="s">
        <v>43</v>
      </c>
      <c r="C109" s="69" t="s">
        <v>239</v>
      </c>
      <c r="D109" s="69" t="s">
        <v>65</v>
      </c>
      <c r="E109" s="53" t="s">
        <v>321</v>
      </c>
      <c r="F109" s="54" t="s">
        <v>526</v>
      </c>
      <c r="G109" s="111"/>
      <c r="H109" s="130" t="s">
        <v>640</v>
      </c>
      <c r="I109" s="4"/>
      <c r="J109" s="156" t="s">
        <v>12</v>
      </c>
      <c r="K109" s="156">
        <f t="shared" si="11"/>
        <v>0</v>
      </c>
      <c r="L109" s="156">
        <f t="shared" si="8"/>
        <v>0</v>
      </c>
      <c r="M109" s="156">
        <f t="shared" si="9"/>
        <v>0</v>
      </c>
      <c r="N109" s="156">
        <f t="shared" si="10"/>
        <v>0</v>
      </c>
      <c r="O109" s="158">
        <f t="shared" si="12"/>
        <v>0</v>
      </c>
      <c r="P109" s="158">
        <f t="shared" si="13"/>
        <v>0</v>
      </c>
      <c r="Q109" s="158">
        <f t="shared" si="14"/>
        <v>0</v>
      </c>
      <c r="R109" s="158">
        <f t="shared" si="15"/>
        <v>0</v>
      </c>
      <c r="S109" s="246"/>
      <c r="T109" s="99"/>
    </row>
    <row r="110" spans="1:20" s="93" customFormat="1" ht="54" x14ac:dyDescent="0.2">
      <c r="A110" s="270"/>
      <c r="B110" s="270"/>
      <c r="C110" s="69" t="s">
        <v>240</v>
      </c>
      <c r="D110" s="69" t="s">
        <v>65</v>
      </c>
      <c r="E110" s="53" t="s">
        <v>322</v>
      </c>
      <c r="F110" s="54" t="s">
        <v>132</v>
      </c>
      <c r="G110" s="96"/>
      <c r="H110" s="131" t="s">
        <v>641</v>
      </c>
      <c r="I110" s="3" t="s">
        <v>797</v>
      </c>
      <c r="J110" s="157" t="s">
        <v>12</v>
      </c>
      <c r="K110" s="157">
        <f t="shared" si="11"/>
        <v>1</v>
      </c>
      <c r="L110" s="157">
        <f t="shared" si="8"/>
        <v>0</v>
      </c>
      <c r="M110" s="157">
        <f t="shared" si="9"/>
        <v>0</v>
      </c>
      <c r="N110" s="157">
        <f t="shared" si="10"/>
        <v>0</v>
      </c>
      <c r="O110" s="157">
        <f t="shared" si="12"/>
        <v>0</v>
      </c>
      <c r="P110" s="157">
        <f t="shared" si="13"/>
        <v>0</v>
      </c>
      <c r="Q110" s="157">
        <f t="shared" si="14"/>
        <v>0</v>
      </c>
      <c r="R110" s="157">
        <f t="shared" si="15"/>
        <v>0</v>
      </c>
      <c r="S110" s="247"/>
    </row>
    <row r="111" spans="1:20" s="93" customFormat="1" ht="90" x14ac:dyDescent="0.2">
      <c r="A111" s="270"/>
      <c r="B111" s="270"/>
      <c r="C111" s="69" t="s">
        <v>241</v>
      </c>
      <c r="D111" s="69" t="s">
        <v>65</v>
      </c>
      <c r="E111" s="53" t="s">
        <v>323</v>
      </c>
      <c r="F111" s="54" t="s">
        <v>527</v>
      </c>
      <c r="G111" s="96"/>
      <c r="H111" s="131" t="s">
        <v>640</v>
      </c>
      <c r="I111" s="3"/>
      <c r="J111" s="157" t="s">
        <v>12</v>
      </c>
      <c r="K111" s="157">
        <f t="shared" si="11"/>
        <v>0</v>
      </c>
      <c r="L111" s="157">
        <f t="shared" si="8"/>
        <v>0</v>
      </c>
      <c r="M111" s="157">
        <f t="shared" si="9"/>
        <v>0</v>
      </c>
      <c r="N111" s="157">
        <f t="shared" si="10"/>
        <v>0</v>
      </c>
      <c r="O111" s="157">
        <f t="shared" si="12"/>
        <v>0</v>
      </c>
      <c r="P111" s="157">
        <f t="shared" si="13"/>
        <v>0</v>
      </c>
      <c r="Q111" s="157">
        <f t="shared" si="14"/>
        <v>0</v>
      </c>
      <c r="R111" s="157">
        <f t="shared" si="15"/>
        <v>0</v>
      </c>
      <c r="S111" s="247"/>
    </row>
    <row r="112" spans="1:20" s="93" customFormat="1" ht="90" x14ac:dyDescent="0.2">
      <c r="A112" s="270"/>
      <c r="B112" s="270"/>
      <c r="C112" s="69" t="s">
        <v>242</v>
      </c>
      <c r="D112" s="69" t="s">
        <v>65</v>
      </c>
      <c r="E112" s="53" t="s">
        <v>342</v>
      </c>
      <c r="F112" s="54" t="s">
        <v>133</v>
      </c>
      <c r="G112" s="96"/>
      <c r="H112" s="131" t="s">
        <v>641</v>
      </c>
      <c r="I112" s="3" t="s">
        <v>772</v>
      </c>
      <c r="J112" s="157" t="s">
        <v>12</v>
      </c>
      <c r="K112" s="157">
        <f t="shared" si="11"/>
        <v>1</v>
      </c>
      <c r="L112" s="157">
        <f t="shared" si="8"/>
        <v>0</v>
      </c>
      <c r="M112" s="157">
        <f t="shared" si="9"/>
        <v>0</v>
      </c>
      <c r="N112" s="157">
        <f t="shared" si="10"/>
        <v>0</v>
      </c>
      <c r="O112" s="157">
        <f t="shared" si="12"/>
        <v>0</v>
      </c>
      <c r="P112" s="157">
        <f t="shared" si="13"/>
        <v>0</v>
      </c>
      <c r="Q112" s="157">
        <f t="shared" si="14"/>
        <v>0</v>
      </c>
      <c r="R112" s="157">
        <f t="shared" si="15"/>
        <v>0</v>
      </c>
      <c r="S112" s="6"/>
    </row>
    <row r="113" spans="1:19" s="93" customFormat="1" ht="36" x14ac:dyDescent="0.2">
      <c r="A113" s="270"/>
      <c r="B113" s="270"/>
      <c r="C113" s="69" t="s">
        <v>243</v>
      </c>
      <c r="D113" s="69" t="s">
        <v>65</v>
      </c>
      <c r="E113" s="53" t="s">
        <v>343</v>
      </c>
      <c r="F113" s="54" t="s">
        <v>134</v>
      </c>
      <c r="G113" s="96"/>
      <c r="H113" s="131" t="s">
        <v>640</v>
      </c>
      <c r="I113" s="3"/>
      <c r="J113" s="157" t="s">
        <v>12</v>
      </c>
      <c r="K113" s="157">
        <f t="shared" si="11"/>
        <v>0</v>
      </c>
      <c r="L113" s="157">
        <f t="shared" si="8"/>
        <v>0</v>
      </c>
      <c r="M113" s="157">
        <f t="shared" si="9"/>
        <v>0</v>
      </c>
      <c r="N113" s="157">
        <f t="shared" si="10"/>
        <v>0</v>
      </c>
      <c r="O113" s="157">
        <f t="shared" si="12"/>
        <v>0</v>
      </c>
      <c r="P113" s="157">
        <f t="shared" si="13"/>
        <v>0</v>
      </c>
      <c r="Q113" s="157">
        <f t="shared" si="14"/>
        <v>0</v>
      </c>
      <c r="R113" s="157">
        <f t="shared" si="15"/>
        <v>0</v>
      </c>
      <c r="S113" s="247"/>
    </row>
    <row r="114" spans="1:19" s="93" customFormat="1" ht="54" x14ac:dyDescent="0.2">
      <c r="A114" s="270"/>
      <c r="B114" s="270"/>
      <c r="C114" s="69" t="s">
        <v>244</v>
      </c>
      <c r="D114" s="69" t="s">
        <v>65</v>
      </c>
      <c r="E114" s="53" t="s">
        <v>324</v>
      </c>
      <c r="F114" s="54" t="s">
        <v>135</v>
      </c>
      <c r="G114" s="96"/>
      <c r="H114" s="131" t="s">
        <v>640</v>
      </c>
      <c r="I114" s="3"/>
      <c r="J114" s="157" t="s">
        <v>12</v>
      </c>
      <c r="K114" s="157">
        <f t="shared" si="11"/>
        <v>0</v>
      </c>
      <c r="L114" s="157">
        <f t="shared" si="8"/>
        <v>0</v>
      </c>
      <c r="M114" s="157">
        <f t="shared" si="9"/>
        <v>0</v>
      </c>
      <c r="N114" s="157">
        <f t="shared" si="10"/>
        <v>0</v>
      </c>
      <c r="O114" s="157">
        <f t="shared" si="12"/>
        <v>0</v>
      </c>
      <c r="P114" s="157">
        <f t="shared" si="13"/>
        <v>0</v>
      </c>
      <c r="Q114" s="157">
        <f t="shared" si="14"/>
        <v>0</v>
      </c>
      <c r="R114" s="157">
        <f t="shared" si="15"/>
        <v>0</v>
      </c>
      <c r="S114" s="6"/>
    </row>
    <row r="115" spans="1:19" s="93" customFormat="1" ht="36" x14ac:dyDescent="0.2">
      <c r="A115" s="270"/>
      <c r="B115" s="270"/>
      <c r="C115" s="62" t="s">
        <v>245</v>
      </c>
      <c r="D115" s="62" t="s">
        <v>65</v>
      </c>
      <c r="E115" s="67" t="s">
        <v>344</v>
      </c>
      <c r="F115" s="81" t="s">
        <v>136</v>
      </c>
      <c r="G115" s="96"/>
      <c r="H115" s="131" t="s">
        <v>640</v>
      </c>
      <c r="I115" s="3"/>
      <c r="J115" s="157" t="s">
        <v>12</v>
      </c>
      <c r="K115" s="157">
        <f t="shared" si="11"/>
        <v>0</v>
      </c>
      <c r="L115" s="157">
        <f t="shared" si="8"/>
        <v>0</v>
      </c>
      <c r="M115" s="157">
        <f t="shared" si="9"/>
        <v>0</v>
      </c>
      <c r="N115" s="157">
        <f t="shared" si="10"/>
        <v>0</v>
      </c>
      <c r="O115" s="157">
        <f t="shared" si="12"/>
        <v>0</v>
      </c>
      <c r="P115" s="157">
        <f t="shared" si="13"/>
        <v>0</v>
      </c>
      <c r="Q115" s="157">
        <f t="shared" si="14"/>
        <v>0</v>
      </c>
      <c r="R115" s="157">
        <f t="shared" si="15"/>
        <v>0</v>
      </c>
      <c r="S115" s="6"/>
    </row>
    <row r="116" spans="1:19" s="93" customFormat="1" ht="36" x14ac:dyDescent="0.2">
      <c r="A116" s="270"/>
      <c r="B116" s="270"/>
      <c r="C116" s="52" t="s">
        <v>246</v>
      </c>
      <c r="D116" s="52" t="s">
        <v>66</v>
      </c>
      <c r="E116" s="87" t="s">
        <v>345</v>
      </c>
      <c r="F116" s="88" t="s">
        <v>137</v>
      </c>
      <c r="G116" s="96"/>
      <c r="H116" s="133" t="s">
        <v>640</v>
      </c>
      <c r="I116" s="9"/>
      <c r="J116" s="157" t="s">
        <v>12</v>
      </c>
      <c r="K116" s="157">
        <f t="shared" si="11"/>
        <v>0</v>
      </c>
      <c r="L116" s="157">
        <f t="shared" si="8"/>
        <v>0</v>
      </c>
      <c r="M116" s="157">
        <f t="shared" si="9"/>
        <v>0</v>
      </c>
      <c r="N116" s="157">
        <f t="shared" si="10"/>
        <v>0</v>
      </c>
      <c r="O116" s="157">
        <f t="shared" si="12"/>
        <v>0</v>
      </c>
      <c r="P116" s="157">
        <f t="shared" si="13"/>
        <v>0</v>
      </c>
      <c r="Q116" s="157">
        <f t="shared" si="14"/>
        <v>0</v>
      </c>
      <c r="R116" s="157">
        <f t="shared" si="15"/>
        <v>0</v>
      </c>
      <c r="S116" s="10"/>
    </row>
    <row r="117" spans="1:19" s="93" customFormat="1" ht="36" x14ac:dyDescent="0.2">
      <c r="A117" s="270"/>
      <c r="B117" s="270"/>
      <c r="C117" s="194" t="s">
        <v>556</v>
      </c>
      <c r="D117" s="195" t="s">
        <v>65</v>
      </c>
      <c r="E117" s="196" t="s">
        <v>537</v>
      </c>
      <c r="F117" s="88"/>
      <c r="G117" s="96"/>
      <c r="H117" s="133" t="s">
        <v>640</v>
      </c>
      <c r="I117" s="9"/>
      <c r="J117" s="157" t="s">
        <v>12</v>
      </c>
      <c r="K117" s="157">
        <f t="shared" si="11"/>
        <v>0</v>
      </c>
      <c r="L117" s="157">
        <f t="shared" si="8"/>
        <v>0</v>
      </c>
      <c r="M117" s="157">
        <f t="shared" si="9"/>
        <v>0</v>
      </c>
      <c r="N117" s="157">
        <f t="shared" si="10"/>
        <v>0</v>
      </c>
      <c r="O117" s="157">
        <f t="shared" si="12"/>
        <v>0</v>
      </c>
      <c r="P117" s="157">
        <f t="shared" si="13"/>
        <v>0</v>
      </c>
      <c r="Q117" s="157">
        <f t="shared" si="14"/>
        <v>0</v>
      </c>
      <c r="R117" s="157">
        <f t="shared" si="15"/>
        <v>0</v>
      </c>
      <c r="S117" s="10"/>
    </row>
    <row r="118" spans="1:19" s="93" customFormat="1" ht="36" x14ac:dyDescent="0.2">
      <c r="A118" s="270"/>
      <c r="B118" s="270"/>
      <c r="C118" s="197" t="s">
        <v>557</v>
      </c>
      <c r="D118" s="198" t="s">
        <v>66</v>
      </c>
      <c r="E118" s="199" t="s">
        <v>538</v>
      </c>
      <c r="F118" s="88"/>
      <c r="G118" s="96"/>
      <c r="H118" s="133" t="s">
        <v>640</v>
      </c>
      <c r="I118" s="9"/>
      <c r="J118" s="157" t="s">
        <v>12</v>
      </c>
      <c r="K118" s="157">
        <f t="shared" si="11"/>
        <v>0</v>
      </c>
      <c r="L118" s="157">
        <f t="shared" si="8"/>
        <v>0</v>
      </c>
      <c r="M118" s="157">
        <f t="shared" si="9"/>
        <v>0</v>
      </c>
      <c r="N118" s="157">
        <f t="shared" si="10"/>
        <v>0</v>
      </c>
      <c r="O118" s="157">
        <f t="shared" si="12"/>
        <v>0</v>
      </c>
      <c r="P118" s="157">
        <f t="shared" si="13"/>
        <v>0</v>
      </c>
      <c r="Q118" s="157">
        <f t="shared" si="14"/>
        <v>0</v>
      </c>
      <c r="R118" s="157">
        <f t="shared" si="15"/>
        <v>0</v>
      </c>
      <c r="S118" s="10"/>
    </row>
    <row r="119" spans="1:19" s="93" customFormat="1" ht="21" thickBot="1" x14ac:dyDescent="0.25">
      <c r="A119" s="270"/>
      <c r="B119" s="270"/>
      <c r="C119" s="52" t="s">
        <v>467</v>
      </c>
      <c r="D119" s="52" t="s">
        <v>390</v>
      </c>
      <c r="E119" s="87" t="s">
        <v>458</v>
      </c>
      <c r="F119" s="88"/>
      <c r="G119" s="96"/>
      <c r="H119" s="132" t="s">
        <v>640</v>
      </c>
      <c r="I119" s="7"/>
      <c r="J119" s="159" t="s">
        <v>12</v>
      </c>
      <c r="K119" s="159">
        <f t="shared" si="11"/>
        <v>0</v>
      </c>
      <c r="L119" s="159">
        <f t="shared" si="8"/>
        <v>0</v>
      </c>
      <c r="M119" s="159">
        <f t="shared" si="9"/>
        <v>0</v>
      </c>
      <c r="N119" s="159">
        <f t="shared" si="10"/>
        <v>0</v>
      </c>
      <c r="O119" s="159">
        <f t="shared" si="12"/>
        <v>0</v>
      </c>
      <c r="P119" s="159">
        <f t="shared" si="13"/>
        <v>0</v>
      </c>
      <c r="Q119" s="159">
        <f t="shared" si="14"/>
        <v>0</v>
      </c>
      <c r="R119" s="159">
        <f t="shared" si="15"/>
        <v>0</v>
      </c>
      <c r="S119" s="8"/>
    </row>
    <row r="120" spans="1:19" s="103" customFormat="1" ht="41" customHeight="1" thickTop="1" x14ac:dyDescent="0.2">
      <c r="A120" s="272" t="s">
        <v>13</v>
      </c>
      <c r="B120" s="275" t="s">
        <v>44</v>
      </c>
      <c r="C120" s="65" t="s">
        <v>240</v>
      </c>
      <c r="D120" s="65" t="s">
        <v>65</v>
      </c>
      <c r="E120" s="66" t="s">
        <v>322</v>
      </c>
      <c r="F120" s="68" t="s">
        <v>132</v>
      </c>
      <c r="G120" s="101"/>
      <c r="H120" s="228" t="str">
        <f>IF(ISBLANK(H110),"Waiting",H110)</f>
        <v>Yes</v>
      </c>
      <c r="I120" s="3" t="s">
        <v>771</v>
      </c>
      <c r="J120" s="158" t="s">
        <v>13</v>
      </c>
      <c r="K120" s="158">
        <f t="shared" si="11"/>
        <v>1</v>
      </c>
      <c r="L120" s="158">
        <f t="shared" si="8"/>
        <v>0</v>
      </c>
      <c r="M120" s="158">
        <f t="shared" si="9"/>
        <v>0</v>
      </c>
      <c r="N120" s="158">
        <f t="shared" si="10"/>
        <v>0</v>
      </c>
      <c r="O120" s="158">
        <f t="shared" si="12"/>
        <v>0</v>
      </c>
      <c r="P120" s="158">
        <f t="shared" si="13"/>
        <v>0</v>
      </c>
      <c r="Q120" s="158">
        <f t="shared" si="14"/>
        <v>0</v>
      </c>
      <c r="R120" s="158">
        <f t="shared" si="15"/>
        <v>0</v>
      </c>
      <c r="S120" s="250"/>
    </row>
    <row r="121" spans="1:19" s="103" customFormat="1" ht="90" x14ac:dyDescent="0.2">
      <c r="A121" s="273"/>
      <c r="B121" s="276"/>
      <c r="C121" s="65" t="s">
        <v>241</v>
      </c>
      <c r="D121" s="65" t="s">
        <v>65</v>
      </c>
      <c r="E121" s="66" t="s">
        <v>323</v>
      </c>
      <c r="F121" s="68" t="s">
        <v>527</v>
      </c>
      <c r="G121" s="101"/>
      <c r="H121" s="104" t="str">
        <f>IF(ISBLANK(H111),"Waiting",H111)</f>
        <v>No</v>
      </c>
      <c r="I121" s="3"/>
      <c r="J121" s="157" t="s">
        <v>13</v>
      </c>
      <c r="K121" s="157">
        <f t="shared" si="11"/>
        <v>0</v>
      </c>
      <c r="L121" s="157">
        <f t="shared" si="8"/>
        <v>0</v>
      </c>
      <c r="M121" s="157">
        <f t="shared" si="9"/>
        <v>0</v>
      </c>
      <c r="N121" s="157">
        <f t="shared" si="10"/>
        <v>0</v>
      </c>
      <c r="O121" s="157">
        <f t="shared" si="12"/>
        <v>0</v>
      </c>
      <c r="P121" s="157">
        <f t="shared" si="13"/>
        <v>0</v>
      </c>
      <c r="Q121" s="157">
        <f t="shared" si="14"/>
        <v>0</v>
      </c>
      <c r="R121" s="157">
        <f t="shared" si="15"/>
        <v>0</v>
      </c>
      <c r="S121" s="6"/>
    </row>
    <row r="122" spans="1:19" s="103" customFormat="1" ht="90" x14ac:dyDescent="0.2">
      <c r="A122" s="273"/>
      <c r="B122" s="276"/>
      <c r="C122" s="65" t="s">
        <v>242</v>
      </c>
      <c r="D122" s="65" t="s">
        <v>65</v>
      </c>
      <c r="E122" s="66" t="s">
        <v>342</v>
      </c>
      <c r="F122" s="68" t="s">
        <v>133</v>
      </c>
      <c r="G122" s="101"/>
      <c r="H122" s="104" t="str">
        <f>IF(ISBLANK(H112),"Waiting",H112)</f>
        <v>Yes</v>
      </c>
      <c r="I122" s="3" t="s">
        <v>772</v>
      </c>
      <c r="J122" s="157" t="s">
        <v>13</v>
      </c>
      <c r="K122" s="157">
        <f t="shared" si="11"/>
        <v>1</v>
      </c>
      <c r="L122" s="157">
        <f t="shared" si="8"/>
        <v>0</v>
      </c>
      <c r="M122" s="157">
        <f t="shared" si="9"/>
        <v>0</v>
      </c>
      <c r="N122" s="157">
        <f t="shared" si="10"/>
        <v>0</v>
      </c>
      <c r="O122" s="157">
        <f t="shared" si="12"/>
        <v>0</v>
      </c>
      <c r="P122" s="157">
        <f t="shared" si="13"/>
        <v>0</v>
      </c>
      <c r="Q122" s="157">
        <f t="shared" si="14"/>
        <v>0</v>
      </c>
      <c r="R122" s="157">
        <f t="shared" si="15"/>
        <v>0</v>
      </c>
      <c r="S122" s="6"/>
    </row>
    <row r="123" spans="1:19" s="93" customFormat="1" ht="36" x14ac:dyDescent="0.2">
      <c r="A123" s="273"/>
      <c r="B123" s="276"/>
      <c r="C123" s="57" t="s">
        <v>247</v>
      </c>
      <c r="D123" s="57" t="s">
        <v>65</v>
      </c>
      <c r="E123" s="78" t="s">
        <v>618</v>
      </c>
      <c r="F123" s="79" t="s">
        <v>138</v>
      </c>
      <c r="G123" s="96"/>
      <c r="H123" s="131" t="s">
        <v>640</v>
      </c>
      <c r="I123" s="3"/>
      <c r="J123" s="157" t="s">
        <v>13</v>
      </c>
      <c r="K123" s="157">
        <f t="shared" si="11"/>
        <v>0</v>
      </c>
      <c r="L123" s="157">
        <f t="shared" si="8"/>
        <v>0</v>
      </c>
      <c r="M123" s="157">
        <f t="shared" si="9"/>
        <v>0</v>
      </c>
      <c r="N123" s="157">
        <f t="shared" si="10"/>
        <v>0</v>
      </c>
      <c r="O123" s="157">
        <f t="shared" si="12"/>
        <v>0</v>
      </c>
      <c r="P123" s="157">
        <f t="shared" si="13"/>
        <v>0</v>
      </c>
      <c r="Q123" s="157">
        <f t="shared" si="14"/>
        <v>0</v>
      </c>
      <c r="R123" s="157">
        <f t="shared" si="15"/>
        <v>0</v>
      </c>
      <c r="S123" s="6"/>
    </row>
    <row r="124" spans="1:19" s="93" customFormat="1" ht="36" x14ac:dyDescent="0.2">
      <c r="A124" s="273"/>
      <c r="B124" s="276"/>
      <c r="C124" s="65" t="s">
        <v>243</v>
      </c>
      <c r="D124" s="65" t="s">
        <v>65</v>
      </c>
      <c r="E124" s="66" t="s">
        <v>343</v>
      </c>
      <c r="F124" s="68" t="s">
        <v>134</v>
      </c>
      <c r="G124" s="101"/>
      <c r="H124" s="104" t="str">
        <f>IF(ISBLANK(H113),"Waiting",H113)</f>
        <v>No</v>
      </c>
      <c r="I124" s="3"/>
      <c r="J124" s="157" t="s">
        <v>13</v>
      </c>
      <c r="K124" s="157">
        <f t="shared" si="11"/>
        <v>0</v>
      </c>
      <c r="L124" s="157">
        <f t="shared" si="8"/>
        <v>0</v>
      </c>
      <c r="M124" s="157">
        <f t="shared" si="9"/>
        <v>0</v>
      </c>
      <c r="N124" s="157">
        <f t="shared" si="10"/>
        <v>0</v>
      </c>
      <c r="O124" s="157">
        <f t="shared" si="12"/>
        <v>0</v>
      </c>
      <c r="P124" s="157">
        <f t="shared" si="13"/>
        <v>0</v>
      </c>
      <c r="Q124" s="157">
        <f t="shared" si="14"/>
        <v>0</v>
      </c>
      <c r="R124" s="157">
        <f t="shared" si="15"/>
        <v>0</v>
      </c>
      <c r="S124" s="6"/>
    </row>
    <row r="125" spans="1:19" s="93" customFormat="1" ht="36" x14ac:dyDescent="0.2">
      <c r="A125" s="273"/>
      <c r="B125" s="276"/>
      <c r="C125" s="65" t="s">
        <v>245</v>
      </c>
      <c r="D125" s="65" t="s">
        <v>65</v>
      </c>
      <c r="E125" s="66" t="s">
        <v>344</v>
      </c>
      <c r="F125" s="68" t="s">
        <v>136</v>
      </c>
      <c r="G125" s="101"/>
      <c r="H125" s="104" t="str">
        <f>IF(ISBLANK(H115),"Waiting",H115)</f>
        <v>No</v>
      </c>
      <c r="I125" s="3"/>
      <c r="J125" s="157" t="s">
        <v>13</v>
      </c>
      <c r="K125" s="157">
        <f t="shared" si="11"/>
        <v>0</v>
      </c>
      <c r="L125" s="157">
        <f t="shared" si="8"/>
        <v>0</v>
      </c>
      <c r="M125" s="157">
        <f t="shared" si="9"/>
        <v>0</v>
      </c>
      <c r="N125" s="157">
        <f t="shared" si="10"/>
        <v>0</v>
      </c>
      <c r="O125" s="157">
        <f t="shared" si="12"/>
        <v>0</v>
      </c>
      <c r="P125" s="157">
        <f t="shared" si="13"/>
        <v>0</v>
      </c>
      <c r="Q125" s="157">
        <f t="shared" si="14"/>
        <v>0</v>
      </c>
      <c r="R125" s="157">
        <f t="shared" si="15"/>
        <v>0</v>
      </c>
      <c r="S125" s="6"/>
    </row>
    <row r="126" spans="1:19" s="93" customFormat="1" ht="54" x14ac:dyDescent="0.2">
      <c r="A126" s="273"/>
      <c r="B126" s="276"/>
      <c r="C126" s="65" t="s">
        <v>244</v>
      </c>
      <c r="D126" s="65" t="s">
        <v>65</v>
      </c>
      <c r="E126" s="66" t="s">
        <v>324</v>
      </c>
      <c r="F126" s="68" t="s">
        <v>135</v>
      </c>
      <c r="G126" s="101"/>
      <c r="H126" s="104" t="str">
        <f>IF(ISBLANK(H114),"Waiting",H114)</f>
        <v>No</v>
      </c>
      <c r="I126" s="3"/>
      <c r="J126" s="157" t="s">
        <v>13</v>
      </c>
      <c r="K126" s="157">
        <f t="shared" si="11"/>
        <v>0</v>
      </c>
      <c r="L126" s="157">
        <f t="shared" si="8"/>
        <v>0</v>
      </c>
      <c r="M126" s="157">
        <f t="shared" si="9"/>
        <v>0</v>
      </c>
      <c r="N126" s="157">
        <f t="shared" si="10"/>
        <v>0</v>
      </c>
      <c r="O126" s="157">
        <f t="shared" si="12"/>
        <v>0</v>
      </c>
      <c r="P126" s="157">
        <f t="shared" si="13"/>
        <v>0</v>
      </c>
      <c r="Q126" s="157">
        <f t="shared" si="14"/>
        <v>0</v>
      </c>
      <c r="R126" s="157">
        <f t="shared" si="15"/>
        <v>0</v>
      </c>
      <c r="S126" s="6"/>
    </row>
    <row r="127" spans="1:19" s="93" customFormat="1" ht="36" x14ac:dyDescent="0.2">
      <c r="A127" s="273"/>
      <c r="B127" s="276"/>
      <c r="C127" s="65" t="s">
        <v>237</v>
      </c>
      <c r="D127" s="65" t="s">
        <v>65</v>
      </c>
      <c r="E127" s="66" t="s">
        <v>340</v>
      </c>
      <c r="F127" s="68" t="s">
        <v>130</v>
      </c>
      <c r="G127" s="101"/>
      <c r="H127" s="104" t="str">
        <f>IF(ISBLANK(H103),"Waiting",H103)</f>
        <v>No</v>
      </c>
      <c r="I127" s="9"/>
      <c r="J127" s="157" t="s">
        <v>13</v>
      </c>
      <c r="K127" s="157">
        <f t="shared" si="11"/>
        <v>0</v>
      </c>
      <c r="L127" s="157">
        <f t="shared" si="8"/>
        <v>0</v>
      </c>
      <c r="M127" s="157">
        <f t="shared" si="9"/>
        <v>0</v>
      </c>
      <c r="N127" s="157">
        <f t="shared" si="10"/>
        <v>0</v>
      </c>
      <c r="O127" s="157">
        <f t="shared" si="12"/>
        <v>0</v>
      </c>
      <c r="P127" s="157">
        <f t="shared" si="13"/>
        <v>0</v>
      </c>
      <c r="Q127" s="157">
        <f t="shared" si="14"/>
        <v>0</v>
      </c>
      <c r="R127" s="157">
        <f t="shared" si="15"/>
        <v>0</v>
      </c>
      <c r="S127" s="10"/>
    </row>
    <row r="128" spans="1:19" s="93" customFormat="1" ht="36" x14ac:dyDescent="0.2">
      <c r="A128" s="273"/>
      <c r="B128" s="276"/>
      <c r="C128" s="200" t="s">
        <v>558</v>
      </c>
      <c r="D128" s="201" t="s">
        <v>65</v>
      </c>
      <c r="E128" s="202" t="s">
        <v>537</v>
      </c>
      <c r="F128" s="203"/>
      <c r="G128" s="101"/>
      <c r="H128" s="131" t="s">
        <v>640</v>
      </c>
      <c r="I128" s="9"/>
      <c r="J128" s="157" t="s">
        <v>13</v>
      </c>
      <c r="K128" s="157">
        <f t="shared" si="11"/>
        <v>0</v>
      </c>
      <c r="L128" s="157">
        <f t="shared" si="8"/>
        <v>0</v>
      </c>
      <c r="M128" s="157">
        <f t="shared" si="9"/>
        <v>0</v>
      </c>
      <c r="N128" s="157">
        <f t="shared" si="10"/>
        <v>0</v>
      </c>
      <c r="O128" s="157">
        <f t="shared" si="12"/>
        <v>0</v>
      </c>
      <c r="P128" s="157">
        <f t="shared" si="13"/>
        <v>0</v>
      </c>
      <c r="Q128" s="157">
        <f t="shared" si="14"/>
        <v>0</v>
      </c>
      <c r="R128" s="157">
        <f t="shared" si="15"/>
        <v>0</v>
      </c>
      <c r="S128" s="10"/>
    </row>
    <row r="129" spans="1:19" s="93" customFormat="1" ht="36" x14ac:dyDescent="0.2">
      <c r="A129" s="273"/>
      <c r="B129" s="276"/>
      <c r="C129" s="206" t="s">
        <v>575</v>
      </c>
      <c r="D129" s="207" t="s">
        <v>66</v>
      </c>
      <c r="E129" s="208" t="s">
        <v>538</v>
      </c>
      <c r="F129" s="203"/>
      <c r="G129" s="101"/>
      <c r="H129" s="133" t="s">
        <v>640</v>
      </c>
      <c r="I129" s="9"/>
      <c r="J129" s="157" t="s">
        <v>13</v>
      </c>
      <c r="K129" s="157">
        <f t="shared" si="11"/>
        <v>0</v>
      </c>
      <c r="L129" s="157">
        <f t="shared" si="8"/>
        <v>0</v>
      </c>
      <c r="M129" s="157">
        <f t="shared" si="9"/>
        <v>0</v>
      </c>
      <c r="N129" s="157">
        <f t="shared" si="10"/>
        <v>0</v>
      </c>
      <c r="O129" s="157">
        <f t="shared" si="12"/>
        <v>0</v>
      </c>
      <c r="P129" s="157">
        <f t="shared" si="13"/>
        <v>0</v>
      </c>
      <c r="Q129" s="157">
        <f t="shared" si="14"/>
        <v>0</v>
      </c>
      <c r="R129" s="157">
        <f t="shared" si="15"/>
        <v>0</v>
      </c>
      <c r="S129" s="10"/>
    </row>
    <row r="130" spans="1:19" s="93" customFormat="1" ht="21" thickBot="1" x14ac:dyDescent="0.25">
      <c r="A130" s="274"/>
      <c r="B130" s="277"/>
      <c r="C130" s="57" t="s">
        <v>468</v>
      </c>
      <c r="D130" s="57" t="s">
        <v>390</v>
      </c>
      <c r="E130" s="78" t="s">
        <v>458</v>
      </c>
      <c r="F130" s="79"/>
      <c r="G130" s="101"/>
      <c r="H130" s="133" t="s">
        <v>640</v>
      </c>
      <c r="I130" s="7"/>
      <c r="J130" s="159" t="s">
        <v>13</v>
      </c>
      <c r="K130" s="159">
        <f t="shared" si="11"/>
        <v>0</v>
      </c>
      <c r="L130" s="159">
        <f t="shared" si="8"/>
        <v>0</v>
      </c>
      <c r="M130" s="159">
        <f t="shared" si="9"/>
        <v>0</v>
      </c>
      <c r="N130" s="159">
        <f t="shared" si="10"/>
        <v>0</v>
      </c>
      <c r="O130" s="159">
        <f t="shared" si="12"/>
        <v>0</v>
      </c>
      <c r="P130" s="159">
        <f t="shared" si="13"/>
        <v>0</v>
      </c>
      <c r="Q130" s="159">
        <f t="shared" si="14"/>
        <v>0</v>
      </c>
      <c r="R130" s="159">
        <f t="shared" si="15"/>
        <v>0</v>
      </c>
      <c r="S130" s="8"/>
    </row>
    <row r="131" spans="1:19" s="93" customFormat="1" ht="55" thickTop="1" x14ac:dyDescent="0.2">
      <c r="A131" s="269" t="s">
        <v>14</v>
      </c>
      <c r="B131" s="269" t="s">
        <v>45</v>
      </c>
      <c r="C131" s="62" t="s">
        <v>248</v>
      </c>
      <c r="D131" s="62" t="s">
        <v>65</v>
      </c>
      <c r="E131" s="67" t="s">
        <v>346</v>
      </c>
      <c r="F131" s="81" t="s">
        <v>139</v>
      </c>
      <c r="G131" s="96"/>
      <c r="H131" s="130" t="s">
        <v>640</v>
      </c>
      <c r="I131" s="4"/>
      <c r="J131" s="156" t="s">
        <v>14</v>
      </c>
      <c r="K131" s="156">
        <f t="shared" si="11"/>
        <v>0</v>
      </c>
      <c r="L131" s="156">
        <f t="shared" ref="L131:L195" si="16">IF(AND($H131="Yes",NOT(ISERROR(SEARCH("-L-",$C131)))),1,0)</f>
        <v>0</v>
      </c>
      <c r="M131" s="156">
        <f t="shared" ref="M131:M195" si="17">IF(AND($H131="Yes",NOT(ISERROR(SEARCH("-U-",$C131)))),1,0)</f>
        <v>0</v>
      </c>
      <c r="N131" s="156">
        <f t="shared" ref="N131:N195" si="18">IF(AND($H131="Yes",NOT(ISERROR(SEARCH("-P-",$C131)))),1,0)</f>
        <v>0</v>
      </c>
      <c r="O131" s="158">
        <f t="shared" si="12"/>
        <v>0</v>
      </c>
      <c r="P131" s="158">
        <f t="shared" si="13"/>
        <v>0</v>
      </c>
      <c r="Q131" s="158">
        <f t="shared" si="14"/>
        <v>0</v>
      </c>
      <c r="R131" s="158">
        <f t="shared" si="15"/>
        <v>0</v>
      </c>
      <c r="S131" s="5"/>
    </row>
    <row r="132" spans="1:19" s="93" customFormat="1" ht="90" x14ac:dyDescent="0.2">
      <c r="A132" s="270"/>
      <c r="B132" s="270"/>
      <c r="C132" s="80" t="s">
        <v>241</v>
      </c>
      <c r="D132" s="80" t="s">
        <v>65</v>
      </c>
      <c r="E132" s="75" t="s">
        <v>323</v>
      </c>
      <c r="F132" s="76" t="s">
        <v>527</v>
      </c>
      <c r="G132" s="109"/>
      <c r="H132" s="104" t="str">
        <f>IF(ISBLANK(H111),"Waiting",H111)</f>
        <v>No</v>
      </c>
      <c r="I132" s="3"/>
      <c r="J132" s="157" t="s">
        <v>14</v>
      </c>
      <c r="K132" s="157">
        <f t="shared" ref="K132:K196" si="19">IF(AND($H132="Yes",NOT(ISERROR(SEARCH("-H-",$C132)))),1,0)</f>
        <v>0</v>
      </c>
      <c r="L132" s="157">
        <f t="shared" si="16"/>
        <v>0</v>
      </c>
      <c r="M132" s="157">
        <f t="shared" si="17"/>
        <v>0</v>
      </c>
      <c r="N132" s="157">
        <f t="shared" si="18"/>
        <v>0</v>
      </c>
      <c r="O132" s="157">
        <f t="shared" si="12"/>
        <v>0</v>
      </c>
      <c r="P132" s="157">
        <f t="shared" si="13"/>
        <v>0</v>
      </c>
      <c r="Q132" s="157">
        <f t="shared" si="14"/>
        <v>0</v>
      </c>
      <c r="R132" s="157">
        <f t="shared" si="15"/>
        <v>0</v>
      </c>
      <c r="S132" s="129"/>
    </row>
    <row r="133" spans="1:19" s="93" customFormat="1" ht="36" x14ac:dyDescent="0.2">
      <c r="A133" s="270"/>
      <c r="B133" s="270"/>
      <c r="C133" s="194" t="s">
        <v>559</v>
      </c>
      <c r="D133" s="195" t="s">
        <v>65</v>
      </c>
      <c r="E133" s="196" t="s">
        <v>537</v>
      </c>
      <c r="F133" s="204"/>
      <c r="G133" s="109"/>
      <c r="H133" s="131" t="s">
        <v>640</v>
      </c>
      <c r="I133" s="3"/>
      <c r="J133" s="157" t="s">
        <v>14</v>
      </c>
      <c r="K133" s="157">
        <f t="shared" si="19"/>
        <v>0</v>
      </c>
      <c r="L133" s="157">
        <f t="shared" si="16"/>
        <v>0</v>
      </c>
      <c r="M133" s="157">
        <f t="shared" si="17"/>
        <v>0</v>
      </c>
      <c r="N133" s="157">
        <f t="shared" si="18"/>
        <v>0</v>
      </c>
      <c r="O133" s="157">
        <f t="shared" si="12"/>
        <v>0</v>
      </c>
      <c r="P133" s="157">
        <f t="shared" si="13"/>
        <v>0</v>
      </c>
      <c r="Q133" s="157">
        <f t="shared" si="14"/>
        <v>0</v>
      </c>
      <c r="R133" s="157">
        <f t="shared" si="15"/>
        <v>0</v>
      </c>
      <c r="S133" s="129"/>
    </row>
    <row r="134" spans="1:19" s="93" customFormat="1" ht="36" x14ac:dyDescent="0.2">
      <c r="A134" s="270"/>
      <c r="B134" s="270"/>
      <c r="C134" s="197" t="s">
        <v>576</v>
      </c>
      <c r="D134" s="198" t="s">
        <v>66</v>
      </c>
      <c r="E134" s="199" t="s">
        <v>538</v>
      </c>
      <c r="F134" s="204"/>
      <c r="G134" s="109"/>
      <c r="H134" s="131" t="s">
        <v>640</v>
      </c>
      <c r="I134" s="3"/>
      <c r="J134" s="157" t="s">
        <v>14</v>
      </c>
      <c r="K134" s="157">
        <f t="shared" si="19"/>
        <v>0</v>
      </c>
      <c r="L134" s="157">
        <f t="shared" si="16"/>
        <v>0</v>
      </c>
      <c r="M134" s="157">
        <f t="shared" si="17"/>
        <v>0</v>
      </c>
      <c r="N134" s="157">
        <f t="shared" si="18"/>
        <v>0</v>
      </c>
      <c r="O134" s="157">
        <f t="shared" si="12"/>
        <v>0</v>
      </c>
      <c r="P134" s="157">
        <f t="shared" si="13"/>
        <v>0</v>
      </c>
      <c r="Q134" s="157">
        <f t="shared" si="14"/>
        <v>0</v>
      </c>
      <c r="R134" s="157">
        <f t="shared" si="15"/>
        <v>0</v>
      </c>
      <c r="S134" s="129"/>
    </row>
    <row r="135" spans="1:19" s="93" customFormat="1" ht="55" thickBot="1" x14ac:dyDescent="0.25">
      <c r="A135" s="271"/>
      <c r="B135" s="271"/>
      <c r="C135" s="62" t="s">
        <v>469</v>
      </c>
      <c r="D135" s="62" t="s">
        <v>390</v>
      </c>
      <c r="E135" s="67" t="s">
        <v>458</v>
      </c>
      <c r="F135" s="81"/>
      <c r="G135" s="109"/>
      <c r="H135" s="131" t="s">
        <v>641</v>
      </c>
      <c r="I135" s="140" t="s">
        <v>721</v>
      </c>
      <c r="J135" s="157" t="s">
        <v>14</v>
      </c>
      <c r="K135" s="157">
        <f t="shared" si="19"/>
        <v>0</v>
      </c>
      <c r="L135" s="157">
        <f t="shared" si="16"/>
        <v>0</v>
      </c>
      <c r="M135" s="157">
        <f t="shared" si="17"/>
        <v>0</v>
      </c>
      <c r="N135" s="157">
        <f t="shared" si="18"/>
        <v>0</v>
      </c>
      <c r="O135" s="159">
        <f t="shared" ref="O135:O198" si="20">IF(AND($H135="Split",$D135="High"),1,0)</f>
        <v>0</v>
      </c>
      <c r="P135" s="159">
        <f t="shared" ref="P135:P198" si="21">IF(AND($H135="Split",$D135="Low"),1,0)</f>
        <v>0</v>
      </c>
      <c r="Q135" s="159">
        <f t="shared" ref="Q135:Q198" si="22">IF(AND($H135="Split",$D135="Unlikely"),1,0)</f>
        <v>0</v>
      </c>
      <c r="R135" s="159">
        <f t="shared" ref="R135:R198" si="23">IF(AND($H135="Split",$D135="Moderate"),1,0)</f>
        <v>0</v>
      </c>
      <c r="S135" s="251"/>
    </row>
    <row r="136" spans="1:19" s="103" customFormat="1" ht="37" thickTop="1" x14ac:dyDescent="0.2">
      <c r="A136" s="272" t="s">
        <v>15</v>
      </c>
      <c r="B136" s="272" t="s">
        <v>46</v>
      </c>
      <c r="C136" s="65" t="s">
        <v>232</v>
      </c>
      <c r="D136" s="65" t="s">
        <v>65</v>
      </c>
      <c r="E136" s="66" t="s">
        <v>347</v>
      </c>
      <c r="F136" s="68" t="s">
        <v>125</v>
      </c>
      <c r="G136" s="101"/>
      <c r="H136" s="106" t="str">
        <f t="shared" ref="H136:H142" si="24">IF(ISBLANK(H98),"Waiting",H98)</f>
        <v>No</v>
      </c>
      <c r="I136" s="4"/>
      <c r="J136" s="156" t="s">
        <v>15</v>
      </c>
      <c r="K136" s="156">
        <f t="shared" si="19"/>
        <v>0</v>
      </c>
      <c r="L136" s="156">
        <f t="shared" si="16"/>
        <v>0</v>
      </c>
      <c r="M136" s="156">
        <f t="shared" si="17"/>
        <v>0</v>
      </c>
      <c r="N136" s="156">
        <f t="shared" si="18"/>
        <v>0</v>
      </c>
      <c r="O136" s="158">
        <f t="shared" si="20"/>
        <v>0</v>
      </c>
      <c r="P136" s="158">
        <f t="shared" si="21"/>
        <v>0</v>
      </c>
      <c r="Q136" s="158">
        <f t="shared" si="22"/>
        <v>0</v>
      </c>
      <c r="R136" s="158">
        <f t="shared" si="23"/>
        <v>0</v>
      </c>
      <c r="S136" s="246"/>
    </row>
    <row r="137" spans="1:19" s="103" customFormat="1" ht="126" x14ac:dyDescent="0.2">
      <c r="A137" s="273"/>
      <c r="B137" s="273"/>
      <c r="C137" s="65" t="s">
        <v>233</v>
      </c>
      <c r="D137" s="65" t="s">
        <v>65</v>
      </c>
      <c r="E137" s="66" t="s">
        <v>336</v>
      </c>
      <c r="F137" s="68" t="s">
        <v>126</v>
      </c>
      <c r="G137" s="101"/>
      <c r="H137" s="104" t="str">
        <f t="shared" si="24"/>
        <v>Yes</v>
      </c>
      <c r="I137" s="3" t="s">
        <v>716</v>
      </c>
      <c r="J137" s="157" t="s">
        <v>15</v>
      </c>
      <c r="K137" s="157">
        <f t="shared" si="19"/>
        <v>1</v>
      </c>
      <c r="L137" s="157">
        <f t="shared" si="16"/>
        <v>0</v>
      </c>
      <c r="M137" s="157">
        <f t="shared" si="17"/>
        <v>0</v>
      </c>
      <c r="N137" s="157">
        <f t="shared" si="18"/>
        <v>0</v>
      </c>
      <c r="O137" s="157">
        <f t="shared" si="20"/>
        <v>0</v>
      </c>
      <c r="P137" s="157">
        <f t="shared" si="21"/>
        <v>0</v>
      </c>
      <c r="Q137" s="157">
        <f t="shared" si="22"/>
        <v>0</v>
      </c>
      <c r="R137" s="157">
        <f t="shared" si="23"/>
        <v>0</v>
      </c>
      <c r="S137" s="6"/>
    </row>
    <row r="138" spans="1:19" s="103" customFormat="1" ht="36" x14ac:dyDescent="0.2">
      <c r="A138" s="273"/>
      <c r="B138" s="273"/>
      <c r="C138" s="65" t="s">
        <v>234</v>
      </c>
      <c r="D138" s="65" t="s">
        <v>65</v>
      </c>
      <c r="E138" s="66" t="s">
        <v>337</v>
      </c>
      <c r="F138" s="68" t="s">
        <v>127</v>
      </c>
      <c r="G138" s="101"/>
      <c r="H138" s="104" t="str">
        <f t="shared" si="24"/>
        <v>No</v>
      </c>
      <c r="I138" s="3"/>
      <c r="J138" s="157" t="s">
        <v>15</v>
      </c>
      <c r="K138" s="157">
        <f t="shared" si="19"/>
        <v>0</v>
      </c>
      <c r="L138" s="157">
        <f t="shared" si="16"/>
        <v>0</v>
      </c>
      <c r="M138" s="157">
        <f t="shared" si="17"/>
        <v>0</v>
      </c>
      <c r="N138" s="157">
        <f t="shared" si="18"/>
        <v>0</v>
      </c>
      <c r="O138" s="157">
        <f t="shared" si="20"/>
        <v>0</v>
      </c>
      <c r="P138" s="157">
        <f t="shared" si="21"/>
        <v>0</v>
      </c>
      <c r="Q138" s="157">
        <f t="shared" si="22"/>
        <v>0</v>
      </c>
      <c r="R138" s="157">
        <f t="shared" si="23"/>
        <v>0</v>
      </c>
      <c r="S138" s="6"/>
    </row>
    <row r="139" spans="1:19" s="103" customFormat="1" ht="126" x14ac:dyDescent="0.2">
      <c r="A139" s="273"/>
      <c r="B139" s="273"/>
      <c r="C139" s="65" t="s">
        <v>235</v>
      </c>
      <c r="D139" s="65" t="s">
        <v>65</v>
      </c>
      <c r="E139" s="66" t="s">
        <v>338</v>
      </c>
      <c r="F139" s="68" t="s">
        <v>128</v>
      </c>
      <c r="G139" s="101"/>
      <c r="H139" s="104" t="str">
        <f t="shared" si="24"/>
        <v>Yes</v>
      </c>
      <c r="I139" s="3" t="s">
        <v>759</v>
      </c>
      <c r="J139" s="157" t="s">
        <v>15</v>
      </c>
      <c r="K139" s="157">
        <f t="shared" si="19"/>
        <v>1</v>
      </c>
      <c r="L139" s="157">
        <f t="shared" si="16"/>
        <v>0</v>
      </c>
      <c r="M139" s="157">
        <f t="shared" si="17"/>
        <v>0</v>
      </c>
      <c r="N139" s="157">
        <f t="shared" si="18"/>
        <v>0</v>
      </c>
      <c r="O139" s="157">
        <f t="shared" si="20"/>
        <v>0</v>
      </c>
      <c r="P139" s="157">
        <f t="shared" si="21"/>
        <v>0</v>
      </c>
      <c r="Q139" s="157">
        <f t="shared" si="22"/>
        <v>0</v>
      </c>
      <c r="R139" s="157">
        <f t="shared" si="23"/>
        <v>0</v>
      </c>
      <c r="S139" s="6"/>
    </row>
    <row r="140" spans="1:19" s="103" customFormat="1" ht="20" x14ac:dyDescent="0.2">
      <c r="A140" s="273"/>
      <c r="B140" s="273"/>
      <c r="C140" s="65" t="s">
        <v>236</v>
      </c>
      <c r="D140" s="65" t="s">
        <v>65</v>
      </c>
      <c r="E140" s="66" t="s">
        <v>339</v>
      </c>
      <c r="F140" s="68" t="s">
        <v>129</v>
      </c>
      <c r="G140" s="101"/>
      <c r="H140" s="104" t="str">
        <f t="shared" si="24"/>
        <v>No</v>
      </c>
      <c r="I140" s="3"/>
      <c r="J140" s="157" t="s">
        <v>15</v>
      </c>
      <c r="K140" s="157">
        <f t="shared" si="19"/>
        <v>0</v>
      </c>
      <c r="L140" s="157">
        <f t="shared" si="16"/>
        <v>0</v>
      </c>
      <c r="M140" s="157">
        <f t="shared" si="17"/>
        <v>0</v>
      </c>
      <c r="N140" s="157">
        <f t="shared" si="18"/>
        <v>0</v>
      </c>
      <c r="O140" s="157">
        <f t="shared" si="20"/>
        <v>0</v>
      </c>
      <c r="P140" s="157">
        <f t="shared" si="21"/>
        <v>0</v>
      </c>
      <c r="Q140" s="157">
        <f t="shared" si="22"/>
        <v>0</v>
      </c>
      <c r="R140" s="157">
        <f t="shared" si="23"/>
        <v>0</v>
      </c>
      <c r="S140" s="6"/>
    </row>
    <row r="141" spans="1:19" s="103" customFormat="1" ht="36" x14ac:dyDescent="0.2">
      <c r="A141" s="273"/>
      <c r="B141" s="273"/>
      <c r="C141" s="65" t="s">
        <v>237</v>
      </c>
      <c r="D141" s="65" t="s">
        <v>65</v>
      </c>
      <c r="E141" s="66" t="s">
        <v>340</v>
      </c>
      <c r="F141" s="68" t="s">
        <v>130</v>
      </c>
      <c r="G141" s="101"/>
      <c r="H141" s="104" t="str">
        <f t="shared" si="24"/>
        <v>No</v>
      </c>
      <c r="I141" s="3"/>
      <c r="J141" s="157" t="s">
        <v>15</v>
      </c>
      <c r="K141" s="157">
        <f t="shared" si="19"/>
        <v>0</v>
      </c>
      <c r="L141" s="157">
        <f t="shared" si="16"/>
        <v>0</v>
      </c>
      <c r="M141" s="157">
        <f t="shared" si="17"/>
        <v>0</v>
      </c>
      <c r="N141" s="157">
        <f t="shared" si="18"/>
        <v>0</v>
      </c>
      <c r="O141" s="157">
        <f t="shared" si="20"/>
        <v>0</v>
      </c>
      <c r="P141" s="157">
        <f t="shared" si="21"/>
        <v>0</v>
      </c>
      <c r="Q141" s="157">
        <f t="shared" si="22"/>
        <v>0</v>
      </c>
      <c r="R141" s="157">
        <f t="shared" si="23"/>
        <v>0</v>
      </c>
      <c r="S141" s="6"/>
    </row>
    <row r="142" spans="1:19" s="103" customFormat="1" ht="36" x14ac:dyDescent="0.2">
      <c r="A142" s="273"/>
      <c r="B142" s="273"/>
      <c r="C142" s="65" t="s">
        <v>238</v>
      </c>
      <c r="D142" s="65" t="s">
        <v>65</v>
      </c>
      <c r="E142" s="66" t="s">
        <v>341</v>
      </c>
      <c r="F142" s="68" t="s">
        <v>131</v>
      </c>
      <c r="G142" s="101"/>
      <c r="H142" s="104" t="str">
        <f t="shared" si="24"/>
        <v>No</v>
      </c>
      <c r="I142" s="3"/>
      <c r="J142" s="157" t="s">
        <v>15</v>
      </c>
      <c r="K142" s="157">
        <f t="shared" si="19"/>
        <v>0</v>
      </c>
      <c r="L142" s="157">
        <f t="shared" si="16"/>
        <v>0</v>
      </c>
      <c r="M142" s="157">
        <f t="shared" si="17"/>
        <v>0</v>
      </c>
      <c r="N142" s="157">
        <f t="shared" si="18"/>
        <v>0</v>
      </c>
      <c r="O142" s="157">
        <f t="shared" si="20"/>
        <v>0</v>
      </c>
      <c r="P142" s="157">
        <f t="shared" si="21"/>
        <v>0</v>
      </c>
      <c r="Q142" s="157">
        <f t="shared" si="22"/>
        <v>0</v>
      </c>
      <c r="R142" s="157">
        <f t="shared" si="23"/>
        <v>0</v>
      </c>
      <c r="S142" s="6"/>
    </row>
    <row r="143" spans="1:19" s="103" customFormat="1" ht="36" x14ac:dyDescent="0.2">
      <c r="A143" s="273"/>
      <c r="B143" s="273"/>
      <c r="C143" s="65" t="s">
        <v>239</v>
      </c>
      <c r="D143" s="65" t="s">
        <v>65</v>
      </c>
      <c r="E143" s="66" t="s">
        <v>321</v>
      </c>
      <c r="F143" s="68" t="s">
        <v>528</v>
      </c>
      <c r="G143" s="101"/>
      <c r="H143" s="104" t="str">
        <f>IF(ISBLANK(H109),"Waiting",H109)</f>
        <v>No</v>
      </c>
      <c r="I143" s="3"/>
      <c r="J143" s="157" t="s">
        <v>15</v>
      </c>
      <c r="K143" s="157">
        <f t="shared" si="19"/>
        <v>0</v>
      </c>
      <c r="L143" s="157">
        <f t="shared" si="16"/>
        <v>0</v>
      </c>
      <c r="M143" s="157">
        <f t="shared" si="17"/>
        <v>0</v>
      </c>
      <c r="N143" s="157">
        <f t="shared" si="18"/>
        <v>0</v>
      </c>
      <c r="O143" s="157">
        <f t="shared" si="20"/>
        <v>0</v>
      </c>
      <c r="P143" s="157">
        <f t="shared" si="21"/>
        <v>0</v>
      </c>
      <c r="Q143" s="157">
        <f t="shared" si="22"/>
        <v>0</v>
      </c>
      <c r="R143" s="157">
        <f t="shared" si="23"/>
        <v>0</v>
      </c>
      <c r="S143" s="6"/>
    </row>
    <row r="144" spans="1:19" s="103" customFormat="1" ht="54" x14ac:dyDescent="0.2">
      <c r="A144" s="273"/>
      <c r="B144" s="273"/>
      <c r="C144" s="65" t="s">
        <v>240</v>
      </c>
      <c r="D144" s="65" t="s">
        <v>65</v>
      </c>
      <c r="E144" s="66" t="s">
        <v>322</v>
      </c>
      <c r="F144" s="68" t="s">
        <v>132</v>
      </c>
      <c r="G144" s="101"/>
      <c r="H144" s="104" t="str">
        <f>IF(ISBLANK(H110),"Waiting",H110)</f>
        <v>Yes</v>
      </c>
      <c r="I144" s="3" t="s">
        <v>771</v>
      </c>
      <c r="J144" s="157" t="s">
        <v>15</v>
      </c>
      <c r="K144" s="157">
        <f t="shared" si="19"/>
        <v>1</v>
      </c>
      <c r="L144" s="157">
        <f t="shared" si="16"/>
        <v>0</v>
      </c>
      <c r="M144" s="157">
        <f t="shared" si="17"/>
        <v>0</v>
      </c>
      <c r="N144" s="157">
        <f t="shared" si="18"/>
        <v>0</v>
      </c>
      <c r="O144" s="157">
        <f t="shared" si="20"/>
        <v>0</v>
      </c>
      <c r="P144" s="157">
        <f t="shared" si="21"/>
        <v>0</v>
      </c>
      <c r="Q144" s="157">
        <f t="shared" si="22"/>
        <v>0</v>
      </c>
      <c r="R144" s="157">
        <f t="shared" si="23"/>
        <v>0</v>
      </c>
      <c r="S144" s="6"/>
    </row>
    <row r="145" spans="1:19" s="103" customFormat="1" ht="72" x14ac:dyDescent="0.2">
      <c r="A145" s="273"/>
      <c r="B145" s="273"/>
      <c r="C145" s="65" t="s">
        <v>241</v>
      </c>
      <c r="D145" s="65" t="s">
        <v>65</v>
      </c>
      <c r="E145" s="66" t="s">
        <v>323</v>
      </c>
      <c r="F145" s="68" t="s">
        <v>529</v>
      </c>
      <c r="G145" s="101"/>
      <c r="H145" s="104" t="str">
        <f>IF(ISBLANK(H111),"Waiting",H111)</f>
        <v>No</v>
      </c>
      <c r="I145" s="3"/>
      <c r="J145" s="157" t="s">
        <v>15</v>
      </c>
      <c r="K145" s="157">
        <f t="shared" si="19"/>
        <v>0</v>
      </c>
      <c r="L145" s="157">
        <f t="shared" si="16"/>
        <v>0</v>
      </c>
      <c r="M145" s="157">
        <f t="shared" si="17"/>
        <v>0</v>
      </c>
      <c r="N145" s="157">
        <f t="shared" si="18"/>
        <v>0</v>
      </c>
      <c r="O145" s="157">
        <f t="shared" si="20"/>
        <v>0</v>
      </c>
      <c r="P145" s="157">
        <f t="shared" si="21"/>
        <v>0</v>
      </c>
      <c r="Q145" s="157">
        <f t="shared" si="22"/>
        <v>0</v>
      </c>
      <c r="R145" s="157">
        <f t="shared" si="23"/>
        <v>0</v>
      </c>
      <c r="S145" s="6"/>
    </row>
    <row r="146" spans="1:19" s="103" customFormat="1" ht="90" x14ac:dyDescent="0.2">
      <c r="A146" s="273"/>
      <c r="B146" s="273"/>
      <c r="C146" s="65" t="s">
        <v>242</v>
      </c>
      <c r="D146" s="65" t="s">
        <v>65</v>
      </c>
      <c r="E146" s="66" t="s">
        <v>342</v>
      </c>
      <c r="F146" s="68" t="s">
        <v>133</v>
      </c>
      <c r="G146" s="101"/>
      <c r="H146" s="104" t="str">
        <f>IF(ISBLANK(H112),"Waiting",H112)</f>
        <v>Yes</v>
      </c>
      <c r="I146" s="3" t="s">
        <v>772</v>
      </c>
      <c r="J146" s="157" t="s">
        <v>15</v>
      </c>
      <c r="K146" s="157">
        <f t="shared" si="19"/>
        <v>1</v>
      </c>
      <c r="L146" s="157">
        <f t="shared" si="16"/>
        <v>0</v>
      </c>
      <c r="M146" s="157">
        <f t="shared" si="17"/>
        <v>0</v>
      </c>
      <c r="N146" s="157">
        <f t="shared" si="18"/>
        <v>0</v>
      </c>
      <c r="O146" s="157">
        <f t="shared" si="20"/>
        <v>0</v>
      </c>
      <c r="P146" s="157">
        <f t="shared" si="21"/>
        <v>0</v>
      </c>
      <c r="Q146" s="157">
        <f t="shared" si="22"/>
        <v>0</v>
      </c>
      <c r="R146" s="157">
        <f t="shared" si="23"/>
        <v>0</v>
      </c>
      <c r="S146" s="6"/>
    </row>
    <row r="147" spans="1:19" s="103" customFormat="1" ht="36" x14ac:dyDescent="0.2">
      <c r="A147" s="273"/>
      <c r="B147" s="273"/>
      <c r="C147" s="229" t="s">
        <v>247</v>
      </c>
      <c r="D147" s="229" t="s">
        <v>65</v>
      </c>
      <c r="E147" s="66" t="s">
        <v>618</v>
      </c>
      <c r="F147" s="230" t="s">
        <v>138</v>
      </c>
      <c r="G147" s="101"/>
      <c r="H147" s="104" t="str">
        <f>IF(ISBLANK(H123),"Waiting",H123)</f>
        <v>No</v>
      </c>
      <c r="I147" s="3"/>
      <c r="J147" s="157" t="s">
        <v>15</v>
      </c>
      <c r="K147" s="157">
        <f t="shared" si="19"/>
        <v>0</v>
      </c>
      <c r="L147" s="157">
        <f t="shared" si="16"/>
        <v>0</v>
      </c>
      <c r="M147" s="157">
        <f t="shared" si="17"/>
        <v>0</v>
      </c>
      <c r="N147" s="157">
        <f t="shared" si="18"/>
        <v>0</v>
      </c>
      <c r="O147" s="157">
        <f t="shared" si="20"/>
        <v>0</v>
      </c>
      <c r="P147" s="157">
        <f t="shared" si="21"/>
        <v>0</v>
      </c>
      <c r="Q147" s="157">
        <f t="shared" si="22"/>
        <v>0</v>
      </c>
      <c r="R147" s="157">
        <f t="shared" si="23"/>
        <v>0</v>
      </c>
      <c r="S147" s="6"/>
    </row>
    <row r="148" spans="1:19" s="103" customFormat="1" ht="36" x14ac:dyDescent="0.2">
      <c r="A148" s="273"/>
      <c r="B148" s="273"/>
      <c r="C148" s="65" t="s">
        <v>243</v>
      </c>
      <c r="D148" s="65" t="s">
        <v>65</v>
      </c>
      <c r="E148" s="66" t="s">
        <v>343</v>
      </c>
      <c r="F148" s="68" t="s">
        <v>134</v>
      </c>
      <c r="G148" s="101"/>
      <c r="H148" s="104" t="str">
        <f>IF(ISBLANK(H124),"Waiting",H124)</f>
        <v>No</v>
      </c>
      <c r="I148" s="3"/>
      <c r="J148" s="157" t="s">
        <v>15</v>
      </c>
      <c r="K148" s="157">
        <f t="shared" si="19"/>
        <v>0</v>
      </c>
      <c r="L148" s="157">
        <f t="shared" si="16"/>
        <v>0</v>
      </c>
      <c r="M148" s="157">
        <f t="shared" si="17"/>
        <v>0</v>
      </c>
      <c r="N148" s="157">
        <f t="shared" si="18"/>
        <v>0</v>
      </c>
      <c r="O148" s="157">
        <f t="shared" si="20"/>
        <v>0</v>
      </c>
      <c r="P148" s="157">
        <f t="shared" si="21"/>
        <v>0</v>
      </c>
      <c r="Q148" s="157">
        <f t="shared" si="22"/>
        <v>0</v>
      </c>
      <c r="R148" s="157">
        <f t="shared" si="23"/>
        <v>0</v>
      </c>
      <c r="S148" s="6"/>
    </row>
    <row r="149" spans="1:19" s="103" customFormat="1" ht="36" x14ac:dyDescent="0.2">
      <c r="A149" s="273"/>
      <c r="B149" s="273"/>
      <c r="C149" s="65" t="s">
        <v>245</v>
      </c>
      <c r="D149" s="65" t="s">
        <v>65</v>
      </c>
      <c r="E149" s="66" t="s">
        <v>344</v>
      </c>
      <c r="F149" s="68" t="s">
        <v>136</v>
      </c>
      <c r="G149" s="101"/>
      <c r="H149" s="104" t="str">
        <f>IF(ISBLANK(H125),"Waiting",H125)</f>
        <v>No</v>
      </c>
      <c r="I149" s="3"/>
      <c r="J149" s="157" t="s">
        <v>15</v>
      </c>
      <c r="K149" s="157">
        <f t="shared" si="19"/>
        <v>0</v>
      </c>
      <c r="L149" s="157">
        <f t="shared" si="16"/>
        <v>0</v>
      </c>
      <c r="M149" s="157">
        <f t="shared" si="17"/>
        <v>0</v>
      </c>
      <c r="N149" s="157">
        <f t="shared" si="18"/>
        <v>0</v>
      </c>
      <c r="O149" s="157">
        <f t="shared" si="20"/>
        <v>0</v>
      </c>
      <c r="P149" s="157">
        <f t="shared" si="21"/>
        <v>0</v>
      </c>
      <c r="Q149" s="157">
        <f t="shared" si="22"/>
        <v>0</v>
      </c>
      <c r="R149" s="157">
        <f t="shared" si="23"/>
        <v>0</v>
      </c>
      <c r="S149" s="6"/>
    </row>
    <row r="150" spans="1:19" s="103" customFormat="1" ht="54" x14ac:dyDescent="0.2">
      <c r="A150" s="273"/>
      <c r="B150" s="273"/>
      <c r="C150" s="65" t="s">
        <v>244</v>
      </c>
      <c r="D150" s="65" t="s">
        <v>65</v>
      </c>
      <c r="E150" s="66" t="s">
        <v>324</v>
      </c>
      <c r="F150" s="68" t="s">
        <v>140</v>
      </c>
      <c r="G150" s="101"/>
      <c r="H150" s="104" t="str">
        <f>IF(ISBLANK(H126),"Waiting",H126)</f>
        <v>No</v>
      </c>
      <c r="I150" s="3"/>
      <c r="J150" s="157" t="s">
        <v>15</v>
      </c>
      <c r="K150" s="157">
        <f t="shared" si="19"/>
        <v>0</v>
      </c>
      <c r="L150" s="157">
        <f t="shared" si="16"/>
        <v>0</v>
      </c>
      <c r="M150" s="157">
        <f t="shared" si="17"/>
        <v>0</v>
      </c>
      <c r="N150" s="157">
        <f t="shared" si="18"/>
        <v>0</v>
      </c>
      <c r="O150" s="157">
        <f t="shared" si="20"/>
        <v>0</v>
      </c>
      <c r="P150" s="157">
        <f t="shared" si="21"/>
        <v>0</v>
      </c>
      <c r="Q150" s="157">
        <f t="shared" si="22"/>
        <v>0</v>
      </c>
      <c r="R150" s="157">
        <f t="shared" si="23"/>
        <v>0</v>
      </c>
      <c r="S150" s="6"/>
    </row>
    <row r="151" spans="1:19" s="103" customFormat="1" ht="54" x14ac:dyDescent="0.2">
      <c r="A151" s="273"/>
      <c r="B151" s="273"/>
      <c r="C151" s="65" t="s">
        <v>248</v>
      </c>
      <c r="D151" s="65" t="s">
        <v>65</v>
      </c>
      <c r="E151" s="66" t="s">
        <v>346</v>
      </c>
      <c r="F151" s="68" t="s">
        <v>139</v>
      </c>
      <c r="G151" s="101"/>
      <c r="H151" s="104" t="str">
        <f>IF(ISBLANK(H131),"Waiting",H131)</f>
        <v>No</v>
      </c>
      <c r="I151" s="3"/>
      <c r="J151" s="157" t="s">
        <v>15</v>
      </c>
      <c r="K151" s="157">
        <f t="shared" si="19"/>
        <v>0</v>
      </c>
      <c r="L151" s="157">
        <f t="shared" si="16"/>
        <v>0</v>
      </c>
      <c r="M151" s="157">
        <f t="shared" si="17"/>
        <v>0</v>
      </c>
      <c r="N151" s="157">
        <f t="shared" si="18"/>
        <v>0</v>
      </c>
      <c r="O151" s="157">
        <f t="shared" si="20"/>
        <v>0</v>
      </c>
      <c r="P151" s="157">
        <f t="shared" si="21"/>
        <v>0</v>
      </c>
      <c r="Q151" s="157">
        <f t="shared" si="22"/>
        <v>0</v>
      </c>
      <c r="R151" s="157">
        <f t="shared" si="23"/>
        <v>0</v>
      </c>
      <c r="S151" s="6"/>
    </row>
    <row r="152" spans="1:19" s="103" customFormat="1" ht="54" x14ac:dyDescent="0.2">
      <c r="A152" s="273"/>
      <c r="B152" s="273"/>
      <c r="C152" s="57" t="s">
        <v>249</v>
      </c>
      <c r="D152" s="57" t="s">
        <v>65</v>
      </c>
      <c r="E152" s="78" t="s">
        <v>325</v>
      </c>
      <c r="F152" s="79" t="s">
        <v>521</v>
      </c>
      <c r="G152" s="101"/>
      <c r="H152" s="131" t="s">
        <v>640</v>
      </c>
      <c r="I152" s="9"/>
      <c r="J152" s="157" t="s">
        <v>15</v>
      </c>
      <c r="K152" s="157">
        <f t="shared" si="19"/>
        <v>0</v>
      </c>
      <c r="L152" s="157">
        <f t="shared" si="16"/>
        <v>0</v>
      </c>
      <c r="M152" s="157">
        <f t="shared" si="17"/>
        <v>0</v>
      </c>
      <c r="N152" s="157">
        <f t="shared" si="18"/>
        <v>0</v>
      </c>
      <c r="O152" s="157">
        <f t="shared" si="20"/>
        <v>0</v>
      </c>
      <c r="P152" s="157">
        <f t="shared" si="21"/>
        <v>0</v>
      </c>
      <c r="Q152" s="157">
        <f t="shared" si="22"/>
        <v>0</v>
      </c>
      <c r="R152" s="157">
        <f t="shared" si="23"/>
        <v>0</v>
      </c>
      <c r="S152" s="10"/>
    </row>
    <row r="153" spans="1:19" s="103" customFormat="1" ht="36" x14ac:dyDescent="0.2">
      <c r="A153" s="273"/>
      <c r="B153" s="273"/>
      <c r="C153" s="200" t="s">
        <v>560</v>
      </c>
      <c r="D153" s="201" t="s">
        <v>65</v>
      </c>
      <c r="E153" s="202" t="s">
        <v>537</v>
      </c>
      <c r="F153" s="79"/>
      <c r="G153" s="101"/>
      <c r="H153" s="131" t="s">
        <v>640</v>
      </c>
      <c r="I153" s="9"/>
      <c r="J153" s="157" t="s">
        <v>15</v>
      </c>
      <c r="K153" s="157">
        <f t="shared" si="19"/>
        <v>0</v>
      </c>
      <c r="L153" s="157">
        <f t="shared" si="16"/>
        <v>0</v>
      </c>
      <c r="M153" s="157">
        <f t="shared" si="17"/>
        <v>0</v>
      </c>
      <c r="N153" s="157">
        <f t="shared" si="18"/>
        <v>0</v>
      </c>
      <c r="O153" s="157">
        <f t="shared" si="20"/>
        <v>0</v>
      </c>
      <c r="P153" s="157">
        <f t="shared" si="21"/>
        <v>0</v>
      </c>
      <c r="Q153" s="157">
        <f t="shared" si="22"/>
        <v>0</v>
      </c>
      <c r="R153" s="157">
        <f t="shared" si="23"/>
        <v>0</v>
      </c>
      <c r="S153" s="10"/>
    </row>
    <row r="154" spans="1:19" s="103" customFormat="1" ht="36" x14ac:dyDescent="0.2">
      <c r="A154" s="273"/>
      <c r="B154" s="273"/>
      <c r="C154" s="206" t="s">
        <v>577</v>
      </c>
      <c r="D154" s="207" t="s">
        <v>66</v>
      </c>
      <c r="E154" s="208" t="s">
        <v>538</v>
      </c>
      <c r="F154" s="79"/>
      <c r="G154" s="101"/>
      <c r="H154" s="135" t="s">
        <v>640</v>
      </c>
      <c r="I154" s="9"/>
      <c r="J154" s="157" t="s">
        <v>15</v>
      </c>
      <c r="K154" s="157">
        <f t="shared" si="19"/>
        <v>0</v>
      </c>
      <c r="L154" s="157">
        <f t="shared" si="16"/>
        <v>0</v>
      </c>
      <c r="M154" s="157">
        <f t="shared" si="17"/>
        <v>0</v>
      </c>
      <c r="N154" s="157">
        <f t="shared" si="18"/>
        <v>0</v>
      </c>
      <c r="O154" s="157">
        <f t="shared" si="20"/>
        <v>0</v>
      </c>
      <c r="P154" s="157">
        <f t="shared" si="21"/>
        <v>0</v>
      </c>
      <c r="Q154" s="157">
        <f t="shared" si="22"/>
        <v>0</v>
      </c>
      <c r="R154" s="157">
        <f t="shared" si="23"/>
        <v>0</v>
      </c>
      <c r="S154" s="10"/>
    </row>
    <row r="155" spans="1:19" s="103" customFormat="1" ht="21" thickBot="1" x14ac:dyDescent="0.25">
      <c r="A155" s="273"/>
      <c r="B155" s="273"/>
      <c r="C155" s="57" t="s">
        <v>470</v>
      </c>
      <c r="D155" s="57" t="s">
        <v>390</v>
      </c>
      <c r="E155" s="78" t="s">
        <v>458</v>
      </c>
      <c r="F155" s="79"/>
      <c r="G155" s="101"/>
      <c r="H155" s="141" t="s">
        <v>640</v>
      </c>
      <c r="I155" s="7"/>
      <c r="J155" s="159" t="s">
        <v>15</v>
      </c>
      <c r="K155" s="159">
        <f t="shared" si="19"/>
        <v>0</v>
      </c>
      <c r="L155" s="159">
        <f t="shared" si="16"/>
        <v>0</v>
      </c>
      <c r="M155" s="159">
        <f t="shared" si="17"/>
        <v>0</v>
      </c>
      <c r="N155" s="159">
        <f t="shared" si="18"/>
        <v>0</v>
      </c>
      <c r="O155" s="159">
        <f t="shared" si="20"/>
        <v>0</v>
      </c>
      <c r="P155" s="159">
        <f t="shared" si="21"/>
        <v>0</v>
      </c>
      <c r="Q155" s="159">
        <f t="shared" si="22"/>
        <v>0</v>
      </c>
      <c r="R155" s="159">
        <f t="shared" si="23"/>
        <v>0</v>
      </c>
      <c r="S155" s="8"/>
    </row>
    <row r="156" spans="1:19" s="93" customFormat="1" ht="73" thickTop="1" x14ac:dyDescent="0.2">
      <c r="A156" s="269" t="s">
        <v>16</v>
      </c>
      <c r="B156" s="269" t="s">
        <v>47</v>
      </c>
      <c r="C156" s="62" t="s">
        <v>250</v>
      </c>
      <c r="D156" s="62" t="s">
        <v>65</v>
      </c>
      <c r="E156" s="67" t="s">
        <v>348</v>
      </c>
      <c r="F156" s="81" t="s">
        <v>141</v>
      </c>
      <c r="G156" s="96"/>
      <c r="H156" s="130" t="s">
        <v>640</v>
      </c>
      <c r="I156" s="4"/>
      <c r="J156" s="156" t="s">
        <v>16</v>
      </c>
      <c r="K156" s="156">
        <f t="shared" si="19"/>
        <v>0</v>
      </c>
      <c r="L156" s="156">
        <f t="shared" si="16"/>
        <v>0</v>
      </c>
      <c r="M156" s="156">
        <f t="shared" si="17"/>
        <v>0</v>
      </c>
      <c r="N156" s="156">
        <f t="shared" si="18"/>
        <v>0</v>
      </c>
      <c r="O156" s="158">
        <f t="shared" si="20"/>
        <v>0</v>
      </c>
      <c r="P156" s="158">
        <f t="shared" si="21"/>
        <v>0</v>
      </c>
      <c r="Q156" s="158">
        <f t="shared" si="22"/>
        <v>0</v>
      </c>
      <c r="R156" s="158">
        <f t="shared" si="23"/>
        <v>0</v>
      </c>
      <c r="S156" s="5"/>
    </row>
    <row r="157" spans="1:19" s="93" customFormat="1" ht="72" x14ac:dyDescent="0.2">
      <c r="A157" s="270"/>
      <c r="B157" s="270"/>
      <c r="C157" s="62" t="s">
        <v>251</v>
      </c>
      <c r="D157" s="62" t="s">
        <v>65</v>
      </c>
      <c r="E157" s="67" t="s">
        <v>349</v>
      </c>
      <c r="F157" s="81" t="s">
        <v>142</v>
      </c>
      <c r="G157" s="96"/>
      <c r="H157" s="131" t="s">
        <v>640</v>
      </c>
      <c r="I157" s="3"/>
      <c r="J157" s="157" t="s">
        <v>16</v>
      </c>
      <c r="K157" s="157">
        <f t="shared" si="19"/>
        <v>0</v>
      </c>
      <c r="L157" s="157">
        <f t="shared" si="16"/>
        <v>0</v>
      </c>
      <c r="M157" s="157">
        <f t="shared" si="17"/>
        <v>0</v>
      </c>
      <c r="N157" s="157">
        <f t="shared" si="18"/>
        <v>0</v>
      </c>
      <c r="O157" s="157">
        <f t="shared" si="20"/>
        <v>0</v>
      </c>
      <c r="P157" s="157">
        <f t="shared" si="21"/>
        <v>0</v>
      </c>
      <c r="Q157" s="157">
        <f t="shared" si="22"/>
        <v>0</v>
      </c>
      <c r="R157" s="157">
        <f t="shared" si="23"/>
        <v>0</v>
      </c>
      <c r="S157" s="6"/>
    </row>
    <row r="158" spans="1:19" s="93" customFormat="1" ht="36" x14ac:dyDescent="0.2">
      <c r="A158" s="270"/>
      <c r="B158" s="270"/>
      <c r="C158" s="62" t="s">
        <v>252</v>
      </c>
      <c r="D158" s="62" t="s">
        <v>65</v>
      </c>
      <c r="E158" s="67" t="s">
        <v>606</v>
      </c>
      <c r="F158" s="81" t="s">
        <v>143</v>
      </c>
      <c r="G158" s="96"/>
      <c r="H158" s="131" t="s">
        <v>640</v>
      </c>
      <c r="I158" s="3"/>
      <c r="J158" s="157" t="s">
        <v>16</v>
      </c>
      <c r="K158" s="157">
        <f t="shared" si="19"/>
        <v>0</v>
      </c>
      <c r="L158" s="157">
        <f t="shared" si="16"/>
        <v>0</v>
      </c>
      <c r="M158" s="157">
        <f t="shared" si="17"/>
        <v>0</v>
      </c>
      <c r="N158" s="157">
        <f t="shared" si="18"/>
        <v>0</v>
      </c>
      <c r="O158" s="157">
        <f t="shared" si="20"/>
        <v>0</v>
      </c>
      <c r="P158" s="157">
        <f t="shared" si="21"/>
        <v>0</v>
      </c>
      <c r="Q158" s="157">
        <f t="shared" si="22"/>
        <v>0</v>
      </c>
      <c r="R158" s="157">
        <f t="shared" si="23"/>
        <v>0</v>
      </c>
      <c r="S158" s="247"/>
    </row>
    <row r="159" spans="1:19" s="93" customFormat="1" ht="36" x14ac:dyDescent="0.2">
      <c r="A159" s="270"/>
      <c r="B159" s="270"/>
      <c r="C159" s="62" t="s">
        <v>253</v>
      </c>
      <c r="D159" s="62" t="s">
        <v>65</v>
      </c>
      <c r="E159" s="67" t="s">
        <v>608</v>
      </c>
      <c r="F159" s="81" t="s">
        <v>609</v>
      </c>
      <c r="G159" s="96"/>
      <c r="H159" s="131" t="s">
        <v>640</v>
      </c>
      <c r="I159" s="3"/>
      <c r="J159" s="157" t="s">
        <v>16</v>
      </c>
      <c r="K159" s="157">
        <f t="shared" si="19"/>
        <v>0</v>
      </c>
      <c r="L159" s="157">
        <f t="shared" si="16"/>
        <v>0</v>
      </c>
      <c r="M159" s="157">
        <f t="shared" si="17"/>
        <v>0</v>
      </c>
      <c r="N159" s="157">
        <f t="shared" si="18"/>
        <v>0</v>
      </c>
      <c r="O159" s="157">
        <f t="shared" si="20"/>
        <v>0</v>
      </c>
      <c r="P159" s="157">
        <f t="shared" si="21"/>
        <v>0</v>
      </c>
      <c r="Q159" s="157">
        <f t="shared" si="22"/>
        <v>0</v>
      </c>
      <c r="R159" s="157">
        <f t="shared" si="23"/>
        <v>0</v>
      </c>
      <c r="S159" s="6"/>
    </row>
    <row r="160" spans="1:19" s="93" customFormat="1" ht="36" x14ac:dyDescent="0.2">
      <c r="A160" s="270"/>
      <c r="B160" s="270"/>
      <c r="C160" s="62" t="s">
        <v>254</v>
      </c>
      <c r="D160" s="62" t="s">
        <v>65</v>
      </c>
      <c r="E160" s="67" t="s">
        <v>326</v>
      </c>
      <c r="F160" s="81" t="s">
        <v>144</v>
      </c>
      <c r="G160" s="96"/>
      <c r="H160" s="131" t="s">
        <v>640</v>
      </c>
      <c r="I160" s="3"/>
      <c r="J160" s="157" t="s">
        <v>16</v>
      </c>
      <c r="K160" s="157">
        <f t="shared" si="19"/>
        <v>0</v>
      </c>
      <c r="L160" s="157">
        <f t="shared" si="16"/>
        <v>0</v>
      </c>
      <c r="M160" s="157">
        <f t="shared" si="17"/>
        <v>0</v>
      </c>
      <c r="N160" s="157">
        <f t="shared" si="18"/>
        <v>0</v>
      </c>
      <c r="O160" s="157">
        <f t="shared" si="20"/>
        <v>0</v>
      </c>
      <c r="P160" s="157">
        <f t="shared" si="21"/>
        <v>0</v>
      </c>
      <c r="Q160" s="157">
        <f t="shared" si="22"/>
        <v>0</v>
      </c>
      <c r="R160" s="157">
        <f t="shared" si="23"/>
        <v>0</v>
      </c>
      <c r="S160" s="6"/>
    </row>
    <row r="161" spans="1:19" s="93" customFormat="1" ht="36" x14ac:dyDescent="0.2">
      <c r="A161" s="270"/>
      <c r="B161" s="270"/>
      <c r="C161" s="62" t="s">
        <v>255</v>
      </c>
      <c r="D161" s="62" t="s">
        <v>65</v>
      </c>
      <c r="E161" s="67" t="s">
        <v>351</v>
      </c>
      <c r="F161" s="81" t="s">
        <v>148</v>
      </c>
      <c r="G161" s="96"/>
      <c r="H161" s="131" t="s">
        <v>640</v>
      </c>
      <c r="I161" s="3"/>
      <c r="J161" s="157" t="s">
        <v>16</v>
      </c>
      <c r="K161" s="157">
        <f t="shared" si="19"/>
        <v>0</v>
      </c>
      <c r="L161" s="157">
        <f t="shared" si="16"/>
        <v>0</v>
      </c>
      <c r="M161" s="157">
        <f t="shared" si="17"/>
        <v>0</v>
      </c>
      <c r="N161" s="157">
        <f t="shared" si="18"/>
        <v>0</v>
      </c>
      <c r="O161" s="157">
        <f t="shared" si="20"/>
        <v>0</v>
      </c>
      <c r="P161" s="157">
        <f t="shared" si="21"/>
        <v>0</v>
      </c>
      <c r="Q161" s="157">
        <f t="shared" si="22"/>
        <v>0</v>
      </c>
      <c r="R161" s="157">
        <f t="shared" si="23"/>
        <v>0</v>
      </c>
      <c r="S161" s="6"/>
    </row>
    <row r="162" spans="1:19" s="93" customFormat="1" ht="36" x14ac:dyDescent="0.2">
      <c r="A162" s="270"/>
      <c r="B162" s="270"/>
      <c r="C162" s="62" t="s">
        <v>607</v>
      </c>
      <c r="D162" s="62" t="s">
        <v>65</v>
      </c>
      <c r="E162" s="67" t="s">
        <v>622</v>
      </c>
      <c r="F162" s="81" t="s">
        <v>610</v>
      </c>
      <c r="G162" s="96"/>
      <c r="H162" s="131" t="s">
        <v>640</v>
      </c>
      <c r="I162" s="3"/>
      <c r="J162" s="157" t="s">
        <v>16</v>
      </c>
      <c r="K162" s="157">
        <f t="shared" si="19"/>
        <v>0</v>
      </c>
      <c r="L162" s="157">
        <f t="shared" si="16"/>
        <v>0</v>
      </c>
      <c r="M162" s="157">
        <f t="shared" si="17"/>
        <v>0</v>
      </c>
      <c r="N162" s="157">
        <f t="shared" si="18"/>
        <v>0</v>
      </c>
      <c r="O162" s="157">
        <f t="shared" si="20"/>
        <v>0</v>
      </c>
      <c r="P162" s="157">
        <f t="shared" si="21"/>
        <v>0</v>
      </c>
      <c r="Q162" s="157">
        <f t="shared" si="22"/>
        <v>0</v>
      </c>
      <c r="R162" s="157">
        <f t="shared" si="23"/>
        <v>0</v>
      </c>
      <c r="S162" s="6"/>
    </row>
    <row r="163" spans="1:19" s="93" customFormat="1" ht="20" x14ac:dyDescent="0.2">
      <c r="A163" s="270"/>
      <c r="B163" s="270"/>
      <c r="C163" s="65" t="s">
        <v>256</v>
      </c>
      <c r="D163" s="65" t="s">
        <v>65</v>
      </c>
      <c r="E163" s="66" t="s">
        <v>352</v>
      </c>
      <c r="F163" s="68" t="s">
        <v>145</v>
      </c>
      <c r="G163" s="101"/>
      <c r="H163" s="104" t="str">
        <f>IF(ISBLANK(H195),"Waiting",H195)</f>
        <v>No</v>
      </c>
      <c r="I163" s="3"/>
      <c r="J163" s="157" t="s">
        <v>16</v>
      </c>
      <c r="K163" s="157">
        <f t="shared" si="19"/>
        <v>0</v>
      </c>
      <c r="L163" s="157">
        <f t="shared" si="16"/>
        <v>0</v>
      </c>
      <c r="M163" s="157">
        <f t="shared" si="17"/>
        <v>0</v>
      </c>
      <c r="N163" s="157">
        <f t="shared" si="18"/>
        <v>0</v>
      </c>
      <c r="O163" s="157">
        <f t="shared" si="20"/>
        <v>0</v>
      </c>
      <c r="P163" s="157">
        <f t="shared" si="21"/>
        <v>0</v>
      </c>
      <c r="Q163" s="157">
        <f t="shared" si="22"/>
        <v>0</v>
      </c>
      <c r="R163" s="157">
        <f t="shared" si="23"/>
        <v>0</v>
      </c>
      <c r="S163" s="6"/>
    </row>
    <row r="164" spans="1:19" s="93" customFormat="1" ht="36" x14ac:dyDescent="0.2">
      <c r="A164" s="270"/>
      <c r="B164" s="270"/>
      <c r="C164" s="229" t="s">
        <v>257</v>
      </c>
      <c r="D164" s="229" t="s">
        <v>66</v>
      </c>
      <c r="E164" s="231" t="s">
        <v>353</v>
      </c>
      <c r="F164" s="230" t="s">
        <v>598</v>
      </c>
      <c r="G164" s="101"/>
      <c r="H164" s="104" t="str">
        <f>IF(ISBLANK(H198),"Waiting",H198)</f>
        <v>Yes</v>
      </c>
      <c r="I164" s="3"/>
      <c r="J164" s="157" t="s">
        <v>16</v>
      </c>
      <c r="K164" s="157">
        <f t="shared" si="19"/>
        <v>0</v>
      </c>
      <c r="L164" s="157">
        <f t="shared" si="16"/>
        <v>1</v>
      </c>
      <c r="M164" s="157">
        <f t="shared" si="17"/>
        <v>0</v>
      </c>
      <c r="N164" s="157">
        <f t="shared" si="18"/>
        <v>0</v>
      </c>
      <c r="O164" s="157">
        <f t="shared" si="20"/>
        <v>0</v>
      </c>
      <c r="P164" s="157">
        <f t="shared" si="21"/>
        <v>0</v>
      </c>
      <c r="Q164" s="157">
        <f t="shared" si="22"/>
        <v>0</v>
      </c>
      <c r="R164" s="157">
        <f t="shared" si="23"/>
        <v>0</v>
      </c>
      <c r="S164" s="6"/>
    </row>
    <row r="165" spans="1:19" s="93" customFormat="1" ht="36" x14ac:dyDescent="0.2">
      <c r="A165" s="270"/>
      <c r="B165" s="270"/>
      <c r="C165" s="62" t="s">
        <v>258</v>
      </c>
      <c r="D165" s="62" t="s">
        <v>66</v>
      </c>
      <c r="E165" s="87" t="s">
        <v>594</v>
      </c>
      <c r="F165" s="88" t="s">
        <v>146</v>
      </c>
      <c r="G165" s="101"/>
      <c r="H165" s="131" t="s">
        <v>640</v>
      </c>
      <c r="I165" s="9"/>
      <c r="J165" s="157" t="s">
        <v>16</v>
      </c>
      <c r="K165" s="157">
        <f t="shared" si="19"/>
        <v>0</v>
      </c>
      <c r="L165" s="157">
        <f t="shared" si="16"/>
        <v>0</v>
      </c>
      <c r="M165" s="157">
        <f t="shared" si="17"/>
        <v>0</v>
      </c>
      <c r="N165" s="157">
        <f t="shared" si="18"/>
        <v>0</v>
      </c>
      <c r="O165" s="157">
        <f t="shared" si="20"/>
        <v>0</v>
      </c>
      <c r="P165" s="157">
        <f t="shared" si="21"/>
        <v>0</v>
      </c>
      <c r="Q165" s="157">
        <f t="shared" si="22"/>
        <v>0</v>
      </c>
      <c r="R165" s="157">
        <f t="shared" si="23"/>
        <v>0</v>
      </c>
      <c r="S165" s="10"/>
    </row>
    <row r="166" spans="1:19" s="93" customFormat="1" ht="36" x14ac:dyDescent="0.2">
      <c r="A166" s="270"/>
      <c r="B166" s="270"/>
      <c r="C166" s="194" t="s">
        <v>561</v>
      </c>
      <c r="D166" s="195" t="s">
        <v>65</v>
      </c>
      <c r="E166" s="196" t="s">
        <v>537</v>
      </c>
      <c r="F166" s="88"/>
      <c r="G166" s="101"/>
      <c r="H166" s="133" t="s">
        <v>640</v>
      </c>
      <c r="I166" s="9"/>
      <c r="J166" s="157" t="s">
        <v>16</v>
      </c>
      <c r="K166" s="157">
        <f t="shared" si="19"/>
        <v>0</v>
      </c>
      <c r="L166" s="157">
        <f t="shared" si="16"/>
        <v>0</v>
      </c>
      <c r="M166" s="157">
        <f t="shared" si="17"/>
        <v>0</v>
      </c>
      <c r="N166" s="157">
        <f t="shared" si="18"/>
        <v>0</v>
      </c>
      <c r="O166" s="157">
        <f t="shared" si="20"/>
        <v>0</v>
      </c>
      <c r="P166" s="157">
        <f t="shared" si="21"/>
        <v>0</v>
      </c>
      <c r="Q166" s="157">
        <f t="shared" si="22"/>
        <v>0</v>
      </c>
      <c r="R166" s="157">
        <f t="shared" si="23"/>
        <v>0</v>
      </c>
      <c r="S166" s="10"/>
    </row>
    <row r="167" spans="1:19" s="93" customFormat="1" ht="36" x14ac:dyDescent="0.2">
      <c r="A167" s="270"/>
      <c r="B167" s="270"/>
      <c r="C167" s="197" t="s">
        <v>562</v>
      </c>
      <c r="D167" s="198" t="s">
        <v>66</v>
      </c>
      <c r="E167" s="199" t="s">
        <v>538</v>
      </c>
      <c r="F167" s="88"/>
      <c r="G167" s="101"/>
      <c r="H167" s="133" t="s">
        <v>640</v>
      </c>
      <c r="I167" s="9"/>
      <c r="J167" s="157" t="s">
        <v>16</v>
      </c>
      <c r="K167" s="157">
        <f t="shared" si="19"/>
        <v>0</v>
      </c>
      <c r="L167" s="157">
        <f t="shared" si="16"/>
        <v>0</v>
      </c>
      <c r="M167" s="157">
        <f t="shared" si="17"/>
        <v>0</v>
      </c>
      <c r="N167" s="157">
        <f t="shared" si="18"/>
        <v>0</v>
      </c>
      <c r="O167" s="157">
        <f t="shared" si="20"/>
        <v>0</v>
      </c>
      <c r="P167" s="157">
        <f t="shared" si="21"/>
        <v>0</v>
      </c>
      <c r="Q167" s="157">
        <f t="shared" si="22"/>
        <v>0</v>
      </c>
      <c r="R167" s="157">
        <f t="shared" si="23"/>
        <v>0</v>
      </c>
      <c r="S167" s="10"/>
    </row>
    <row r="168" spans="1:19" s="93" customFormat="1" ht="109" thickBot="1" x14ac:dyDescent="0.25">
      <c r="A168" s="270"/>
      <c r="B168" s="270"/>
      <c r="C168" s="62" t="s">
        <v>471</v>
      </c>
      <c r="D168" s="62" t="s">
        <v>390</v>
      </c>
      <c r="E168" s="87" t="s">
        <v>458</v>
      </c>
      <c r="F168" s="88"/>
      <c r="G168" s="96"/>
      <c r="H168" s="132" t="s">
        <v>641</v>
      </c>
      <c r="I168" s="3" t="s">
        <v>760</v>
      </c>
      <c r="J168" s="159" t="s">
        <v>16</v>
      </c>
      <c r="K168" s="159">
        <f t="shared" si="19"/>
        <v>0</v>
      </c>
      <c r="L168" s="159">
        <f t="shared" si="16"/>
        <v>0</v>
      </c>
      <c r="M168" s="159">
        <f t="shared" si="17"/>
        <v>0</v>
      </c>
      <c r="N168" s="159">
        <f t="shared" si="18"/>
        <v>0</v>
      </c>
      <c r="O168" s="159">
        <f t="shared" si="20"/>
        <v>0</v>
      </c>
      <c r="P168" s="159">
        <f t="shared" si="21"/>
        <v>0</v>
      </c>
      <c r="Q168" s="159">
        <f t="shared" si="22"/>
        <v>0</v>
      </c>
      <c r="R168" s="159">
        <f t="shared" si="23"/>
        <v>0</v>
      </c>
      <c r="S168" s="252"/>
    </row>
    <row r="169" spans="1:19" s="103" customFormat="1" ht="73" thickTop="1" x14ac:dyDescent="0.2">
      <c r="A169" s="272" t="s">
        <v>17</v>
      </c>
      <c r="B169" s="272" t="s">
        <v>48</v>
      </c>
      <c r="C169" s="65" t="s">
        <v>250</v>
      </c>
      <c r="D169" s="65" t="s">
        <v>65</v>
      </c>
      <c r="E169" s="66" t="s">
        <v>348</v>
      </c>
      <c r="F169" s="68" t="s">
        <v>141</v>
      </c>
      <c r="G169" s="101"/>
      <c r="H169" s="106" t="str">
        <f t="shared" ref="H169:H175" si="25">IF(ISBLANK(H156),"Waiting",H156)</f>
        <v>No</v>
      </c>
      <c r="I169" s="4"/>
      <c r="J169" s="156" t="s">
        <v>17</v>
      </c>
      <c r="K169" s="156">
        <f t="shared" si="19"/>
        <v>0</v>
      </c>
      <c r="L169" s="156">
        <f t="shared" si="16"/>
        <v>0</v>
      </c>
      <c r="M169" s="156">
        <f t="shared" si="17"/>
        <v>0</v>
      </c>
      <c r="N169" s="156">
        <f t="shared" si="18"/>
        <v>0</v>
      </c>
      <c r="O169" s="158">
        <f t="shared" si="20"/>
        <v>0</v>
      </c>
      <c r="P169" s="158">
        <f t="shared" si="21"/>
        <v>0</v>
      </c>
      <c r="Q169" s="158">
        <f t="shared" si="22"/>
        <v>0</v>
      </c>
      <c r="R169" s="158">
        <f t="shared" si="23"/>
        <v>0</v>
      </c>
      <c r="S169" s="5"/>
    </row>
    <row r="170" spans="1:19" s="103" customFormat="1" ht="72" x14ac:dyDescent="0.2">
      <c r="A170" s="273"/>
      <c r="B170" s="273"/>
      <c r="C170" s="65" t="s">
        <v>251</v>
      </c>
      <c r="D170" s="65" t="s">
        <v>65</v>
      </c>
      <c r="E170" s="66" t="s">
        <v>349</v>
      </c>
      <c r="F170" s="68" t="s">
        <v>147</v>
      </c>
      <c r="G170" s="101"/>
      <c r="H170" s="104" t="str">
        <f t="shared" si="25"/>
        <v>No</v>
      </c>
      <c r="I170" s="3"/>
      <c r="J170" s="157" t="s">
        <v>17</v>
      </c>
      <c r="K170" s="157">
        <f t="shared" si="19"/>
        <v>0</v>
      </c>
      <c r="L170" s="157">
        <f t="shared" si="16"/>
        <v>0</v>
      </c>
      <c r="M170" s="157">
        <f t="shared" si="17"/>
        <v>0</v>
      </c>
      <c r="N170" s="157">
        <f t="shared" si="18"/>
        <v>0</v>
      </c>
      <c r="O170" s="157">
        <f t="shared" si="20"/>
        <v>0</v>
      </c>
      <c r="P170" s="157">
        <f t="shared" si="21"/>
        <v>0</v>
      </c>
      <c r="Q170" s="157">
        <f t="shared" si="22"/>
        <v>0</v>
      </c>
      <c r="R170" s="157">
        <f t="shared" si="23"/>
        <v>0</v>
      </c>
      <c r="S170" s="6"/>
    </row>
    <row r="171" spans="1:19" s="103" customFormat="1" ht="36" x14ac:dyDescent="0.2">
      <c r="A171" s="273"/>
      <c r="B171" s="273"/>
      <c r="C171" s="65" t="s">
        <v>252</v>
      </c>
      <c r="D171" s="65" t="s">
        <v>65</v>
      </c>
      <c r="E171" s="66" t="s">
        <v>350</v>
      </c>
      <c r="F171" s="68" t="s">
        <v>143</v>
      </c>
      <c r="G171" s="101"/>
      <c r="H171" s="104" t="str">
        <f t="shared" si="25"/>
        <v>No</v>
      </c>
      <c r="I171" s="3"/>
      <c r="J171" s="157" t="s">
        <v>17</v>
      </c>
      <c r="K171" s="157">
        <f t="shared" si="19"/>
        <v>0</v>
      </c>
      <c r="L171" s="157">
        <f t="shared" si="16"/>
        <v>0</v>
      </c>
      <c r="M171" s="157">
        <f t="shared" si="17"/>
        <v>0</v>
      </c>
      <c r="N171" s="157">
        <f t="shared" si="18"/>
        <v>0</v>
      </c>
      <c r="O171" s="157">
        <f t="shared" si="20"/>
        <v>0</v>
      </c>
      <c r="P171" s="157">
        <f t="shared" si="21"/>
        <v>0</v>
      </c>
      <c r="Q171" s="157">
        <f t="shared" si="22"/>
        <v>0</v>
      </c>
      <c r="R171" s="157">
        <f t="shared" si="23"/>
        <v>0</v>
      </c>
      <c r="S171" s="6"/>
    </row>
    <row r="172" spans="1:19" s="103" customFormat="1" ht="36" x14ac:dyDescent="0.2">
      <c r="A172" s="273"/>
      <c r="B172" s="273"/>
      <c r="C172" s="65" t="s">
        <v>253</v>
      </c>
      <c r="D172" s="65" t="s">
        <v>65</v>
      </c>
      <c r="E172" s="66" t="s">
        <v>608</v>
      </c>
      <c r="F172" s="68" t="s">
        <v>609</v>
      </c>
      <c r="G172" s="101"/>
      <c r="H172" s="104" t="str">
        <f t="shared" si="25"/>
        <v>No</v>
      </c>
      <c r="I172" s="3"/>
      <c r="J172" s="157" t="s">
        <v>17</v>
      </c>
      <c r="K172" s="157">
        <f t="shared" si="19"/>
        <v>0</v>
      </c>
      <c r="L172" s="157">
        <f t="shared" si="16"/>
        <v>0</v>
      </c>
      <c r="M172" s="157">
        <f t="shared" si="17"/>
        <v>0</v>
      </c>
      <c r="N172" s="157">
        <f t="shared" si="18"/>
        <v>0</v>
      </c>
      <c r="O172" s="157">
        <f t="shared" si="20"/>
        <v>0</v>
      </c>
      <c r="P172" s="157">
        <f t="shared" si="21"/>
        <v>0</v>
      </c>
      <c r="Q172" s="157">
        <f t="shared" si="22"/>
        <v>0</v>
      </c>
      <c r="R172" s="157">
        <f t="shared" si="23"/>
        <v>0</v>
      </c>
      <c r="S172" s="6"/>
    </row>
    <row r="173" spans="1:19" s="103" customFormat="1" ht="36" x14ac:dyDescent="0.2">
      <c r="A173" s="273"/>
      <c r="B173" s="273"/>
      <c r="C173" s="65" t="s">
        <v>254</v>
      </c>
      <c r="D173" s="65" t="s">
        <v>65</v>
      </c>
      <c r="E173" s="66" t="s">
        <v>32</v>
      </c>
      <c r="F173" s="68" t="s">
        <v>144</v>
      </c>
      <c r="G173" s="101"/>
      <c r="H173" s="104" t="str">
        <f t="shared" si="25"/>
        <v>No</v>
      </c>
      <c r="I173" s="3"/>
      <c r="J173" s="157" t="s">
        <v>17</v>
      </c>
      <c r="K173" s="157">
        <f t="shared" si="19"/>
        <v>0</v>
      </c>
      <c r="L173" s="157">
        <f t="shared" si="16"/>
        <v>0</v>
      </c>
      <c r="M173" s="157">
        <f t="shared" si="17"/>
        <v>0</v>
      </c>
      <c r="N173" s="157">
        <f t="shared" si="18"/>
        <v>0</v>
      </c>
      <c r="O173" s="157">
        <f t="shared" si="20"/>
        <v>0</v>
      </c>
      <c r="P173" s="157">
        <f t="shared" si="21"/>
        <v>0</v>
      </c>
      <c r="Q173" s="157">
        <f t="shared" si="22"/>
        <v>0</v>
      </c>
      <c r="R173" s="157">
        <f t="shared" si="23"/>
        <v>0</v>
      </c>
      <c r="S173" s="6"/>
    </row>
    <row r="174" spans="1:19" s="103" customFormat="1" ht="36" x14ac:dyDescent="0.2">
      <c r="A174" s="273"/>
      <c r="B174" s="273"/>
      <c r="C174" s="65" t="s">
        <v>255</v>
      </c>
      <c r="D174" s="65" t="s">
        <v>65</v>
      </c>
      <c r="E174" s="66" t="s">
        <v>354</v>
      </c>
      <c r="F174" s="68" t="s">
        <v>148</v>
      </c>
      <c r="G174" s="101"/>
      <c r="H174" s="104" t="str">
        <f t="shared" si="25"/>
        <v>No</v>
      </c>
      <c r="I174" s="3"/>
      <c r="J174" s="157" t="s">
        <v>17</v>
      </c>
      <c r="K174" s="157">
        <f t="shared" si="19"/>
        <v>0</v>
      </c>
      <c r="L174" s="157">
        <f t="shared" si="16"/>
        <v>0</v>
      </c>
      <c r="M174" s="157">
        <f t="shared" si="17"/>
        <v>0</v>
      </c>
      <c r="N174" s="157">
        <f t="shared" si="18"/>
        <v>0</v>
      </c>
      <c r="O174" s="157">
        <f t="shared" si="20"/>
        <v>0</v>
      </c>
      <c r="P174" s="157">
        <f t="shared" si="21"/>
        <v>0</v>
      </c>
      <c r="Q174" s="157">
        <f t="shared" si="22"/>
        <v>0</v>
      </c>
      <c r="R174" s="157">
        <f t="shared" si="23"/>
        <v>0</v>
      </c>
      <c r="S174" s="6"/>
    </row>
    <row r="175" spans="1:19" s="103" customFormat="1" ht="36" x14ac:dyDescent="0.2">
      <c r="A175" s="273"/>
      <c r="B175" s="273"/>
      <c r="C175" s="65" t="s">
        <v>607</v>
      </c>
      <c r="D175" s="65" t="s">
        <v>65</v>
      </c>
      <c r="E175" s="66" t="s">
        <v>622</v>
      </c>
      <c r="F175" s="68" t="s">
        <v>610</v>
      </c>
      <c r="G175" s="101"/>
      <c r="H175" s="104" t="str">
        <f t="shared" si="25"/>
        <v>No</v>
      </c>
      <c r="I175" s="3"/>
      <c r="J175" s="157" t="s">
        <v>17</v>
      </c>
      <c r="K175" s="157">
        <f t="shared" si="19"/>
        <v>0</v>
      </c>
      <c r="L175" s="157">
        <f t="shared" si="16"/>
        <v>0</v>
      </c>
      <c r="M175" s="157">
        <f t="shared" si="17"/>
        <v>0</v>
      </c>
      <c r="N175" s="157">
        <f t="shared" si="18"/>
        <v>0</v>
      </c>
      <c r="O175" s="157">
        <f t="shared" si="20"/>
        <v>0</v>
      </c>
      <c r="P175" s="157">
        <f t="shared" si="21"/>
        <v>0</v>
      </c>
      <c r="Q175" s="157">
        <f t="shared" si="22"/>
        <v>0</v>
      </c>
      <c r="R175" s="157">
        <f t="shared" si="23"/>
        <v>0</v>
      </c>
      <c r="S175" s="6"/>
    </row>
    <row r="176" spans="1:19" s="103" customFormat="1" ht="72" x14ac:dyDescent="0.2">
      <c r="A176" s="273"/>
      <c r="B176" s="273"/>
      <c r="C176" s="65" t="s">
        <v>259</v>
      </c>
      <c r="D176" s="65" t="s">
        <v>65</v>
      </c>
      <c r="E176" s="66" t="s">
        <v>355</v>
      </c>
      <c r="F176" s="68" t="s">
        <v>155</v>
      </c>
      <c r="G176" s="101"/>
      <c r="H176" s="104" t="str">
        <f t="shared" ref="H176:H183" si="26">IF(ISBLANK(H188),"Waiting",H188)</f>
        <v>No</v>
      </c>
      <c r="I176" s="3"/>
      <c r="J176" s="157" t="s">
        <v>17</v>
      </c>
      <c r="K176" s="157">
        <f t="shared" si="19"/>
        <v>0</v>
      </c>
      <c r="L176" s="157">
        <f t="shared" si="16"/>
        <v>0</v>
      </c>
      <c r="M176" s="157">
        <f t="shared" si="17"/>
        <v>0</v>
      </c>
      <c r="N176" s="157">
        <f t="shared" si="18"/>
        <v>0</v>
      </c>
      <c r="O176" s="157">
        <f t="shared" si="20"/>
        <v>0</v>
      </c>
      <c r="P176" s="157">
        <f t="shared" si="21"/>
        <v>0</v>
      </c>
      <c r="Q176" s="157">
        <f t="shared" si="22"/>
        <v>0</v>
      </c>
      <c r="R176" s="157">
        <f t="shared" si="23"/>
        <v>0</v>
      </c>
      <c r="S176" s="6"/>
    </row>
    <row r="177" spans="1:19" s="103" customFormat="1" ht="36" x14ac:dyDescent="0.2">
      <c r="A177" s="273"/>
      <c r="B177" s="273"/>
      <c r="C177" s="65" t="s">
        <v>260</v>
      </c>
      <c r="D177" s="65" t="s">
        <v>65</v>
      </c>
      <c r="E177" s="66" t="s">
        <v>621</v>
      </c>
      <c r="F177" s="68" t="s">
        <v>149</v>
      </c>
      <c r="G177" s="101"/>
      <c r="H177" s="104" t="str">
        <f t="shared" si="26"/>
        <v>No</v>
      </c>
      <c r="I177" s="3"/>
      <c r="J177" s="157" t="s">
        <v>17</v>
      </c>
      <c r="K177" s="157">
        <f t="shared" si="19"/>
        <v>0</v>
      </c>
      <c r="L177" s="157">
        <f t="shared" si="16"/>
        <v>0</v>
      </c>
      <c r="M177" s="157">
        <f t="shared" si="17"/>
        <v>0</v>
      </c>
      <c r="N177" s="157">
        <f t="shared" si="18"/>
        <v>0</v>
      </c>
      <c r="O177" s="157">
        <f t="shared" si="20"/>
        <v>0</v>
      </c>
      <c r="P177" s="157">
        <f t="shared" si="21"/>
        <v>0</v>
      </c>
      <c r="Q177" s="157">
        <f t="shared" si="22"/>
        <v>0</v>
      </c>
      <c r="R177" s="157">
        <f t="shared" si="23"/>
        <v>0</v>
      </c>
      <c r="S177" s="6"/>
    </row>
    <row r="178" spans="1:19" s="103" customFormat="1" ht="36" x14ac:dyDescent="0.2">
      <c r="A178" s="273"/>
      <c r="B178" s="273"/>
      <c r="C178" s="65" t="s">
        <v>261</v>
      </c>
      <c r="D178" s="65" t="s">
        <v>65</v>
      </c>
      <c r="E178" s="66" t="s">
        <v>356</v>
      </c>
      <c r="F178" s="68" t="s">
        <v>150</v>
      </c>
      <c r="G178" s="101"/>
      <c r="H178" s="104" t="str">
        <f t="shared" si="26"/>
        <v>No</v>
      </c>
      <c r="I178" s="3"/>
      <c r="J178" s="157" t="s">
        <v>17</v>
      </c>
      <c r="K178" s="157">
        <f t="shared" si="19"/>
        <v>0</v>
      </c>
      <c r="L178" s="157">
        <f t="shared" si="16"/>
        <v>0</v>
      </c>
      <c r="M178" s="157">
        <f t="shared" si="17"/>
        <v>0</v>
      </c>
      <c r="N178" s="157">
        <f t="shared" si="18"/>
        <v>0</v>
      </c>
      <c r="O178" s="157">
        <f t="shared" si="20"/>
        <v>0</v>
      </c>
      <c r="P178" s="157">
        <f t="shared" si="21"/>
        <v>0</v>
      </c>
      <c r="Q178" s="157">
        <f t="shared" si="22"/>
        <v>0</v>
      </c>
      <c r="R178" s="157">
        <f t="shared" si="23"/>
        <v>0</v>
      </c>
      <c r="S178" s="6"/>
    </row>
    <row r="179" spans="1:19" s="103" customFormat="1" ht="36" x14ac:dyDescent="0.2">
      <c r="A179" s="273"/>
      <c r="B179" s="273"/>
      <c r="C179" s="65" t="s">
        <v>262</v>
      </c>
      <c r="D179" s="65" t="s">
        <v>65</v>
      </c>
      <c r="E179" s="66" t="s">
        <v>357</v>
      </c>
      <c r="F179" s="68" t="s">
        <v>151</v>
      </c>
      <c r="G179" s="101"/>
      <c r="H179" s="104" t="str">
        <f t="shared" si="26"/>
        <v>No</v>
      </c>
      <c r="I179" s="3"/>
      <c r="J179" s="157" t="s">
        <v>17</v>
      </c>
      <c r="K179" s="157">
        <f t="shared" si="19"/>
        <v>0</v>
      </c>
      <c r="L179" s="157">
        <f t="shared" si="16"/>
        <v>0</v>
      </c>
      <c r="M179" s="157">
        <f t="shared" si="17"/>
        <v>0</v>
      </c>
      <c r="N179" s="157">
        <f t="shared" si="18"/>
        <v>0</v>
      </c>
      <c r="O179" s="157">
        <f t="shared" si="20"/>
        <v>0</v>
      </c>
      <c r="P179" s="157">
        <f t="shared" si="21"/>
        <v>0</v>
      </c>
      <c r="Q179" s="157">
        <f t="shared" si="22"/>
        <v>0</v>
      </c>
      <c r="R179" s="157">
        <f t="shared" si="23"/>
        <v>0</v>
      </c>
      <c r="S179" s="6"/>
    </row>
    <row r="180" spans="1:19" s="103" customFormat="1" ht="36" x14ac:dyDescent="0.2">
      <c r="A180" s="273"/>
      <c r="B180" s="273"/>
      <c r="C180" s="65" t="s">
        <v>263</v>
      </c>
      <c r="D180" s="65" t="s">
        <v>65</v>
      </c>
      <c r="E180" s="66" t="s">
        <v>358</v>
      </c>
      <c r="F180" s="68" t="s">
        <v>152</v>
      </c>
      <c r="G180" s="101"/>
      <c r="H180" s="104" t="str">
        <f t="shared" si="26"/>
        <v>No</v>
      </c>
      <c r="I180" s="3"/>
      <c r="J180" s="157" t="s">
        <v>17</v>
      </c>
      <c r="K180" s="157">
        <f t="shared" si="19"/>
        <v>0</v>
      </c>
      <c r="L180" s="157">
        <f t="shared" si="16"/>
        <v>0</v>
      </c>
      <c r="M180" s="157">
        <f t="shared" si="17"/>
        <v>0</v>
      </c>
      <c r="N180" s="157">
        <f t="shared" si="18"/>
        <v>0</v>
      </c>
      <c r="O180" s="157">
        <f t="shared" si="20"/>
        <v>0</v>
      </c>
      <c r="P180" s="157">
        <f t="shared" si="21"/>
        <v>0</v>
      </c>
      <c r="Q180" s="157">
        <f t="shared" si="22"/>
        <v>0</v>
      </c>
      <c r="R180" s="157">
        <f t="shared" si="23"/>
        <v>0</v>
      </c>
      <c r="S180" s="6"/>
    </row>
    <row r="181" spans="1:19" s="103" customFormat="1" ht="36" x14ac:dyDescent="0.2">
      <c r="A181" s="273"/>
      <c r="B181" s="273"/>
      <c r="C181" s="65" t="s">
        <v>264</v>
      </c>
      <c r="D181" s="65" t="s">
        <v>65</v>
      </c>
      <c r="E181" s="66" t="s">
        <v>359</v>
      </c>
      <c r="F181" s="68" t="s">
        <v>153</v>
      </c>
      <c r="G181" s="101"/>
      <c r="H181" s="104" t="str">
        <f t="shared" si="26"/>
        <v>No</v>
      </c>
      <c r="I181" s="3"/>
      <c r="J181" s="157" t="s">
        <v>17</v>
      </c>
      <c r="K181" s="157">
        <f t="shared" si="19"/>
        <v>0</v>
      </c>
      <c r="L181" s="157">
        <f t="shared" si="16"/>
        <v>0</v>
      </c>
      <c r="M181" s="157">
        <f t="shared" si="17"/>
        <v>0</v>
      </c>
      <c r="N181" s="157">
        <f t="shared" si="18"/>
        <v>0</v>
      </c>
      <c r="O181" s="157">
        <f t="shared" si="20"/>
        <v>0</v>
      </c>
      <c r="P181" s="157">
        <f t="shared" si="21"/>
        <v>0</v>
      </c>
      <c r="Q181" s="157">
        <f t="shared" si="22"/>
        <v>0</v>
      </c>
      <c r="R181" s="157">
        <f t="shared" si="23"/>
        <v>0</v>
      </c>
      <c r="S181" s="6"/>
    </row>
    <row r="182" spans="1:19" s="103" customFormat="1" ht="36" x14ac:dyDescent="0.2">
      <c r="A182" s="273"/>
      <c r="B182" s="273"/>
      <c r="C182" s="65" t="s">
        <v>265</v>
      </c>
      <c r="D182" s="65" t="s">
        <v>65</v>
      </c>
      <c r="E182" s="66" t="s">
        <v>327</v>
      </c>
      <c r="F182" s="68" t="s">
        <v>154</v>
      </c>
      <c r="G182" s="101"/>
      <c r="H182" s="104" t="str">
        <f t="shared" si="26"/>
        <v>No</v>
      </c>
      <c r="I182" s="3"/>
      <c r="J182" s="157" t="s">
        <v>17</v>
      </c>
      <c r="K182" s="157">
        <f t="shared" si="19"/>
        <v>0</v>
      </c>
      <c r="L182" s="157">
        <f t="shared" si="16"/>
        <v>0</v>
      </c>
      <c r="M182" s="157">
        <f t="shared" si="17"/>
        <v>0</v>
      </c>
      <c r="N182" s="157">
        <f t="shared" si="18"/>
        <v>0</v>
      </c>
      <c r="O182" s="157">
        <f t="shared" si="20"/>
        <v>0</v>
      </c>
      <c r="P182" s="157">
        <f t="shared" si="21"/>
        <v>0</v>
      </c>
      <c r="Q182" s="157">
        <f t="shared" si="22"/>
        <v>0</v>
      </c>
      <c r="R182" s="157">
        <f t="shared" si="23"/>
        <v>0</v>
      </c>
      <c r="S182" s="6"/>
    </row>
    <row r="183" spans="1:19" s="103" customFormat="1" ht="20" x14ac:dyDescent="0.2">
      <c r="A183" s="273"/>
      <c r="B183" s="273"/>
      <c r="C183" s="65" t="s">
        <v>256</v>
      </c>
      <c r="D183" s="65" t="s">
        <v>65</v>
      </c>
      <c r="E183" s="66" t="s">
        <v>352</v>
      </c>
      <c r="F183" s="68" t="s">
        <v>145</v>
      </c>
      <c r="G183" s="101"/>
      <c r="H183" s="104" t="str">
        <f t="shared" si="26"/>
        <v>No</v>
      </c>
      <c r="I183" s="3"/>
      <c r="J183" s="157" t="s">
        <v>17</v>
      </c>
      <c r="K183" s="157">
        <f t="shared" si="19"/>
        <v>0</v>
      </c>
      <c r="L183" s="157">
        <f t="shared" si="16"/>
        <v>0</v>
      </c>
      <c r="M183" s="157">
        <f t="shared" si="17"/>
        <v>0</v>
      </c>
      <c r="N183" s="157">
        <f t="shared" si="18"/>
        <v>0</v>
      </c>
      <c r="O183" s="157">
        <f t="shared" si="20"/>
        <v>0</v>
      </c>
      <c r="P183" s="157">
        <f t="shared" si="21"/>
        <v>0</v>
      </c>
      <c r="Q183" s="157">
        <f t="shared" si="22"/>
        <v>0</v>
      </c>
      <c r="R183" s="157">
        <f t="shared" si="23"/>
        <v>0</v>
      </c>
      <c r="S183" s="6"/>
    </row>
    <row r="184" spans="1:19" s="93" customFormat="1" ht="90" x14ac:dyDescent="0.2">
      <c r="A184" s="273"/>
      <c r="B184" s="273"/>
      <c r="C184" s="221" t="s">
        <v>257</v>
      </c>
      <c r="D184" s="221" t="s">
        <v>66</v>
      </c>
      <c r="E184" s="219" t="s">
        <v>353</v>
      </c>
      <c r="F184" s="230" t="s">
        <v>598</v>
      </c>
      <c r="G184" s="101"/>
      <c r="H184" s="104" t="str">
        <f>IF(ISBLANK(H198),"Waiting",H198)</f>
        <v>Yes</v>
      </c>
      <c r="I184" s="3" t="s">
        <v>790</v>
      </c>
      <c r="J184" s="157" t="s">
        <v>17</v>
      </c>
      <c r="K184" s="157">
        <f t="shared" si="19"/>
        <v>0</v>
      </c>
      <c r="L184" s="157">
        <f t="shared" si="16"/>
        <v>1</v>
      </c>
      <c r="M184" s="157">
        <f t="shared" si="17"/>
        <v>0</v>
      </c>
      <c r="N184" s="157">
        <f t="shared" si="18"/>
        <v>0</v>
      </c>
      <c r="O184" s="157">
        <f t="shared" si="20"/>
        <v>0</v>
      </c>
      <c r="P184" s="157">
        <f t="shared" si="21"/>
        <v>0</v>
      </c>
      <c r="Q184" s="157">
        <f t="shared" si="22"/>
        <v>0</v>
      </c>
      <c r="R184" s="157">
        <f t="shared" si="23"/>
        <v>0</v>
      </c>
      <c r="S184" s="6"/>
    </row>
    <row r="185" spans="1:19" s="93" customFormat="1" ht="36" x14ac:dyDescent="0.2">
      <c r="A185" s="210"/>
      <c r="B185" s="210"/>
      <c r="C185" s="200" t="s">
        <v>563</v>
      </c>
      <c r="D185" s="201" t="s">
        <v>65</v>
      </c>
      <c r="E185" s="202" t="s">
        <v>537</v>
      </c>
      <c r="F185" s="205"/>
      <c r="G185" s="101"/>
      <c r="H185" s="133" t="s">
        <v>640</v>
      </c>
      <c r="I185" s="3"/>
      <c r="J185" s="157" t="s">
        <v>17</v>
      </c>
      <c r="K185" s="157">
        <f t="shared" si="19"/>
        <v>0</v>
      </c>
      <c r="L185" s="157">
        <f t="shared" si="16"/>
        <v>0</v>
      </c>
      <c r="M185" s="157">
        <f t="shared" si="17"/>
        <v>0</v>
      </c>
      <c r="N185" s="157">
        <f t="shared" si="18"/>
        <v>0</v>
      </c>
      <c r="O185" s="157">
        <f t="shared" si="20"/>
        <v>0</v>
      </c>
      <c r="P185" s="157">
        <f t="shared" si="21"/>
        <v>0</v>
      </c>
      <c r="Q185" s="157">
        <f t="shared" si="22"/>
        <v>0</v>
      </c>
      <c r="R185" s="157">
        <f t="shared" si="23"/>
        <v>0</v>
      </c>
      <c r="S185" s="6"/>
    </row>
    <row r="186" spans="1:19" s="93" customFormat="1" ht="36" x14ac:dyDescent="0.2">
      <c r="A186" s="210"/>
      <c r="B186" s="210"/>
      <c r="C186" s="206" t="s">
        <v>578</v>
      </c>
      <c r="D186" s="207" t="s">
        <v>66</v>
      </c>
      <c r="E186" s="208" t="s">
        <v>538</v>
      </c>
      <c r="F186" s="205"/>
      <c r="G186" s="101"/>
      <c r="H186" s="133" t="s">
        <v>640</v>
      </c>
      <c r="I186" s="3"/>
      <c r="J186" s="157" t="s">
        <v>17</v>
      </c>
      <c r="K186" s="157">
        <f t="shared" si="19"/>
        <v>0</v>
      </c>
      <c r="L186" s="157">
        <f t="shared" si="16"/>
        <v>0</v>
      </c>
      <c r="M186" s="157">
        <f t="shared" si="17"/>
        <v>0</v>
      </c>
      <c r="N186" s="157">
        <f t="shared" si="18"/>
        <v>0</v>
      </c>
      <c r="O186" s="157">
        <f t="shared" si="20"/>
        <v>0</v>
      </c>
      <c r="P186" s="157">
        <f t="shared" si="21"/>
        <v>0</v>
      </c>
      <c r="Q186" s="157">
        <f t="shared" si="22"/>
        <v>0</v>
      </c>
      <c r="R186" s="157">
        <f t="shared" si="23"/>
        <v>0</v>
      </c>
      <c r="S186" s="6"/>
    </row>
    <row r="187" spans="1:19" s="93" customFormat="1" ht="21" thickBot="1" x14ac:dyDescent="0.25">
      <c r="A187" s="210"/>
      <c r="B187" s="210"/>
      <c r="C187" s="57" t="s">
        <v>473</v>
      </c>
      <c r="D187" s="57" t="s">
        <v>390</v>
      </c>
      <c r="E187" s="78" t="s">
        <v>458</v>
      </c>
      <c r="F187" s="79"/>
      <c r="G187" s="101"/>
      <c r="H187" s="131" t="s">
        <v>640</v>
      </c>
      <c r="I187" s="3"/>
      <c r="J187" s="158" t="s">
        <v>17</v>
      </c>
      <c r="K187" s="158">
        <f t="shared" si="19"/>
        <v>0</v>
      </c>
      <c r="L187" s="158">
        <f t="shared" si="16"/>
        <v>0</v>
      </c>
      <c r="M187" s="158">
        <f t="shared" si="17"/>
        <v>0</v>
      </c>
      <c r="N187" s="158">
        <f t="shared" si="18"/>
        <v>0</v>
      </c>
      <c r="O187" s="159">
        <f t="shared" si="20"/>
        <v>0</v>
      </c>
      <c r="P187" s="159">
        <f t="shared" si="21"/>
        <v>0</v>
      </c>
      <c r="Q187" s="159">
        <f t="shared" si="22"/>
        <v>0</v>
      </c>
      <c r="R187" s="159">
        <f t="shared" si="23"/>
        <v>0</v>
      </c>
      <c r="S187" s="253"/>
    </row>
    <row r="188" spans="1:19" s="93" customFormat="1" ht="73" thickTop="1" x14ac:dyDescent="0.2">
      <c r="A188" s="269" t="s">
        <v>18</v>
      </c>
      <c r="B188" s="269" t="s">
        <v>49</v>
      </c>
      <c r="C188" s="62" t="s">
        <v>259</v>
      </c>
      <c r="D188" s="62" t="s">
        <v>65</v>
      </c>
      <c r="E188" s="67" t="s">
        <v>631</v>
      </c>
      <c r="F188" s="81" t="s">
        <v>155</v>
      </c>
      <c r="G188" s="96"/>
      <c r="H188" s="130" t="s">
        <v>640</v>
      </c>
      <c r="I188" s="4"/>
      <c r="J188" s="156" t="s">
        <v>18</v>
      </c>
      <c r="K188" s="156">
        <f t="shared" si="19"/>
        <v>0</v>
      </c>
      <c r="L188" s="156">
        <f t="shared" si="16"/>
        <v>0</v>
      </c>
      <c r="M188" s="156">
        <f t="shared" si="17"/>
        <v>0</v>
      </c>
      <c r="N188" s="156">
        <f t="shared" si="18"/>
        <v>0</v>
      </c>
      <c r="O188" s="158">
        <f t="shared" si="20"/>
        <v>0</v>
      </c>
      <c r="P188" s="158">
        <f t="shared" si="21"/>
        <v>0</v>
      </c>
      <c r="Q188" s="158">
        <f t="shared" si="22"/>
        <v>0</v>
      </c>
      <c r="R188" s="158">
        <f t="shared" si="23"/>
        <v>0</v>
      </c>
      <c r="S188" s="246"/>
    </row>
    <row r="189" spans="1:19" s="93" customFormat="1" ht="36" x14ac:dyDescent="0.2">
      <c r="A189" s="270"/>
      <c r="B189" s="270"/>
      <c r="C189" s="62" t="s">
        <v>260</v>
      </c>
      <c r="D189" s="62" t="s">
        <v>65</v>
      </c>
      <c r="E189" s="67" t="s">
        <v>621</v>
      </c>
      <c r="F189" s="81" t="s">
        <v>149</v>
      </c>
      <c r="G189" s="96"/>
      <c r="H189" s="131" t="s">
        <v>640</v>
      </c>
      <c r="I189" s="3"/>
      <c r="J189" s="157" t="s">
        <v>18</v>
      </c>
      <c r="K189" s="157">
        <f t="shared" si="19"/>
        <v>0</v>
      </c>
      <c r="L189" s="157">
        <f t="shared" si="16"/>
        <v>0</v>
      </c>
      <c r="M189" s="157">
        <f t="shared" si="17"/>
        <v>0</v>
      </c>
      <c r="N189" s="157">
        <f t="shared" si="18"/>
        <v>0</v>
      </c>
      <c r="O189" s="157">
        <f t="shared" si="20"/>
        <v>0</v>
      </c>
      <c r="P189" s="157">
        <f t="shared" si="21"/>
        <v>0</v>
      </c>
      <c r="Q189" s="157">
        <f t="shared" si="22"/>
        <v>0</v>
      </c>
      <c r="R189" s="157">
        <f t="shared" si="23"/>
        <v>0</v>
      </c>
      <c r="S189" s="6"/>
    </row>
    <row r="190" spans="1:19" s="93" customFormat="1" ht="36" x14ac:dyDescent="0.2">
      <c r="A190" s="270"/>
      <c r="B190" s="270"/>
      <c r="C190" s="62" t="s">
        <v>261</v>
      </c>
      <c r="D190" s="62" t="s">
        <v>65</v>
      </c>
      <c r="E190" s="67" t="s">
        <v>356</v>
      </c>
      <c r="F190" s="81" t="s">
        <v>150</v>
      </c>
      <c r="G190" s="96"/>
      <c r="H190" s="131" t="s">
        <v>640</v>
      </c>
      <c r="I190" s="3"/>
      <c r="J190" s="157" t="s">
        <v>18</v>
      </c>
      <c r="K190" s="157">
        <f t="shared" si="19"/>
        <v>0</v>
      </c>
      <c r="L190" s="157">
        <f t="shared" si="16"/>
        <v>0</v>
      </c>
      <c r="M190" s="157">
        <f t="shared" si="17"/>
        <v>0</v>
      </c>
      <c r="N190" s="157">
        <f t="shared" si="18"/>
        <v>0</v>
      </c>
      <c r="O190" s="157">
        <f t="shared" si="20"/>
        <v>0</v>
      </c>
      <c r="P190" s="157">
        <f t="shared" si="21"/>
        <v>0</v>
      </c>
      <c r="Q190" s="157">
        <f t="shared" si="22"/>
        <v>0</v>
      </c>
      <c r="R190" s="157">
        <f t="shared" si="23"/>
        <v>0</v>
      </c>
      <c r="S190" s="6"/>
    </row>
    <row r="191" spans="1:19" s="93" customFormat="1" ht="36" x14ac:dyDescent="0.2">
      <c r="A191" s="270"/>
      <c r="B191" s="270"/>
      <c r="C191" s="62" t="s">
        <v>262</v>
      </c>
      <c r="D191" s="62" t="s">
        <v>65</v>
      </c>
      <c r="E191" s="67" t="s">
        <v>357</v>
      </c>
      <c r="F191" s="81" t="s">
        <v>151</v>
      </c>
      <c r="G191" s="96"/>
      <c r="H191" s="131" t="s">
        <v>640</v>
      </c>
      <c r="I191" s="3"/>
      <c r="J191" s="157" t="s">
        <v>18</v>
      </c>
      <c r="K191" s="157">
        <f t="shared" si="19"/>
        <v>0</v>
      </c>
      <c r="L191" s="157">
        <f t="shared" si="16"/>
        <v>0</v>
      </c>
      <c r="M191" s="157">
        <f t="shared" si="17"/>
        <v>0</v>
      </c>
      <c r="N191" s="157">
        <f t="shared" si="18"/>
        <v>0</v>
      </c>
      <c r="O191" s="157">
        <f t="shared" si="20"/>
        <v>0</v>
      </c>
      <c r="P191" s="157">
        <f t="shared" si="21"/>
        <v>0</v>
      </c>
      <c r="Q191" s="157">
        <f t="shared" si="22"/>
        <v>0</v>
      </c>
      <c r="R191" s="157">
        <f t="shared" si="23"/>
        <v>0</v>
      </c>
      <c r="S191" s="247"/>
    </row>
    <row r="192" spans="1:19" s="93" customFormat="1" ht="36" x14ac:dyDescent="0.2">
      <c r="A192" s="270"/>
      <c r="B192" s="270"/>
      <c r="C192" s="62" t="s">
        <v>263</v>
      </c>
      <c r="D192" s="62" t="s">
        <v>65</v>
      </c>
      <c r="E192" s="67" t="s">
        <v>358</v>
      </c>
      <c r="F192" s="81" t="s">
        <v>152</v>
      </c>
      <c r="G192" s="96"/>
      <c r="H192" s="131" t="s">
        <v>640</v>
      </c>
      <c r="I192" s="3"/>
      <c r="J192" s="157" t="s">
        <v>18</v>
      </c>
      <c r="K192" s="157">
        <f t="shared" si="19"/>
        <v>0</v>
      </c>
      <c r="L192" s="157">
        <f t="shared" si="16"/>
        <v>0</v>
      </c>
      <c r="M192" s="157">
        <f t="shared" si="17"/>
        <v>0</v>
      </c>
      <c r="N192" s="157">
        <f t="shared" si="18"/>
        <v>0</v>
      </c>
      <c r="O192" s="157">
        <f t="shared" si="20"/>
        <v>0</v>
      </c>
      <c r="P192" s="157">
        <f t="shared" si="21"/>
        <v>0</v>
      </c>
      <c r="Q192" s="157">
        <f t="shared" si="22"/>
        <v>0</v>
      </c>
      <c r="R192" s="157">
        <f t="shared" si="23"/>
        <v>0</v>
      </c>
      <c r="S192" s="6"/>
    </row>
    <row r="193" spans="1:19" s="93" customFormat="1" ht="36" x14ac:dyDescent="0.2">
      <c r="A193" s="270"/>
      <c r="B193" s="270"/>
      <c r="C193" s="62" t="s">
        <v>264</v>
      </c>
      <c r="D193" s="62" t="s">
        <v>65</v>
      </c>
      <c r="E193" s="67" t="s">
        <v>359</v>
      </c>
      <c r="F193" s="81" t="s">
        <v>153</v>
      </c>
      <c r="G193" s="96"/>
      <c r="H193" s="131" t="s">
        <v>640</v>
      </c>
      <c r="I193" s="3"/>
      <c r="J193" s="157" t="s">
        <v>18</v>
      </c>
      <c r="K193" s="157">
        <f t="shared" si="19"/>
        <v>0</v>
      </c>
      <c r="L193" s="157">
        <f t="shared" si="16"/>
        <v>0</v>
      </c>
      <c r="M193" s="157">
        <f t="shared" si="17"/>
        <v>0</v>
      </c>
      <c r="N193" s="157">
        <f t="shared" si="18"/>
        <v>0</v>
      </c>
      <c r="O193" s="157">
        <f t="shared" si="20"/>
        <v>0</v>
      </c>
      <c r="P193" s="157">
        <f t="shared" si="21"/>
        <v>0</v>
      </c>
      <c r="Q193" s="157">
        <f t="shared" si="22"/>
        <v>0</v>
      </c>
      <c r="R193" s="157">
        <f t="shared" si="23"/>
        <v>0</v>
      </c>
      <c r="S193" s="6"/>
    </row>
    <row r="194" spans="1:19" s="93" customFormat="1" ht="36" x14ac:dyDescent="0.2">
      <c r="A194" s="270"/>
      <c r="B194" s="270"/>
      <c r="C194" s="62" t="s">
        <v>265</v>
      </c>
      <c r="D194" s="62" t="s">
        <v>65</v>
      </c>
      <c r="E194" s="67" t="s">
        <v>327</v>
      </c>
      <c r="F194" s="81" t="s">
        <v>154</v>
      </c>
      <c r="G194" s="96"/>
      <c r="H194" s="131" t="s">
        <v>640</v>
      </c>
      <c r="I194" s="3"/>
      <c r="J194" s="157" t="s">
        <v>18</v>
      </c>
      <c r="K194" s="157">
        <f t="shared" si="19"/>
        <v>0</v>
      </c>
      <c r="L194" s="157">
        <f t="shared" si="16"/>
        <v>0</v>
      </c>
      <c r="M194" s="157">
        <f t="shared" si="17"/>
        <v>0</v>
      </c>
      <c r="N194" s="157">
        <f t="shared" si="18"/>
        <v>0</v>
      </c>
      <c r="O194" s="157">
        <f t="shared" si="20"/>
        <v>0</v>
      </c>
      <c r="P194" s="157">
        <f t="shared" si="21"/>
        <v>0</v>
      </c>
      <c r="Q194" s="157">
        <f t="shared" si="22"/>
        <v>0</v>
      </c>
      <c r="R194" s="157">
        <f t="shared" si="23"/>
        <v>0</v>
      </c>
      <c r="S194" s="6"/>
    </row>
    <row r="195" spans="1:19" s="93" customFormat="1" ht="20" x14ac:dyDescent="0.2">
      <c r="A195" s="270"/>
      <c r="B195" s="270"/>
      <c r="C195" s="62" t="s">
        <v>256</v>
      </c>
      <c r="D195" s="62" t="s">
        <v>65</v>
      </c>
      <c r="E195" s="67" t="s">
        <v>352</v>
      </c>
      <c r="F195" s="81" t="s">
        <v>145</v>
      </c>
      <c r="G195" s="96"/>
      <c r="H195" s="131" t="s">
        <v>640</v>
      </c>
      <c r="I195" s="3"/>
      <c r="J195" s="157" t="s">
        <v>18</v>
      </c>
      <c r="K195" s="157">
        <f t="shared" si="19"/>
        <v>0</v>
      </c>
      <c r="L195" s="157">
        <f t="shared" si="16"/>
        <v>0</v>
      </c>
      <c r="M195" s="157">
        <f t="shared" si="17"/>
        <v>0</v>
      </c>
      <c r="N195" s="157">
        <f t="shared" si="18"/>
        <v>0</v>
      </c>
      <c r="O195" s="157">
        <f t="shared" si="20"/>
        <v>0</v>
      </c>
      <c r="P195" s="157">
        <f t="shared" si="21"/>
        <v>0</v>
      </c>
      <c r="Q195" s="157">
        <f t="shared" si="22"/>
        <v>0</v>
      </c>
      <c r="R195" s="157">
        <f t="shared" si="23"/>
        <v>0</v>
      </c>
      <c r="S195" s="6"/>
    </row>
    <row r="196" spans="1:19" s="93" customFormat="1" ht="54" x14ac:dyDescent="0.2">
      <c r="A196" s="270"/>
      <c r="B196" s="270"/>
      <c r="C196" s="62" t="s">
        <v>266</v>
      </c>
      <c r="D196" s="62" t="s">
        <v>66</v>
      </c>
      <c r="E196" s="87" t="s">
        <v>360</v>
      </c>
      <c r="F196" s="88" t="s">
        <v>156</v>
      </c>
      <c r="G196" s="96"/>
      <c r="H196" s="131" t="s">
        <v>640</v>
      </c>
      <c r="I196" s="3"/>
      <c r="J196" s="157" t="s">
        <v>18</v>
      </c>
      <c r="K196" s="157">
        <f t="shared" si="19"/>
        <v>0</v>
      </c>
      <c r="L196" s="157">
        <f t="shared" ref="L196:L252" si="27">IF(AND($H196="Yes",NOT(ISERROR(SEARCH("-L-",$C196)))),1,0)</f>
        <v>0</v>
      </c>
      <c r="M196" s="157">
        <f t="shared" ref="M196:M252" si="28">IF(AND($H196="Yes",NOT(ISERROR(SEARCH("-U-",$C196)))),1,0)</f>
        <v>0</v>
      </c>
      <c r="N196" s="157">
        <f t="shared" ref="N196:N252" si="29">IF(AND($H196="Yes",NOT(ISERROR(SEARCH("-P-",$C196)))),1,0)</f>
        <v>0</v>
      </c>
      <c r="O196" s="157">
        <f t="shared" si="20"/>
        <v>0</v>
      </c>
      <c r="P196" s="157">
        <f t="shared" si="21"/>
        <v>0</v>
      </c>
      <c r="Q196" s="157">
        <f t="shared" si="22"/>
        <v>0</v>
      </c>
      <c r="R196" s="157">
        <f t="shared" si="23"/>
        <v>0</v>
      </c>
      <c r="S196" s="6"/>
    </row>
    <row r="197" spans="1:19" s="93" customFormat="1" ht="54" x14ac:dyDescent="0.2">
      <c r="A197" s="270"/>
      <c r="B197" s="270"/>
      <c r="C197" s="62" t="s">
        <v>267</v>
      </c>
      <c r="D197" s="62" t="s">
        <v>66</v>
      </c>
      <c r="E197" s="87" t="s">
        <v>361</v>
      </c>
      <c r="F197" s="88" t="s">
        <v>530</v>
      </c>
      <c r="G197" s="96"/>
      <c r="H197" s="131" t="s">
        <v>640</v>
      </c>
      <c r="I197" s="3"/>
      <c r="J197" s="157" t="s">
        <v>18</v>
      </c>
      <c r="K197" s="157">
        <f t="shared" ref="K197:K252" si="30">IF(AND($H197="Yes",NOT(ISERROR(SEARCH("-H-",$C197)))),1,0)</f>
        <v>0</v>
      </c>
      <c r="L197" s="157">
        <f t="shared" si="27"/>
        <v>0</v>
      </c>
      <c r="M197" s="157">
        <f t="shared" si="28"/>
        <v>0</v>
      </c>
      <c r="N197" s="157">
        <f t="shared" si="29"/>
        <v>0</v>
      </c>
      <c r="O197" s="157">
        <f t="shared" si="20"/>
        <v>0</v>
      </c>
      <c r="P197" s="157">
        <f t="shared" si="21"/>
        <v>0</v>
      </c>
      <c r="Q197" s="157">
        <f t="shared" si="22"/>
        <v>0</v>
      </c>
      <c r="R197" s="157">
        <f t="shared" si="23"/>
        <v>0</v>
      </c>
      <c r="S197" s="6"/>
    </row>
    <row r="198" spans="1:19" s="93" customFormat="1" ht="90" x14ac:dyDescent="0.2">
      <c r="A198" s="270"/>
      <c r="B198" s="270"/>
      <c r="C198" s="69" t="s">
        <v>257</v>
      </c>
      <c r="D198" s="69" t="s">
        <v>66</v>
      </c>
      <c r="E198" s="87" t="s">
        <v>353</v>
      </c>
      <c r="F198" s="88" t="s">
        <v>598</v>
      </c>
      <c r="G198" s="96"/>
      <c r="H198" s="133" t="s">
        <v>641</v>
      </c>
      <c r="I198" s="9" t="s">
        <v>790</v>
      </c>
      <c r="J198" s="157" t="s">
        <v>18</v>
      </c>
      <c r="K198" s="157">
        <f t="shared" si="30"/>
        <v>0</v>
      </c>
      <c r="L198" s="157">
        <f t="shared" si="27"/>
        <v>1</v>
      </c>
      <c r="M198" s="157">
        <f t="shared" si="28"/>
        <v>0</v>
      </c>
      <c r="N198" s="157">
        <f t="shared" si="29"/>
        <v>0</v>
      </c>
      <c r="O198" s="157">
        <f t="shared" si="20"/>
        <v>0</v>
      </c>
      <c r="P198" s="157">
        <f t="shared" si="21"/>
        <v>0</v>
      </c>
      <c r="Q198" s="157">
        <f t="shared" si="22"/>
        <v>0</v>
      </c>
      <c r="R198" s="157">
        <f t="shared" si="23"/>
        <v>0</v>
      </c>
      <c r="S198" s="10"/>
    </row>
    <row r="199" spans="1:19" s="93" customFormat="1" ht="36" x14ac:dyDescent="0.2">
      <c r="A199" s="270"/>
      <c r="B199" s="270"/>
      <c r="C199" s="194" t="s">
        <v>564</v>
      </c>
      <c r="D199" s="195" t="s">
        <v>65</v>
      </c>
      <c r="E199" s="196" t="s">
        <v>537</v>
      </c>
      <c r="F199" s="88"/>
      <c r="G199" s="96"/>
      <c r="H199" s="133" t="s">
        <v>640</v>
      </c>
      <c r="I199" s="9"/>
      <c r="J199" s="157" t="s">
        <v>18</v>
      </c>
      <c r="K199" s="157">
        <f t="shared" si="30"/>
        <v>0</v>
      </c>
      <c r="L199" s="157">
        <f t="shared" si="27"/>
        <v>0</v>
      </c>
      <c r="M199" s="157">
        <f t="shared" si="28"/>
        <v>0</v>
      </c>
      <c r="N199" s="157">
        <f t="shared" si="29"/>
        <v>0</v>
      </c>
      <c r="O199" s="157">
        <f t="shared" ref="O199:O252" si="31">IF(AND($H199="Split",$D199="High"),1,0)</f>
        <v>0</v>
      </c>
      <c r="P199" s="157">
        <f t="shared" ref="P199:P252" si="32">IF(AND($H199="Split",$D199="Low"),1,0)</f>
        <v>0</v>
      </c>
      <c r="Q199" s="157">
        <f t="shared" ref="Q199:Q252" si="33">IF(AND($H199="Split",$D199="Unlikely"),1,0)</f>
        <v>0</v>
      </c>
      <c r="R199" s="157">
        <f t="shared" ref="R199:R252" si="34">IF(AND($H199="Split",$D199="Moderate"),1,0)</f>
        <v>0</v>
      </c>
      <c r="S199" s="10"/>
    </row>
    <row r="200" spans="1:19" s="93" customFormat="1" ht="36" x14ac:dyDescent="0.2">
      <c r="A200" s="270"/>
      <c r="B200" s="270"/>
      <c r="C200" s="197" t="s">
        <v>565</v>
      </c>
      <c r="D200" s="198" t="s">
        <v>66</v>
      </c>
      <c r="E200" s="199" t="s">
        <v>538</v>
      </c>
      <c r="F200" s="88"/>
      <c r="G200" s="96"/>
      <c r="H200" s="133" t="s">
        <v>640</v>
      </c>
      <c r="I200" s="9"/>
      <c r="J200" s="157" t="s">
        <v>18</v>
      </c>
      <c r="K200" s="157">
        <f t="shared" si="30"/>
        <v>0</v>
      </c>
      <c r="L200" s="157">
        <f t="shared" si="27"/>
        <v>0</v>
      </c>
      <c r="M200" s="157">
        <f t="shared" si="28"/>
        <v>0</v>
      </c>
      <c r="N200" s="157">
        <f t="shared" si="29"/>
        <v>0</v>
      </c>
      <c r="O200" s="157">
        <f t="shared" si="31"/>
        <v>0</v>
      </c>
      <c r="P200" s="157">
        <f t="shared" si="32"/>
        <v>0</v>
      </c>
      <c r="Q200" s="157">
        <f t="shared" si="33"/>
        <v>0</v>
      </c>
      <c r="R200" s="157">
        <f t="shared" si="34"/>
        <v>0</v>
      </c>
      <c r="S200" s="10"/>
    </row>
    <row r="201" spans="1:19" s="93" customFormat="1" ht="21" thickBot="1" x14ac:dyDescent="0.25">
      <c r="A201" s="270"/>
      <c r="B201" s="270"/>
      <c r="C201" s="69" t="s">
        <v>472</v>
      </c>
      <c r="D201" s="69" t="s">
        <v>390</v>
      </c>
      <c r="E201" s="87" t="s">
        <v>458</v>
      </c>
      <c r="F201" s="88"/>
      <c r="G201" s="96"/>
      <c r="H201" s="132" t="s">
        <v>640</v>
      </c>
      <c r="I201" s="3"/>
      <c r="J201" s="159" t="s">
        <v>18</v>
      </c>
      <c r="K201" s="159">
        <f t="shared" si="30"/>
        <v>0</v>
      </c>
      <c r="L201" s="159">
        <f t="shared" si="27"/>
        <v>0</v>
      </c>
      <c r="M201" s="159">
        <f t="shared" si="28"/>
        <v>0</v>
      </c>
      <c r="N201" s="159">
        <f t="shared" si="29"/>
        <v>0</v>
      </c>
      <c r="O201" s="159">
        <f t="shared" si="31"/>
        <v>0</v>
      </c>
      <c r="P201" s="159">
        <f t="shared" si="32"/>
        <v>0</v>
      </c>
      <c r="Q201" s="159">
        <f t="shared" si="33"/>
        <v>0</v>
      </c>
      <c r="R201" s="159">
        <f t="shared" si="34"/>
        <v>0</v>
      </c>
      <c r="S201" s="8"/>
    </row>
    <row r="202" spans="1:19" s="93" customFormat="1" ht="37.25" customHeight="1" thickTop="1" x14ac:dyDescent="0.2">
      <c r="A202" s="272" t="s">
        <v>19</v>
      </c>
      <c r="B202" s="275" t="s">
        <v>50</v>
      </c>
      <c r="C202" s="57" t="s">
        <v>268</v>
      </c>
      <c r="D202" s="57" t="s">
        <v>65</v>
      </c>
      <c r="E202" s="78" t="s">
        <v>362</v>
      </c>
      <c r="F202" s="79" t="s">
        <v>157</v>
      </c>
      <c r="G202" s="96"/>
      <c r="H202" s="130" t="s">
        <v>640</v>
      </c>
      <c r="I202" s="4"/>
      <c r="J202" s="156" t="s">
        <v>19</v>
      </c>
      <c r="K202" s="156">
        <f t="shared" si="30"/>
        <v>0</v>
      </c>
      <c r="L202" s="156">
        <f t="shared" si="27"/>
        <v>0</v>
      </c>
      <c r="M202" s="156">
        <f t="shared" si="28"/>
        <v>0</v>
      </c>
      <c r="N202" s="156">
        <f t="shared" si="29"/>
        <v>0</v>
      </c>
      <c r="O202" s="158">
        <f t="shared" si="31"/>
        <v>0</v>
      </c>
      <c r="P202" s="158">
        <f t="shared" si="32"/>
        <v>0</v>
      </c>
      <c r="Q202" s="158">
        <f t="shared" si="33"/>
        <v>0</v>
      </c>
      <c r="R202" s="158">
        <f t="shared" si="34"/>
        <v>0</v>
      </c>
      <c r="S202" s="5"/>
    </row>
    <row r="203" spans="1:19" s="93" customFormat="1" ht="36" x14ac:dyDescent="0.2">
      <c r="A203" s="273"/>
      <c r="B203" s="276"/>
      <c r="C203" s="57" t="s">
        <v>269</v>
      </c>
      <c r="D203" s="57" t="s">
        <v>65</v>
      </c>
      <c r="E203" s="78" t="s">
        <v>363</v>
      </c>
      <c r="F203" s="79" t="s">
        <v>158</v>
      </c>
      <c r="G203" s="96"/>
      <c r="H203" s="131" t="s">
        <v>640</v>
      </c>
      <c r="I203" s="3"/>
      <c r="J203" s="157" t="s">
        <v>19</v>
      </c>
      <c r="K203" s="157">
        <f t="shared" si="30"/>
        <v>0</v>
      </c>
      <c r="L203" s="157">
        <f t="shared" si="27"/>
        <v>0</v>
      </c>
      <c r="M203" s="157">
        <f t="shared" si="28"/>
        <v>0</v>
      </c>
      <c r="N203" s="157">
        <f t="shared" si="29"/>
        <v>0</v>
      </c>
      <c r="O203" s="157">
        <f t="shared" si="31"/>
        <v>0</v>
      </c>
      <c r="P203" s="157">
        <f t="shared" si="32"/>
        <v>0</v>
      </c>
      <c r="Q203" s="157">
        <f t="shared" si="33"/>
        <v>0</v>
      </c>
      <c r="R203" s="157">
        <f t="shared" si="34"/>
        <v>0</v>
      </c>
      <c r="S203" s="6"/>
    </row>
    <row r="204" spans="1:19" s="93" customFormat="1" ht="20" x14ac:dyDescent="0.2">
      <c r="A204" s="273"/>
      <c r="B204" s="276"/>
      <c r="C204" s="57" t="s">
        <v>270</v>
      </c>
      <c r="D204" s="57" t="s">
        <v>65</v>
      </c>
      <c r="E204" s="78" t="s">
        <v>364</v>
      </c>
      <c r="F204" s="79" t="s">
        <v>159</v>
      </c>
      <c r="G204" s="96"/>
      <c r="H204" s="131" t="s">
        <v>640</v>
      </c>
      <c r="I204" s="3"/>
      <c r="J204" s="157" t="s">
        <v>19</v>
      </c>
      <c r="K204" s="157">
        <f t="shared" si="30"/>
        <v>0</v>
      </c>
      <c r="L204" s="157">
        <f t="shared" si="27"/>
        <v>0</v>
      </c>
      <c r="M204" s="157">
        <f t="shared" si="28"/>
        <v>0</v>
      </c>
      <c r="N204" s="157">
        <f t="shared" si="29"/>
        <v>0</v>
      </c>
      <c r="O204" s="157">
        <f t="shared" si="31"/>
        <v>0</v>
      </c>
      <c r="P204" s="157">
        <f t="shared" si="32"/>
        <v>0</v>
      </c>
      <c r="Q204" s="157">
        <f t="shared" si="33"/>
        <v>0</v>
      </c>
      <c r="R204" s="157">
        <f t="shared" si="34"/>
        <v>0</v>
      </c>
      <c r="S204" s="6"/>
    </row>
    <row r="205" spans="1:19" s="93" customFormat="1" ht="36" x14ac:dyDescent="0.2">
      <c r="A205" s="273"/>
      <c r="B205" s="276"/>
      <c r="C205" s="57" t="s">
        <v>271</v>
      </c>
      <c r="D205" s="57" t="s">
        <v>65</v>
      </c>
      <c r="E205" s="78" t="s">
        <v>365</v>
      </c>
      <c r="F205" s="79" t="s">
        <v>160</v>
      </c>
      <c r="G205" s="96"/>
      <c r="H205" s="131" t="s">
        <v>640</v>
      </c>
      <c r="I205" s="3"/>
      <c r="J205" s="157" t="s">
        <v>19</v>
      </c>
      <c r="K205" s="157">
        <f t="shared" si="30"/>
        <v>0</v>
      </c>
      <c r="L205" s="157">
        <f t="shared" si="27"/>
        <v>0</v>
      </c>
      <c r="M205" s="157">
        <f t="shared" si="28"/>
        <v>0</v>
      </c>
      <c r="N205" s="157">
        <f t="shared" si="29"/>
        <v>0</v>
      </c>
      <c r="O205" s="157">
        <f t="shared" si="31"/>
        <v>0</v>
      </c>
      <c r="P205" s="157">
        <f t="shared" si="32"/>
        <v>0</v>
      </c>
      <c r="Q205" s="157">
        <f t="shared" si="33"/>
        <v>0</v>
      </c>
      <c r="R205" s="157">
        <f t="shared" si="34"/>
        <v>0</v>
      </c>
      <c r="S205" s="6"/>
    </row>
    <row r="206" spans="1:19" s="93" customFormat="1" ht="36" x14ac:dyDescent="0.2">
      <c r="A206" s="273"/>
      <c r="B206" s="276"/>
      <c r="C206" s="57" t="s">
        <v>272</v>
      </c>
      <c r="D206" s="57" t="s">
        <v>65</v>
      </c>
      <c r="E206" s="78" t="s">
        <v>366</v>
      </c>
      <c r="F206" s="79" t="s">
        <v>161</v>
      </c>
      <c r="G206" s="96"/>
      <c r="H206" s="131" t="s">
        <v>640</v>
      </c>
      <c r="I206" s="3"/>
      <c r="J206" s="157" t="s">
        <v>19</v>
      </c>
      <c r="K206" s="157">
        <f t="shared" si="30"/>
        <v>0</v>
      </c>
      <c r="L206" s="157">
        <f t="shared" si="27"/>
        <v>0</v>
      </c>
      <c r="M206" s="157">
        <f t="shared" si="28"/>
        <v>0</v>
      </c>
      <c r="N206" s="157">
        <f t="shared" si="29"/>
        <v>0</v>
      </c>
      <c r="O206" s="157">
        <f t="shared" si="31"/>
        <v>0</v>
      </c>
      <c r="P206" s="157">
        <f t="shared" si="32"/>
        <v>0</v>
      </c>
      <c r="Q206" s="157">
        <f t="shared" si="33"/>
        <v>0</v>
      </c>
      <c r="R206" s="157">
        <f t="shared" si="34"/>
        <v>0</v>
      </c>
      <c r="S206" s="6"/>
    </row>
    <row r="207" spans="1:19" s="93" customFormat="1" ht="36" x14ac:dyDescent="0.2">
      <c r="A207" s="273"/>
      <c r="B207" s="276"/>
      <c r="C207" s="89" t="s">
        <v>273</v>
      </c>
      <c r="D207" s="57" t="s">
        <v>66</v>
      </c>
      <c r="E207" s="85" t="s">
        <v>367</v>
      </c>
      <c r="F207" s="86" t="s">
        <v>162</v>
      </c>
      <c r="G207" s="96"/>
      <c r="H207" s="131" t="s">
        <v>640</v>
      </c>
      <c r="I207" s="3"/>
      <c r="J207" s="157" t="s">
        <v>19</v>
      </c>
      <c r="K207" s="157">
        <f t="shared" si="30"/>
        <v>0</v>
      </c>
      <c r="L207" s="157">
        <f t="shared" si="27"/>
        <v>0</v>
      </c>
      <c r="M207" s="157">
        <f t="shared" si="28"/>
        <v>0</v>
      </c>
      <c r="N207" s="157">
        <f t="shared" si="29"/>
        <v>0</v>
      </c>
      <c r="O207" s="157">
        <f t="shared" si="31"/>
        <v>0</v>
      </c>
      <c r="P207" s="157">
        <f t="shared" si="32"/>
        <v>0</v>
      </c>
      <c r="Q207" s="157">
        <f t="shared" si="33"/>
        <v>0</v>
      </c>
      <c r="R207" s="157">
        <f t="shared" si="34"/>
        <v>0</v>
      </c>
      <c r="S207" s="6"/>
    </row>
    <row r="208" spans="1:19" s="93" customFormat="1" ht="54" x14ac:dyDescent="0.2">
      <c r="A208" s="273"/>
      <c r="B208" s="276"/>
      <c r="C208" s="89" t="s">
        <v>382</v>
      </c>
      <c r="D208" s="57" t="s">
        <v>67</v>
      </c>
      <c r="E208" s="85" t="s">
        <v>381</v>
      </c>
      <c r="F208" s="86" t="s">
        <v>383</v>
      </c>
      <c r="G208" s="96"/>
      <c r="H208" s="133" t="s">
        <v>641</v>
      </c>
      <c r="I208" s="9" t="s">
        <v>789</v>
      </c>
      <c r="J208" s="157" t="s">
        <v>19</v>
      </c>
      <c r="K208" s="157">
        <f t="shared" si="30"/>
        <v>0</v>
      </c>
      <c r="L208" s="157">
        <f t="shared" si="27"/>
        <v>0</v>
      </c>
      <c r="M208" s="157">
        <f t="shared" si="28"/>
        <v>1</v>
      </c>
      <c r="N208" s="157">
        <f t="shared" si="29"/>
        <v>0</v>
      </c>
      <c r="O208" s="157">
        <f t="shared" si="31"/>
        <v>0</v>
      </c>
      <c r="P208" s="157">
        <f t="shared" si="32"/>
        <v>0</v>
      </c>
      <c r="Q208" s="157">
        <f t="shared" si="33"/>
        <v>0</v>
      </c>
      <c r="R208" s="157">
        <f t="shared" si="34"/>
        <v>0</v>
      </c>
      <c r="S208" s="10"/>
    </row>
    <row r="209" spans="1:19" s="93" customFormat="1" ht="36" x14ac:dyDescent="0.2">
      <c r="A209" s="273"/>
      <c r="B209" s="276"/>
      <c r="C209" s="200" t="s">
        <v>566</v>
      </c>
      <c r="D209" s="201" t="s">
        <v>65</v>
      </c>
      <c r="E209" s="202" t="s">
        <v>537</v>
      </c>
      <c r="F209" s="86"/>
      <c r="G209" s="96"/>
      <c r="H209" s="133" t="s">
        <v>640</v>
      </c>
      <c r="I209" s="9"/>
      <c r="J209" s="157" t="s">
        <v>19</v>
      </c>
      <c r="K209" s="157">
        <f t="shared" si="30"/>
        <v>0</v>
      </c>
      <c r="L209" s="157">
        <f t="shared" si="27"/>
        <v>0</v>
      </c>
      <c r="M209" s="157">
        <f t="shared" si="28"/>
        <v>0</v>
      </c>
      <c r="N209" s="157">
        <f t="shared" si="29"/>
        <v>0</v>
      </c>
      <c r="O209" s="157">
        <f t="shared" si="31"/>
        <v>0</v>
      </c>
      <c r="P209" s="157">
        <f t="shared" si="32"/>
        <v>0</v>
      </c>
      <c r="Q209" s="157">
        <f t="shared" si="33"/>
        <v>0</v>
      </c>
      <c r="R209" s="157">
        <f t="shared" si="34"/>
        <v>0</v>
      </c>
      <c r="S209" s="10"/>
    </row>
    <row r="210" spans="1:19" s="93" customFormat="1" ht="36" x14ac:dyDescent="0.2">
      <c r="A210" s="273"/>
      <c r="B210" s="276"/>
      <c r="C210" s="206" t="s">
        <v>567</v>
      </c>
      <c r="D210" s="207" t="s">
        <v>66</v>
      </c>
      <c r="E210" s="208" t="s">
        <v>538</v>
      </c>
      <c r="F210" s="86"/>
      <c r="G210" s="96"/>
      <c r="H210" s="133" t="s">
        <v>640</v>
      </c>
      <c r="I210" s="9"/>
      <c r="J210" s="157" t="s">
        <v>19</v>
      </c>
      <c r="K210" s="157">
        <f t="shared" si="30"/>
        <v>0</v>
      </c>
      <c r="L210" s="157">
        <f t="shared" si="27"/>
        <v>0</v>
      </c>
      <c r="M210" s="157">
        <f t="shared" si="28"/>
        <v>0</v>
      </c>
      <c r="N210" s="157">
        <f t="shared" si="29"/>
        <v>0</v>
      </c>
      <c r="O210" s="157">
        <f t="shared" si="31"/>
        <v>0</v>
      </c>
      <c r="P210" s="157">
        <f t="shared" si="32"/>
        <v>0</v>
      </c>
      <c r="Q210" s="157">
        <f t="shared" si="33"/>
        <v>0</v>
      </c>
      <c r="R210" s="157">
        <f t="shared" si="34"/>
        <v>0</v>
      </c>
      <c r="S210" s="254"/>
    </row>
    <row r="211" spans="1:19" s="93" customFormat="1" ht="21" thickBot="1" x14ac:dyDescent="0.25">
      <c r="A211" s="274"/>
      <c r="B211" s="277"/>
      <c r="C211" s="89" t="s">
        <v>474</v>
      </c>
      <c r="D211" s="57" t="s">
        <v>390</v>
      </c>
      <c r="E211" s="85" t="s">
        <v>458</v>
      </c>
      <c r="F211" s="86"/>
      <c r="G211" s="96"/>
      <c r="H211" s="132" t="s">
        <v>640</v>
      </c>
      <c r="I211" s="7"/>
      <c r="J211" s="157" t="s">
        <v>19</v>
      </c>
      <c r="K211" s="157">
        <f t="shared" si="30"/>
        <v>0</v>
      </c>
      <c r="L211" s="157">
        <f t="shared" si="27"/>
        <v>0</v>
      </c>
      <c r="M211" s="157">
        <f t="shared" si="28"/>
        <v>0</v>
      </c>
      <c r="N211" s="157">
        <f t="shared" si="29"/>
        <v>0</v>
      </c>
      <c r="O211" s="159">
        <f t="shared" si="31"/>
        <v>0</v>
      </c>
      <c r="P211" s="159">
        <f t="shared" si="32"/>
        <v>0</v>
      </c>
      <c r="Q211" s="159">
        <f t="shared" si="33"/>
        <v>0</v>
      </c>
      <c r="R211" s="159">
        <f t="shared" si="34"/>
        <v>0</v>
      </c>
      <c r="S211" s="8"/>
    </row>
    <row r="212" spans="1:19" s="93" customFormat="1" ht="37" thickTop="1" x14ac:dyDescent="0.2">
      <c r="A212" s="269" t="s">
        <v>20</v>
      </c>
      <c r="B212" s="269" t="s">
        <v>51</v>
      </c>
      <c r="C212" s="62" t="s">
        <v>274</v>
      </c>
      <c r="D212" s="62" t="s">
        <v>65</v>
      </c>
      <c r="E212" s="67" t="s">
        <v>368</v>
      </c>
      <c r="F212" s="81" t="s">
        <v>163</v>
      </c>
      <c r="G212" s="96"/>
      <c r="H212" s="130" t="s">
        <v>640</v>
      </c>
      <c r="I212" s="4"/>
      <c r="J212" s="156" t="s">
        <v>20</v>
      </c>
      <c r="K212" s="156">
        <f t="shared" si="30"/>
        <v>0</v>
      </c>
      <c r="L212" s="156">
        <f t="shared" si="27"/>
        <v>0</v>
      </c>
      <c r="M212" s="156">
        <f t="shared" si="28"/>
        <v>0</v>
      </c>
      <c r="N212" s="156">
        <f t="shared" si="29"/>
        <v>0</v>
      </c>
      <c r="O212" s="158">
        <f t="shared" si="31"/>
        <v>0</v>
      </c>
      <c r="P212" s="158">
        <f t="shared" si="32"/>
        <v>0</v>
      </c>
      <c r="Q212" s="158">
        <f t="shared" si="33"/>
        <v>0</v>
      </c>
      <c r="R212" s="158">
        <f t="shared" si="34"/>
        <v>0</v>
      </c>
      <c r="S212" s="5"/>
    </row>
    <row r="213" spans="1:19" s="93" customFormat="1" ht="36" x14ac:dyDescent="0.2">
      <c r="A213" s="270"/>
      <c r="B213" s="270"/>
      <c r="C213" s="62" t="s">
        <v>275</v>
      </c>
      <c r="D213" s="62" t="s">
        <v>65</v>
      </c>
      <c r="E213" s="87" t="s">
        <v>369</v>
      </c>
      <c r="F213" s="88" t="s">
        <v>164</v>
      </c>
      <c r="G213" s="96"/>
      <c r="H213" s="131" t="s">
        <v>640</v>
      </c>
      <c r="I213" s="3"/>
      <c r="J213" s="157" t="s">
        <v>20</v>
      </c>
      <c r="K213" s="157">
        <f t="shared" si="30"/>
        <v>0</v>
      </c>
      <c r="L213" s="157">
        <f t="shared" si="27"/>
        <v>0</v>
      </c>
      <c r="M213" s="157">
        <f t="shared" si="28"/>
        <v>0</v>
      </c>
      <c r="N213" s="157">
        <f t="shared" si="29"/>
        <v>0</v>
      </c>
      <c r="O213" s="157">
        <f t="shared" si="31"/>
        <v>0</v>
      </c>
      <c r="P213" s="157">
        <f t="shared" si="32"/>
        <v>0</v>
      </c>
      <c r="Q213" s="157">
        <f t="shared" si="33"/>
        <v>0</v>
      </c>
      <c r="R213" s="157">
        <f t="shared" si="34"/>
        <v>0</v>
      </c>
      <c r="S213" s="6"/>
    </row>
    <row r="214" spans="1:19" s="93" customFormat="1" ht="36" x14ac:dyDescent="0.2">
      <c r="A214" s="270"/>
      <c r="B214" s="270"/>
      <c r="C214" s="62" t="s">
        <v>276</v>
      </c>
      <c r="D214" s="62" t="s">
        <v>65</v>
      </c>
      <c r="E214" s="67" t="s">
        <v>370</v>
      </c>
      <c r="F214" s="81" t="s">
        <v>165</v>
      </c>
      <c r="G214" s="96"/>
      <c r="H214" s="131" t="s">
        <v>640</v>
      </c>
      <c r="I214" s="3"/>
      <c r="J214" s="157" t="s">
        <v>20</v>
      </c>
      <c r="K214" s="157">
        <f t="shared" si="30"/>
        <v>0</v>
      </c>
      <c r="L214" s="157">
        <f t="shared" si="27"/>
        <v>0</v>
      </c>
      <c r="M214" s="157">
        <f t="shared" si="28"/>
        <v>0</v>
      </c>
      <c r="N214" s="157">
        <f t="shared" si="29"/>
        <v>0</v>
      </c>
      <c r="O214" s="157">
        <f t="shared" si="31"/>
        <v>0</v>
      </c>
      <c r="P214" s="157">
        <f t="shared" si="32"/>
        <v>0</v>
      </c>
      <c r="Q214" s="157">
        <f t="shared" si="33"/>
        <v>0</v>
      </c>
      <c r="R214" s="157">
        <f t="shared" si="34"/>
        <v>0</v>
      </c>
      <c r="S214" s="6"/>
    </row>
    <row r="215" spans="1:19" s="93" customFormat="1" ht="20" x14ac:dyDescent="0.2">
      <c r="A215" s="270"/>
      <c r="B215" s="270"/>
      <c r="C215" s="62" t="s">
        <v>277</v>
      </c>
      <c r="D215" s="62" t="s">
        <v>66</v>
      </c>
      <c r="E215" s="87" t="s">
        <v>328</v>
      </c>
      <c r="F215" s="88" t="s">
        <v>166</v>
      </c>
      <c r="G215" s="96"/>
      <c r="H215" s="131" t="s">
        <v>640</v>
      </c>
      <c r="I215" s="3"/>
      <c r="J215" s="157" t="s">
        <v>20</v>
      </c>
      <c r="K215" s="157">
        <f t="shared" si="30"/>
        <v>0</v>
      </c>
      <c r="L215" s="157">
        <f t="shared" si="27"/>
        <v>0</v>
      </c>
      <c r="M215" s="157">
        <f t="shared" si="28"/>
        <v>0</v>
      </c>
      <c r="N215" s="157">
        <f t="shared" si="29"/>
        <v>0</v>
      </c>
      <c r="O215" s="157">
        <f t="shared" si="31"/>
        <v>0</v>
      </c>
      <c r="P215" s="157">
        <f t="shared" si="32"/>
        <v>0</v>
      </c>
      <c r="Q215" s="157">
        <f t="shared" si="33"/>
        <v>0</v>
      </c>
      <c r="R215" s="157">
        <f t="shared" si="34"/>
        <v>0</v>
      </c>
      <c r="S215" s="6"/>
    </row>
    <row r="216" spans="1:19" s="93" customFormat="1" ht="36" x14ac:dyDescent="0.2">
      <c r="A216" s="270"/>
      <c r="B216" s="270"/>
      <c r="C216" s="62" t="s">
        <v>278</v>
      </c>
      <c r="D216" s="62" t="s">
        <v>66</v>
      </c>
      <c r="E216" s="87" t="s">
        <v>371</v>
      </c>
      <c r="F216" s="88" t="s">
        <v>167</v>
      </c>
      <c r="G216" s="96"/>
      <c r="H216" s="131" t="s">
        <v>640</v>
      </c>
      <c r="I216" s="3"/>
      <c r="J216" s="157" t="s">
        <v>20</v>
      </c>
      <c r="K216" s="157">
        <f t="shared" si="30"/>
        <v>0</v>
      </c>
      <c r="L216" s="157">
        <f t="shared" si="27"/>
        <v>0</v>
      </c>
      <c r="M216" s="157">
        <f t="shared" si="28"/>
        <v>0</v>
      </c>
      <c r="N216" s="157">
        <f t="shared" si="29"/>
        <v>0</v>
      </c>
      <c r="O216" s="157">
        <f t="shared" si="31"/>
        <v>0</v>
      </c>
      <c r="P216" s="157">
        <f t="shared" si="32"/>
        <v>0</v>
      </c>
      <c r="Q216" s="157">
        <f t="shared" si="33"/>
        <v>0</v>
      </c>
      <c r="R216" s="157">
        <f t="shared" si="34"/>
        <v>0</v>
      </c>
      <c r="S216" s="6"/>
    </row>
    <row r="217" spans="1:19" s="93" customFormat="1" ht="108" x14ac:dyDescent="0.2">
      <c r="A217" s="270"/>
      <c r="B217" s="270"/>
      <c r="C217" s="62" t="s">
        <v>279</v>
      </c>
      <c r="D217" s="62" t="s">
        <v>66</v>
      </c>
      <c r="E217" s="67" t="s">
        <v>372</v>
      </c>
      <c r="F217" s="81" t="s">
        <v>168</v>
      </c>
      <c r="G217" s="96"/>
      <c r="H217" s="133" t="s">
        <v>641</v>
      </c>
      <c r="I217" s="9" t="s">
        <v>766</v>
      </c>
      <c r="J217" s="157" t="s">
        <v>20</v>
      </c>
      <c r="K217" s="157">
        <f t="shared" si="30"/>
        <v>0</v>
      </c>
      <c r="L217" s="157">
        <f t="shared" si="27"/>
        <v>1</v>
      </c>
      <c r="M217" s="157">
        <f t="shared" si="28"/>
        <v>0</v>
      </c>
      <c r="N217" s="157">
        <f t="shared" si="29"/>
        <v>0</v>
      </c>
      <c r="O217" s="157">
        <f t="shared" si="31"/>
        <v>0</v>
      </c>
      <c r="P217" s="157">
        <f t="shared" si="32"/>
        <v>0</v>
      </c>
      <c r="Q217" s="157">
        <f t="shared" si="33"/>
        <v>0</v>
      </c>
      <c r="R217" s="157">
        <f t="shared" si="34"/>
        <v>0</v>
      </c>
      <c r="S217" s="10"/>
    </row>
    <row r="218" spans="1:19" s="93" customFormat="1" ht="36" x14ac:dyDescent="0.2">
      <c r="A218" s="270"/>
      <c r="B218" s="270"/>
      <c r="C218" s="194" t="s">
        <v>568</v>
      </c>
      <c r="D218" s="195" t="s">
        <v>65</v>
      </c>
      <c r="E218" s="196" t="s">
        <v>537</v>
      </c>
      <c r="F218" s="81"/>
      <c r="G218" s="96"/>
      <c r="H218" s="133" t="s">
        <v>640</v>
      </c>
      <c r="I218" s="9"/>
      <c r="J218" s="157" t="s">
        <v>20</v>
      </c>
      <c r="K218" s="157">
        <f t="shared" si="30"/>
        <v>0</v>
      </c>
      <c r="L218" s="157">
        <f t="shared" si="27"/>
        <v>0</v>
      </c>
      <c r="M218" s="157">
        <f t="shared" si="28"/>
        <v>0</v>
      </c>
      <c r="N218" s="157">
        <f t="shared" si="29"/>
        <v>0</v>
      </c>
      <c r="O218" s="157">
        <f t="shared" si="31"/>
        <v>0</v>
      </c>
      <c r="P218" s="157">
        <f t="shared" si="32"/>
        <v>0</v>
      </c>
      <c r="Q218" s="157">
        <f t="shared" si="33"/>
        <v>0</v>
      </c>
      <c r="R218" s="157">
        <f t="shared" si="34"/>
        <v>0</v>
      </c>
      <c r="S218" s="10"/>
    </row>
    <row r="219" spans="1:19" s="93" customFormat="1" ht="36" x14ac:dyDescent="0.2">
      <c r="A219" s="270"/>
      <c r="B219" s="270"/>
      <c r="C219" s="197" t="s">
        <v>569</v>
      </c>
      <c r="D219" s="198" t="s">
        <v>66</v>
      </c>
      <c r="E219" s="199" t="s">
        <v>538</v>
      </c>
      <c r="F219" s="81"/>
      <c r="G219" s="96"/>
      <c r="H219" s="133" t="s">
        <v>640</v>
      </c>
      <c r="I219" s="9"/>
      <c r="J219" s="157" t="s">
        <v>20</v>
      </c>
      <c r="K219" s="157">
        <f t="shared" si="30"/>
        <v>0</v>
      </c>
      <c r="L219" s="157">
        <f t="shared" si="27"/>
        <v>0</v>
      </c>
      <c r="M219" s="157">
        <f t="shared" si="28"/>
        <v>0</v>
      </c>
      <c r="N219" s="157">
        <f t="shared" si="29"/>
        <v>0</v>
      </c>
      <c r="O219" s="157">
        <f t="shared" si="31"/>
        <v>0</v>
      </c>
      <c r="P219" s="157">
        <f t="shared" si="32"/>
        <v>0</v>
      </c>
      <c r="Q219" s="157">
        <f t="shared" si="33"/>
        <v>0</v>
      </c>
      <c r="R219" s="157">
        <f t="shared" si="34"/>
        <v>0</v>
      </c>
      <c r="S219" s="254"/>
    </row>
    <row r="220" spans="1:19" s="93" customFormat="1" ht="21" thickBot="1" x14ac:dyDescent="0.25">
      <c r="A220" s="270"/>
      <c r="B220" s="270"/>
      <c r="C220" s="62" t="s">
        <v>475</v>
      </c>
      <c r="D220" s="62" t="s">
        <v>390</v>
      </c>
      <c r="E220" s="67" t="s">
        <v>458</v>
      </c>
      <c r="F220" s="81"/>
      <c r="G220" s="96"/>
      <c r="H220" s="132" t="s">
        <v>640</v>
      </c>
      <c r="I220" s="7"/>
      <c r="J220" s="159" t="s">
        <v>20</v>
      </c>
      <c r="K220" s="159">
        <f t="shared" si="30"/>
        <v>0</v>
      </c>
      <c r="L220" s="159">
        <f t="shared" si="27"/>
        <v>0</v>
      </c>
      <c r="M220" s="159">
        <f t="shared" si="28"/>
        <v>0</v>
      </c>
      <c r="N220" s="159">
        <f t="shared" si="29"/>
        <v>0</v>
      </c>
      <c r="O220" s="159">
        <f t="shared" si="31"/>
        <v>0</v>
      </c>
      <c r="P220" s="159">
        <f t="shared" si="32"/>
        <v>0</v>
      </c>
      <c r="Q220" s="159">
        <f t="shared" si="33"/>
        <v>0</v>
      </c>
      <c r="R220" s="159">
        <f t="shared" si="34"/>
        <v>0</v>
      </c>
      <c r="S220" s="8"/>
    </row>
    <row r="221" spans="1:19" s="93" customFormat="1" ht="55" thickTop="1" x14ac:dyDescent="0.2">
      <c r="A221" s="273"/>
      <c r="B221" s="273"/>
      <c r="C221" s="57" t="s">
        <v>280</v>
      </c>
      <c r="D221" s="57" t="s">
        <v>65</v>
      </c>
      <c r="E221" s="78" t="s">
        <v>619</v>
      </c>
      <c r="F221" s="79" t="s">
        <v>169</v>
      </c>
      <c r="G221" s="96"/>
      <c r="H221" s="131" t="s">
        <v>640</v>
      </c>
      <c r="I221" s="3"/>
      <c r="J221" s="157" t="s">
        <v>21</v>
      </c>
      <c r="K221" s="157">
        <f t="shared" si="30"/>
        <v>0</v>
      </c>
      <c r="L221" s="157">
        <f t="shared" si="27"/>
        <v>0</v>
      </c>
      <c r="M221" s="157">
        <f t="shared" si="28"/>
        <v>0</v>
      </c>
      <c r="N221" s="157">
        <f t="shared" si="29"/>
        <v>0</v>
      </c>
      <c r="O221" s="157">
        <f t="shared" si="31"/>
        <v>0</v>
      </c>
      <c r="P221" s="157">
        <f t="shared" si="32"/>
        <v>0</v>
      </c>
      <c r="Q221" s="157">
        <f t="shared" si="33"/>
        <v>0</v>
      </c>
      <c r="R221" s="157">
        <f t="shared" si="34"/>
        <v>0</v>
      </c>
      <c r="S221" s="6"/>
    </row>
    <row r="222" spans="1:19" s="93" customFormat="1" ht="36" x14ac:dyDescent="0.2">
      <c r="A222" s="273"/>
      <c r="B222" s="273"/>
      <c r="C222" s="89" t="s">
        <v>281</v>
      </c>
      <c r="D222" s="57" t="s">
        <v>65</v>
      </c>
      <c r="E222" s="78" t="s">
        <v>373</v>
      </c>
      <c r="F222" s="79" t="s">
        <v>170</v>
      </c>
      <c r="G222" s="96"/>
      <c r="H222" s="131" t="s">
        <v>640</v>
      </c>
      <c r="I222" s="3"/>
      <c r="J222" s="157" t="s">
        <v>21</v>
      </c>
      <c r="K222" s="157">
        <f t="shared" si="30"/>
        <v>0</v>
      </c>
      <c r="L222" s="157">
        <f t="shared" si="27"/>
        <v>0</v>
      </c>
      <c r="M222" s="157">
        <f t="shared" si="28"/>
        <v>0</v>
      </c>
      <c r="N222" s="157">
        <f t="shared" si="29"/>
        <v>0</v>
      </c>
      <c r="O222" s="157">
        <f t="shared" si="31"/>
        <v>0</v>
      </c>
      <c r="P222" s="157">
        <f t="shared" si="32"/>
        <v>0</v>
      </c>
      <c r="Q222" s="157">
        <f t="shared" si="33"/>
        <v>0</v>
      </c>
      <c r="R222" s="157">
        <f t="shared" si="34"/>
        <v>0</v>
      </c>
      <c r="S222" s="6"/>
    </row>
    <row r="223" spans="1:19" s="93" customFormat="1" ht="36" x14ac:dyDescent="0.2">
      <c r="A223" s="273"/>
      <c r="B223" s="273"/>
      <c r="C223" s="65" t="s">
        <v>282</v>
      </c>
      <c r="D223" s="65" t="s">
        <v>65</v>
      </c>
      <c r="E223" s="66" t="s">
        <v>329</v>
      </c>
      <c r="F223" s="68" t="s">
        <v>171</v>
      </c>
      <c r="G223" s="101"/>
      <c r="H223" s="104" t="str">
        <f>IF(ISBLANK(H247),"Waiting",H247)</f>
        <v>No</v>
      </c>
      <c r="I223" s="3"/>
      <c r="J223" s="157" t="s">
        <v>21</v>
      </c>
      <c r="K223" s="157">
        <f t="shared" si="30"/>
        <v>0</v>
      </c>
      <c r="L223" s="157">
        <f t="shared" si="27"/>
        <v>0</v>
      </c>
      <c r="M223" s="157">
        <f t="shared" si="28"/>
        <v>0</v>
      </c>
      <c r="N223" s="157">
        <f t="shared" si="29"/>
        <v>0</v>
      </c>
      <c r="O223" s="157">
        <f t="shared" si="31"/>
        <v>0</v>
      </c>
      <c r="P223" s="157">
        <f t="shared" si="32"/>
        <v>0</v>
      </c>
      <c r="Q223" s="157">
        <f t="shared" si="33"/>
        <v>0</v>
      </c>
      <c r="R223" s="157">
        <f t="shared" si="34"/>
        <v>0</v>
      </c>
      <c r="S223" s="6"/>
    </row>
    <row r="224" spans="1:19" s="93" customFormat="1" ht="54" x14ac:dyDescent="0.2">
      <c r="A224" s="273"/>
      <c r="B224" s="273"/>
      <c r="C224" s="65" t="s">
        <v>283</v>
      </c>
      <c r="D224" s="65" t="s">
        <v>65</v>
      </c>
      <c r="E224" s="66" t="s">
        <v>374</v>
      </c>
      <c r="F224" s="68" t="s">
        <v>172</v>
      </c>
      <c r="G224" s="101"/>
      <c r="H224" s="104" t="str">
        <f>IF(ISBLANK(H248),"Waiting",H248)</f>
        <v>No</v>
      </c>
      <c r="I224" s="3"/>
      <c r="J224" s="157" t="s">
        <v>21</v>
      </c>
      <c r="K224" s="157">
        <f t="shared" si="30"/>
        <v>0</v>
      </c>
      <c r="L224" s="157">
        <f t="shared" si="27"/>
        <v>0</v>
      </c>
      <c r="M224" s="157">
        <f t="shared" si="28"/>
        <v>0</v>
      </c>
      <c r="N224" s="157">
        <f t="shared" si="29"/>
        <v>0</v>
      </c>
      <c r="O224" s="157">
        <f t="shared" si="31"/>
        <v>0</v>
      </c>
      <c r="P224" s="157">
        <f t="shared" si="32"/>
        <v>0</v>
      </c>
      <c r="Q224" s="157">
        <f t="shared" si="33"/>
        <v>0</v>
      </c>
      <c r="R224" s="157">
        <f t="shared" si="34"/>
        <v>0</v>
      </c>
      <c r="S224" s="6"/>
    </row>
    <row r="225" spans="1:19" s="93" customFormat="1" ht="54" x14ac:dyDescent="0.2">
      <c r="A225" s="273"/>
      <c r="B225" s="273"/>
      <c r="C225" s="57" t="s">
        <v>284</v>
      </c>
      <c r="D225" s="57" t="s">
        <v>65</v>
      </c>
      <c r="E225" s="78" t="s">
        <v>375</v>
      </c>
      <c r="F225" s="79" t="s">
        <v>531</v>
      </c>
      <c r="G225" s="96"/>
      <c r="H225" s="131" t="s">
        <v>640</v>
      </c>
      <c r="I225" s="3"/>
      <c r="J225" s="157" t="s">
        <v>21</v>
      </c>
      <c r="K225" s="157">
        <f t="shared" si="30"/>
        <v>0</v>
      </c>
      <c r="L225" s="157">
        <f t="shared" si="27"/>
        <v>0</v>
      </c>
      <c r="M225" s="157">
        <f t="shared" si="28"/>
        <v>0</v>
      </c>
      <c r="N225" s="157">
        <f t="shared" si="29"/>
        <v>0</v>
      </c>
      <c r="O225" s="157">
        <f t="shared" si="31"/>
        <v>0</v>
      </c>
      <c r="P225" s="157">
        <f t="shared" si="32"/>
        <v>0</v>
      </c>
      <c r="Q225" s="157">
        <f t="shared" si="33"/>
        <v>0</v>
      </c>
      <c r="R225" s="157">
        <f t="shared" si="34"/>
        <v>0</v>
      </c>
      <c r="S225" s="6"/>
    </row>
    <row r="226" spans="1:19" s="93" customFormat="1" ht="72" x14ac:dyDescent="0.2">
      <c r="A226" s="273"/>
      <c r="B226" s="273"/>
      <c r="C226" s="57" t="s">
        <v>285</v>
      </c>
      <c r="D226" s="57" t="s">
        <v>65</v>
      </c>
      <c r="E226" s="78" t="s">
        <v>620</v>
      </c>
      <c r="F226" s="79" t="s">
        <v>173</v>
      </c>
      <c r="G226" s="96"/>
      <c r="H226" s="131" t="s">
        <v>640</v>
      </c>
      <c r="I226" s="3"/>
      <c r="J226" s="157" t="s">
        <v>21</v>
      </c>
      <c r="K226" s="157">
        <f t="shared" si="30"/>
        <v>0</v>
      </c>
      <c r="L226" s="157">
        <f t="shared" si="27"/>
        <v>0</v>
      </c>
      <c r="M226" s="157">
        <f t="shared" si="28"/>
        <v>0</v>
      </c>
      <c r="N226" s="157">
        <f t="shared" si="29"/>
        <v>0</v>
      </c>
      <c r="O226" s="157">
        <f t="shared" si="31"/>
        <v>0</v>
      </c>
      <c r="P226" s="157">
        <f t="shared" si="32"/>
        <v>0</v>
      </c>
      <c r="Q226" s="157">
        <f t="shared" si="33"/>
        <v>0</v>
      </c>
      <c r="R226" s="157">
        <f t="shared" si="34"/>
        <v>0</v>
      </c>
      <c r="S226" s="214"/>
    </row>
    <row r="227" spans="1:19" s="103" customFormat="1" ht="20" x14ac:dyDescent="0.2">
      <c r="A227" s="273"/>
      <c r="B227" s="273"/>
      <c r="C227" s="65" t="s">
        <v>256</v>
      </c>
      <c r="D227" s="65" t="s">
        <v>65</v>
      </c>
      <c r="E227" s="66" t="s">
        <v>352</v>
      </c>
      <c r="F227" s="68" t="s">
        <v>145</v>
      </c>
      <c r="G227" s="101"/>
      <c r="H227" s="104" t="str">
        <f>IF(ISBLANK(H195),"Waiting",H195)</f>
        <v>No</v>
      </c>
      <c r="I227" s="3"/>
      <c r="J227" s="157" t="s">
        <v>21</v>
      </c>
      <c r="K227" s="157">
        <f t="shared" si="30"/>
        <v>0</v>
      </c>
      <c r="L227" s="157">
        <f t="shared" si="27"/>
        <v>0</v>
      </c>
      <c r="M227" s="157">
        <f t="shared" si="28"/>
        <v>0</v>
      </c>
      <c r="N227" s="157">
        <f t="shared" si="29"/>
        <v>0</v>
      </c>
      <c r="O227" s="157">
        <f t="shared" si="31"/>
        <v>0</v>
      </c>
      <c r="P227" s="157">
        <f t="shared" si="32"/>
        <v>0</v>
      </c>
      <c r="Q227" s="157">
        <f t="shared" si="33"/>
        <v>0</v>
      </c>
      <c r="R227" s="157">
        <f t="shared" si="34"/>
        <v>0</v>
      </c>
      <c r="S227" s="6"/>
    </row>
    <row r="228" spans="1:19" s="93" customFormat="1" ht="36" x14ac:dyDescent="0.2">
      <c r="A228" s="273"/>
      <c r="B228" s="273"/>
      <c r="C228" s="57" t="s">
        <v>286</v>
      </c>
      <c r="D228" s="57" t="s">
        <v>65</v>
      </c>
      <c r="E228" s="78" t="s">
        <v>376</v>
      </c>
      <c r="F228" s="79" t="s">
        <v>174</v>
      </c>
      <c r="G228" s="96"/>
      <c r="H228" s="131" t="s">
        <v>640</v>
      </c>
      <c r="I228" s="3"/>
      <c r="J228" s="157" t="s">
        <v>21</v>
      </c>
      <c r="K228" s="157">
        <f t="shared" si="30"/>
        <v>0</v>
      </c>
      <c r="L228" s="157">
        <f t="shared" si="27"/>
        <v>0</v>
      </c>
      <c r="M228" s="157">
        <f t="shared" si="28"/>
        <v>0</v>
      </c>
      <c r="N228" s="157">
        <f t="shared" si="29"/>
        <v>0</v>
      </c>
      <c r="O228" s="157">
        <f t="shared" si="31"/>
        <v>0</v>
      </c>
      <c r="P228" s="157">
        <f t="shared" si="32"/>
        <v>0</v>
      </c>
      <c r="Q228" s="157">
        <f t="shared" si="33"/>
        <v>0</v>
      </c>
      <c r="R228" s="157">
        <f t="shared" si="34"/>
        <v>0</v>
      </c>
      <c r="S228" s="6"/>
    </row>
    <row r="229" spans="1:19" s="93" customFormat="1" ht="36" x14ac:dyDescent="0.2">
      <c r="A229" s="273"/>
      <c r="B229" s="273"/>
      <c r="C229" s="57" t="s">
        <v>287</v>
      </c>
      <c r="D229" s="57" t="s">
        <v>65</v>
      </c>
      <c r="E229" s="78" t="s">
        <v>377</v>
      </c>
      <c r="F229" s="79" t="s">
        <v>175</v>
      </c>
      <c r="G229" s="96"/>
      <c r="H229" s="133" t="s">
        <v>640</v>
      </c>
      <c r="I229" s="9"/>
      <c r="J229" s="157" t="s">
        <v>21</v>
      </c>
      <c r="K229" s="157">
        <f t="shared" si="30"/>
        <v>0</v>
      </c>
      <c r="L229" s="157">
        <f t="shared" si="27"/>
        <v>0</v>
      </c>
      <c r="M229" s="157">
        <f t="shared" si="28"/>
        <v>0</v>
      </c>
      <c r="N229" s="157">
        <f t="shared" si="29"/>
        <v>0</v>
      </c>
      <c r="O229" s="157">
        <f t="shared" si="31"/>
        <v>0</v>
      </c>
      <c r="P229" s="157">
        <f t="shared" si="32"/>
        <v>0</v>
      </c>
      <c r="Q229" s="157">
        <f t="shared" si="33"/>
        <v>0</v>
      </c>
      <c r="R229" s="157">
        <f t="shared" si="34"/>
        <v>0</v>
      </c>
      <c r="S229" s="10"/>
    </row>
    <row r="230" spans="1:19" s="93" customFormat="1" ht="36" x14ac:dyDescent="0.2">
      <c r="A230" s="273"/>
      <c r="B230" s="273"/>
      <c r="C230" s="200" t="s">
        <v>570</v>
      </c>
      <c r="D230" s="201" t="s">
        <v>65</v>
      </c>
      <c r="E230" s="202" t="s">
        <v>537</v>
      </c>
      <c r="F230" s="79"/>
      <c r="G230" s="96"/>
      <c r="H230" s="133" t="s">
        <v>640</v>
      </c>
      <c r="I230" s="9"/>
      <c r="J230" s="157" t="s">
        <v>21</v>
      </c>
      <c r="K230" s="157">
        <f t="shared" si="30"/>
        <v>0</v>
      </c>
      <c r="L230" s="157">
        <f t="shared" si="27"/>
        <v>0</v>
      </c>
      <c r="M230" s="157">
        <f t="shared" si="28"/>
        <v>0</v>
      </c>
      <c r="N230" s="157">
        <f t="shared" si="29"/>
        <v>0</v>
      </c>
      <c r="O230" s="157">
        <f t="shared" si="31"/>
        <v>0</v>
      </c>
      <c r="P230" s="157">
        <f t="shared" si="32"/>
        <v>0</v>
      </c>
      <c r="Q230" s="157">
        <f t="shared" si="33"/>
        <v>0</v>
      </c>
      <c r="R230" s="157">
        <f t="shared" si="34"/>
        <v>0</v>
      </c>
      <c r="S230" s="10"/>
    </row>
    <row r="231" spans="1:19" s="93" customFormat="1" ht="36" x14ac:dyDescent="0.2">
      <c r="A231" s="273"/>
      <c r="B231" s="273"/>
      <c r="C231" s="206" t="s">
        <v>579</v>
      </c>
      <c r="D231" s="207" t="s">
        <v>66</v>
      </c>
      <c r="E231" s="208" t="s">
        <v>538</v>
      </c>
      <c r="F231" s="79"/>
      <c r="G231" s="96"/>
      <c r="H231" s="133" t="s">
        <v>640</v>
      </c>
      <c r="I231" s="9"/>
      <c r="J231" s="157" t="s">
        <v>21</v>
      </c>
      <c r="K231" s="157">
        <f t="shared" si="30"/>
        <v>0</v>
      </c>
      <c r="L231" s="157">
        <f t="shared" si="27"/>
        <v>0</v>
      </c>
      <c r="M231" s="157">
        <f t="shared" si="28"/>
        <v>0</v>
      </c>
      <c r="N231" s="157">
        <f t="shared" si="29"/>
        <v>0</v>
      </c>
      <c r="O231" s="157">
        <f t="shared" si="31"/>
        <v>0</v>
      </c>
      <c r="P231" s="157">
        <f t="shared" si="32"/>
        <v>0</v>
      </c>
      <c r="Q231" s="157">
        <f t="shared" si="33"/>
        <v>0</v>
      </c>
      <c r="R231" s="157">
        <f t="shared" si="34"/>
        <v>0</v>
      </c>
      <c r="S231" s="10"/>
    </row>
    <row r="232" spans="1:19" s="93" customFormat="1" ht="21" thickBot="1" x14ac:dyDescent="0.25">
      <c r="A232" s="273"/>
      <c r="B232" s="273"/>
      <c r="C232" s="57" t="s">
        <v>476</v>
      </c>
      <c r="D232" s="57" t="s">
        <v>390</v>
      </c>
      <c r="E232" s="78" t="s">
        <v>458</v>
      </c>
      <c r="F232" s="79"/>
      <c r="G232" s="96"/>
      <c r="H232" s="132" t="s">
        <v>640</v>
      </c>
      <c r="I232" s="7"/>
      <c r="J232" s="159" t="s">
        <v>21</v>
      </c>
      <c r="K232" s="159">
        <f t="shared" si="30"/>
        <v>0</v>
      </c>
      <c r="L232" s="159">
        <f t="shared" si="27"/>
        <v>0</v>
      </c>
      <c r="M232" s="159">
        <f t="shared" si="28"/>
        <v>0</v>
      </c>
      <c r="N232" s="159">
        <f t="shared" si="29"/>
        <v>0</v>
      </c>
      <c r="O232" s="159">
        <f t="shared" si="31"/>
        <v>0</v>
      </c>
      <c r="P232" s="159">
        <f t="shared" si="32"/>
        <v>0</v>
      </c>
      <c r="Q232" s="159">
        <f t="shared" si="33"/>
        <v>0</v>
      </c>
      <c r="R232" s="159">
        <f t="shared" si="34"/>
        <v>0</v>
      </c>
      <c r="S232" s="8"/>
    </row>
    <row r="233" spans="1:19" s="93" customFormat="1" ht="37" thickTop="1" x14ac:dyDescent="0.2">
      <c r="A233" s="269" t="s">
        <v>22</v>
      </c>
      <c r="B233" s="269" t="s">
        <v>23</v>
      </c>
      <c r="C233" s="62" t="s">
        <v>288</v>
      </c>
      <c r="D233" s="62" t="s">
        <v>65</v>
      </c>
      <c r="E233" s="67" t="s">
        <v>589</v>
      </c>
      <c r="F233" s="81" t="s">
        <v>599</v>
      </c>
      <c r="G233" s="96"/>
      <c r="H233" s="130" t="s">
        <v>640</v>
      </c>
      <c r="I233" s="4"/>
      <c r="J233" s="156" t="s">
        <v>22</v>
      </c>
      <c r="K233" s="156">
        <f t="shared" si="30"/>
        <v>0</v>
      </c>
      <c r="L233" s="156">
        <f t="shared" si="27"/>
        <v>0</v>
      </c>
      <c r="M233" s="156">
        <f t="shared" si="28"/>
        <v>0</v>
      </c>
      <c r="N233" s="156">
        <f t="shared" si="29"/>
        <v>0</v>
      </c>
      <c r="O233" s="158">
        <f t="shared" si="31"/>
        <v>0</v>
      </c>
      <c r="P233" s="158">
        <f t="shared" si="32"/>
        <v>0</v>
      </c>
      <c r="Q233" s="158">
        <f t="shared" si="33"/>
        <v>0</v>
      </c>
      <c r="R233" s="158">
        <f t="shared" si="34"/>
        <v>0</v>
      </c>
      <c r="S233" s="5"/>
    </row>
    <row r="234" spans="1:19" s="93" customFormat="1" ht="36" x14ac:dyDescent="0.2">
      <c r="A234" s="270"/>
      <c r="B234" s="270"/>
      <c r="C234" s="224" t="s">
        <v>587</v>
      </c>
      <c r="D234" s="224" t="s">
        <v>65</v>
      </c>
      <c r="E234" s="225" t="s">
        <v>590</v>
      </c>
      <c r="F234" s="81" t="s">
        <v>591</v>
      </c>
      <c r="G234" s="96"/>
      <c r="H234" s="211" t="s">
        <v>640</v>
      </c>
      <c r="I234" s="212"/>
      <c r="J234" s="213" t="s">
        <v>22</v>
      </c>
      <c r="K234" s="213">
        <f t="shared" si="30"/>
        <v>0</v>
      </c>
      <c r="L234" s="213">
        <f t="shared" si="27"/>
        <v>0</v>
      </c>
      <c r="M234" s="213">
        <f t="shared" si="28"/>
        <v>0</v>
      </c>
      <c r="N234" s="213">
        <f t="shared" si="29"/>
        <v>0</v>
      </c>
      <c r="O234" s="157">
        <f t="shared" si="31"/>
        <v>0</v>
      </c>
      <c r="P234" s="157">
        <f t="shared" si="32"/>
        <v>0</v>
      </c>
      <c r="Q234" s="157">
        <f t="shared" si="33"/>
        <v>0</v>
      </c>
      <c r="R234" s="157">
        <f t="shared" si="34"/>
        <v>0</v>
      </c>
      <c r="S234" s="209"/>
    </row>
    <row r="235" spans="1:19" s="93" customFormat="1" ht="36" x14ac:dyDescent="0.2">
      <c r="A235" s="270"/>
      <c r="B235" s="270"/>
      <c r="C235" s="194" t="s">
        <v>586</v>
      </c>
      <c r="D235" s="195" t="s">
        <v>65</v>
      </c>
      <c r="E235" s="196" t="s">
        <v>537</v>
      </c>
      <c r="F235" s="81"/>
      <c r="G235" s="96"/>
      <c r="H235" s="131" t="s">
        <v>640</v>
      </c>
      <c r="I235" s="3"/>
      <c r="J235" s="157" t="s">
        <v>22</v>
      </c>
      <c r="K235" s="157">
        <f t="shared" si="30"/>
        <v>0</v>
      </c>
      <c r="L235" s="157">
        <f t="shared" si="27"/>
        <v>0</v>
      </c>
      <c r="M235" s="157">
        <f t="shared" si="28"/>
        <v>0</v>
      </c>
      <c r="N235" s="157">
        <f t="shared" si="29"/>
        <v>0</v>
      </c>
      <c r="O235" s="157">
        <f t="shared" si="31"/>
        <v>0</v>
      </c>
      <c r="P235" s="157">
        <f t="shared" si="32"/>
        <v>0</v>
      </c>
      <c r="Q235" s="157">
        <f t="shared" si="33"/>
        <v>0</v>
      </c>
      <c r="R235" s="157">
        <f t="shared" si="34"/>
        <v>0</v>
      </c>
      <c r="S235" s="6"/>
    </row>
    <row r="236" spans="1:19" s="93" customFormat="1" ht="36" x14ac:dyDescent="0.2">
      <c r="A236" s="270"/>
      <c r="B236" s="270"/>
      <c r="C236" s="197" t="s">
        <v>580</v>
      </c>
      <c r="D236" s="198" t="s">
        <v>66</v>
      </c>
      <c r="E236" s="199" t="s">
        <v>538</v>
      </c>
      <c r="F236" s="81"/>
      <c r="G236" s="96"/>
      <c r="H236" s="131" t="s">
        <v>640</v>
      </c>
      <c r="I236" s="3"/>
      <c r="J236" s="157" t="s">
        <v>22</v>
      </c>
      <c r="K236" s="157">
        <f t="shared" si="30"/>
        <v>0</v>
      </c>
      <c r="L236" s="157">
        <f t="shared" si="27"/>
        <v>0</v>
      </c>
      <c r="M236" s="157">
        <f t="shared" si="28"/>
        <v>0</v>
      </c>
      <c r="N236" s="157">
        <f t="shared" si="29"/>
        <v>0</v>
      </c>
      <c r="O236" s="157">
        <f t="shared" si="31"/>
        <v>0</v>
      </c>
      <c r="P236" s="157">
        <f t="shared" si="32"/>
        <v>0</v>
      </c>
      <c r="Q236" s="157">
        <f t="shared" si="33"/>
        <v>0</v>
      </c>
      <c r="R236" s="157">
        <f t="shared" si="34"/>
        <v>0</v>
      </c>
      <c r="S236" s="6"/>
    </row>
    <row r="237" spans="1:19" s="93" customFormat="1" ht="55" thickBot="1" x14ac:dyDescent="0.25">
      <c r="A237" s="271"/>
      <c r="B237" s="271"/>
      <c r="C237" s="62" t="s">
        <v>477</v>
      </c>
      <c r="D237" s="62" t="s">
        <v>390</v>
      </c>
      <c r="E237" s="67" t="s">
        <v>458</v>
      </c>
      <c r="F237" s="81"/>
      <c r="G237" s="96"/>
      <c r="H237" s="135" t="s">
        <v>641</v>
      </c>
      <c r="I237" s="136" t="s">
        <v>725</v>
      </c>
      <c r="J237" s="158" t="s">
        <v>22</v>
      </c>
      <c r="K237" s="158">
        <f t="shared" si="30"/>
        <v>0</v>
      </c>
      <c r="L237" s="158">
        <f t="shared" si="27"/>
        <v>0</v>
      </c>
      <c r="M237" s="158">
        <f t="shared" si="28"/>
        <v>0</v>
      </c>
      <c r="N237" s="158">
        <f t="shared" si="29"/>
        <v>0</v>
      </c>
      <c r="O237" s="159">
        <f t="shared" si="31"/>
        <v>0</v>
      </c>
      <c r="P237" s="159">
        <f t="shared" si="32"/>
        <v>0</v>
      </c>
      <c r="Q237" s="159">
        <f t="shared" si="33"/>
        <v>0</v>
      </c>
      <c r="R237" s="159">
        <f t="shared" si="34"/>
        <v>0</v>
      </c>
      <c r="S237" s="137"/>
    </row>
    <row r="238" spans="1:19" s="93" customFormat="1" ht="37.25" customHeight="1" thickTop="1" x14ac:dyDescent="0.2">
      <c r="A238" s="272" t="s">
        <v>24</v>
      </c>
      <c r="B238" s="272" t="s">
        <v>53</v>
      </c>
      <c r="C238" s="57" t="s">
        <v>289</v>
      </c>
      <c r="D238" s="57" t="s">
        <v>65</v>
      </c>
      <c r="E238" s="78" t="s">
        <v>378</v>
      </c>
      <c r="F238" s="79" t="s">
        <v>532</v>
      </c>
      <c r="G238" s="96"/>
      <c r="H238" s="130" t="s">
        <v>641</v>
      </c>
      <c r="I238" s="138" t="s">
        <v>767</v>
      </c>
      <c r="J238" s="156" t="s">
        <v>24</v>
      </c>
      <c r="K238" s="156">
        <f t="shared" si="30"/>
        <v>1</v>
      </c>
      <c r="L238" s="156">
        <f t="shared" si="27"/>
        <v>0</v>
      </c>
      <c r="M238" s="156">
        <f t="shared" si="28"/>
        <v>0</v>
      </c>
      <c r="N238" s="156">
        <f t="shared" si="29"/>
        <v>0</v>
      </c>
      <c r="O238" s="158">
        <f t="shared" si="31"/>
        <v>0</v>
      </c>
      <c r="P238" s="158">
        <f t="shared" si="32"/>
        <v>0</v>
      </c>
      <c r="Q238" s="158">
        <f t="shared" si="33"/>
        <v>0</v>
      </c>
      <c r="R238" s="158">
        <f t="shared" si="34"/>
        <v>0</v>
      </c>
      <c r="S238" s="246"/>
    </row>
    <row r="239" spans="1:19" s="103" customFormat="1" ht="54" x14ac:dyDescent="0.2">
      <c r="A239" s="273"/>
      <c r="B239" s="273"/>
      <c r="C239" s="65" t="s">
        <v>224</v>
      </c>
      <c r="D239" s="65" t="s">
        <v>65</v>
      </c>
      <c r="E239" s="66" t="s">
        <v>317</v>
      </c>
      <c r="F239" s="68" t="s">
        <v>525</v>
      </c>
      <c r="G239" s="101"/>
      <c r="H239" s="104" t="str">
        <f>IF(ISBLANK(H78),"Waiting",H78)</f>
        <v>No</v>
      </c>
      <c r="I239" s="3"/>
      <c r="J239" s="157" t="s">
        <v>24</v>
      </c>
      <c r="K239" s="157">
        <f t="shared" si="30"/>
        <v>0</v>
      </c>
      <c r="L239" s="157">
        <f t="shared" si="27"/>
        <v>0</v>
      </c>
      <c r="M239" s="157">
        <f t="shared" si="28"/>
        <v>0</v>
      </c>
      <c r="N239" s="157">
        <f t="shared" si="29"/>
        <v>0</v>
      </c>
      <c r="O239" s="157">
        <f t="shared" si="31"/>
        <v>0</v>
      </c>
      <c r="P239" s="157">
        <f t="shared" si="32"/>
        <v>0</v>
      </c>
      <c r="Q239" s="157">
        <f t="shared" si="33"/>
        <v>0</v>
      </c>
      <c r="R239" s="157">
        <f t="shared" si="34"/>
        <v>0</v>
      </c>
      <c r="S239" s="6"/>
    </row>
    <row r="240" spans="1:19" s="93" customFormat="1" ht="20" x14ac:dyDescent="0.2">
      <c r="A240" s="273"/>
      <c r="B240" s="273"/>
      <c r="C240" s="57" t="s">
        <v>290</v>
      </c>
      <c r="D240" s="57" t="s">
        <v>65</v>
      </c>
      <c r="E240" s="78" t="s">
        <v>330</v>
      </c>
      <c r="F240" s="79" t="s">
        <v>176</v>
      </c>
      <c r="G240" s="96"/>
      <c r="H240" s="131" t="s">
        <v>640</v>
      </c>
      <c r="I240" s="3"/>
      <c r="J240" s="157" t="s">
        <v>24</v>
      </c>
      <c r="K240" s="157">
        <f t="shared" si="30"/>
        <v>0</v>
      </c>
      <c r="L240" s="157">
        <f t="shared" si="27"/>
        <v>0</v>
      </c>
      <c r="M240" s="157">
        <f t="shared" si="28"/>
        <v>0</v>
      </c>
      <c r="N240" s="157">
        <f t="shared" si="29"/>
        <v>0</v>
      </c>
      <c r="O240" s="157">
        <f t="shared" si="31"/>
        <v>0</v>
      </c>
      <c r="P240" s="157">
        <f t="shared" si="32"/>
        <v>0</v>
      </c>
      <c r="Q240" s="157">
        <f t="shared" si="33"/>
        <v>0</v>
      </c>
      <c r="R240" s="157">
        <f t="shared" si="34"/>
        <v>0</v>
      </c>
      <c r="S240" s="6"/>
    </row>
    <row r="241" spans="1:19" s="93" customFormat="1" ht="54" x14ac:dyDescent="0.2">
      <c r="A241" s="273"/>
      <c r="B241" s="273"/>
      <c r="C241" s="57" t="s">
        <v>291</v>
      </c>
      <c r="D241" s="57" t="s">
        <v>65</v>
      </c>
      <c r="E241" s="78" t="s">
        <v>611</v>
      </c>
      <c r="F241" s="79" t="s">
        <v>601</v>
      </c>
      <c r="G241" s="96"/>
      <c r="H241" s="131" t="s">
        <v>640</v>
      </c>
      <c r="I241" s="3"/>
      <c r="J241" s="157" t="s">
        <v>24</v>
      </c>
      <c r="K241" s="157">
        <f t="shared" si="30"/>
        <v>0</v>
      </c>
      <c r="L241" s="157">
        <f t="shared" si="27"/>
        <v>0</v>
      </c>
      <c r="M241" s="157">
        <f t="shared" si="28"/>
        <v>0</v>
      </c>
      <c r="N241" s="157">
        <f t="shared" si="29"/>
        <v>0</v>
      </c>
      <c r="O241" s="157">
        <f t="shared" si="31"/>
        <v>0</v>
      </c>
      <c r="P241" s="157">
        <f t="shared" si="32"/>
        <v>0</v>
      </c>
      <c r="Q241" s="157">
        <f t="shared" si="33"/>
        <v>0</v>
      </c>
      <c r="R241" s="157">
        <f t="shared" si="34"/>
        <v>0</v>
      </c>
      <c r="S241" s="214"/>
    </row>
    <row r="242" spans="1:19" s="93" customFormat="1" ht="36" x14ac:dyDescent="0.2">
      <c r="A242" s="273"/>
      <c r="B242" s="273"/>
      <c r="C242" s="65" t="s">
        <v>287</v>
      </c>
      <c r="D242" s="65" t="s">
        <v>65</v>
      </c>
      <c r="E242" s="66" t="s">
        <v>377</v>
      </c>
      <c r="F242" s="68" t="s">
        <v>175</v>
      </c>
      <c r="G242" s="101"/>
      <c r="H242" s="104" t="str">
        <f>IF(ISBLANK(H229),"Waiting",H229)</f>
        <v>No</v>
      </c>
      <c r="I242" s="3"/>
      <c r="J242" s="157" t="s">
        <v>24</v>
      </c>
      <c r="K242" s="157">
        <f t="shared" si="30"/>
        <v>0</v>
      </c>
      <c r="L242" s="157">
        <f t="shared" si="27"/>
        <v>0</v>
      </c>
      <c r="M242" s="157">
        <f t="shared" si="28"/>
        <v>0</v>
      </c>
      <c r="N242" s="157">
        <f t="shared" si="29"/>
        <v>0</v>
      </c>
      <c r="O242" s="157">
        <f t="shared" si="31"/>
        <v>0</v>
      </c>
      <c r="P242" s="157">
        <f t="shared" si="32"/>
        <v>0</v>
      </c>
      <c r="Q242" s="157">
        <f t="shared" si="33"/>
        <v>0</v>
      </c>
      <c r="R242" s="157">
        <f t="shared" si="34"/>
        <v>0</v>
      </c>
      <c r="S242" s="6"/>
    </row>
    <row r="243" spans="1:19" s="93" customFormat="1" ht="90" x14ac:dyDescent="0.2">
      <c r="A243" s="273"/>
      <c r="B243" s="273"/>
      <c r="C243" s="57" t="s">
        <v>596</v>
      </c>
      <c r="D243" s="57" t="s">
        <v>65</v>
      </c>
      <c r="E243" s="78" t="s">
        <v>600</v>
      </c>
      <c r="F243" s="79" t="s">
        <v>597</v>
      </c>
      <c r="G243" s="101"/>
      <c r="H243" s="131" t="s">
        <v>641</v>
      </c>
      <c r="I243" s="3" t="s">
        <v>794</v>
      </c>
      <c r="J243" s="157" t="s">
        <v>24</v>
      </c>
      <c r="K243" s="157">
        <f t="shared" si="30"/>
        <v>1</v>
      </c>
      <c r="L243" s="157">
        <f t="shared" si="27"/>
        <v>0</v>
      </c>
      <c r="M243" s="157">
        <f t="shared" si="28"/>
        <v>0</v>
      </c>
      <c r="N243" s="157">
        <f t="shared" si="29"/>
        <v>0</v>
      </c>
      <c r="O243" s="157">
        <f t="shared" si="31"/>
        <v>0</v>
      </c>
      <c r="P243" s="157">
        <f t="shared" si="32"/>
        <v>0</v>
      </c>
      <c r="Q243" s="157">
        <f t="shared" si="33"/>
        <v>0</v>
      </c>
      <c r="R243" s="157">
        <f t="shared" si="34"/>
        <v>0</v>
      </c>
      <c r="S243" s="247"/>
    </row>
    <row r="244" spans="1:19" s="93" customFormat="1" ht="36" x14ac:dyDescent="0.2">
      <c r="A244" s="273"/>
      <c r="B244" s="273"/>
      <c r="C244" s="200" t="s">
        <v>571</v>
      </c>
      <c r="D244" s="201" t="s">
        <v>65</v>
      </c>
      <c r="E244" s="202" t="s">
        <v>537</v>
      </c>
      <c r="F244" s="203"/>
      <c r="G244" s="101"/>
      <c r="H244" s="131" t="s">
        <v>640</v>
      </c>
      <c r="I244" s="3"/>
      <c r="J244" s="157" t="s">
        <v>24</v>
      </c>
      <c r="K244" s="157">
        <f t="shared" si="30"/>
        <v>0</v>
      </c>
      <c r="L244" s="157">
        <f t="shared" si="27"/>
        <v>0</v>
      </c>
      <c r="M244" s="157">
        <f t="shared" si="28"/>
        <v>0</v>
      </c>
      <c r="N244" s="157">
        <f t="shared" si="29"/>
        <v>0</v>
      </c>
      <c r="O244" s="157">
        <f t="shared" si="31"/>
        <v>0</v>
      </c>
      <c r="P244" s="157">
        <f t="shared" si="32"/>
        <v>0</v>
      </c>
      <c r="Q244" s="157">
        <f t="shared" si="33"/>
        <v>0</v>
      </c>
      <c r="R244" s="157">
        <f t="shared" si="34"/>
        <v>0</v>
      </c>
      <c r="S244" s="247"/>
    </row>
    <row r="245" spans="1:19" s="93" customFormat="1" ht="36" x14ac:dyDescent="0.2">
      <c r="A245" s="273"/>
      <c r="B245" s="273"/>
      <c r="C245" s="206" t="s">
        <v>581</v>
      </c>
      <c r="D245" s="207" t="s">
        <v>66</v>
      </c>
      <c r="E245" s="208" t="s">
        <v>538</v>
      </c>
      <c r="F245" s="203"/>
      <c r="G245" s="101"/>
      <c r="H245" s="131" t="s">
        <v>640</v>
      </c>
      <c r="I245" s="3"/>
      <c r="J245" s="157" t="s">
        <v>24</v>
      </c>
      <c r="K245" s="157">
        <f t="shared" si="30"/>
        <v>0</v>
      </c>
      <c r="L245" s="157">
        <f t="shared" si="27"/>
        <v>0</v>
      </c>
      <c r="M245" s="157">
        <f t="shared" si="28"/>
        <v>0</v>
      </c>
      <c r="N245" s="157">
        <f t="shared" si="29"/>
        <v>0</v>
      </c>
      <c r="O245" s="157">
        <f t="shared" si="31"/>
        <v>0</v>
      </c>
      <c r="P245" s="157">
        <f t="shared" si="32"/>
        <v>0</v>
      </c>
      <c r="Q245" s="157">
        <f t="shared" si="33"/>
        <v>0</v>
      </c>
      <c r="R245" s="157">
        <f t="shared" si="34"/>
        <v>0</v>
      </c>
      <c r="S245" s="6"/>
    </row>
    <row r="246" spans="1:19" s="93" customFormat="1" ht="21" thickBot="1" x14ac:dyDescent="0.25">
      <c r="A246" s="274"/>
      <c r="B246" s="274"/>
      <c r="C246" s="57" t="s">
        <v>478</v>
      </c>
      <c r="D246" s="57" t="s">
        <v>390</v>
      </c>
      <c r="E246" s="78" t="s">
        <v>458</v>
      </c>
      <c r="F246" s="79"/>
      <c r="G246" s="101"/>
      <c r="H246" s="131" t="s">
        <v>640</v>
      </c>
      <c r="I246" s="136"/>
      <c r="J246" s="158" t="s">
        <v>24</v>
      </c>
      <c r="K246" s="158">
        <f t="shared" si="30"/>
        <v>0</v>
      </c>
      <c r="L246" s="158">
        <f t="shared" si="27"/>
        <v>0</v>
      </c>
      <c r="M246" s="158">
        <f t="shared" si="28"/>
        <v>0</v>
      </c>
      <c r="N246" s="158">
        <f t="shared" si="29"/>
        <v>0</v>
      </c>
      <c r="O246" s="159">
        <f t="shared" si="31"/>
        <v>0</v>
      </c>
      <c r="P246" s="159">
        <f t="shared" si="32"/>
        <v>0</v>
      </c>
      <c r="Q246" s="159">
        <f t="shared" si="33"/>
        <v>0</v>
      </c>
      <c r="R246" s="159">
        <f t="shared" si="34"/>
        <v>0</v>
      </c>
      <c r="S246" s="137"/>
    </row>
    <row r="247" spans="1:19" s="93" customFormat="1" ht="37" thickTop="1" x14ac:dyDescent="0.2">
      <c r="A247" s="269" t="s">
        <v>25</v>
      </c>
      <c r="B247" s="269" t="s">
        <v>54</v>
      </c>
      <c r="C247" s="62" t="s">
        <v>282</v>
      </c>
      <c r="D247" s="62" t="s">
        <v>65</v>
      </c>
      <c r="E247" s="67" t="s">
        <v>329</v>
      </c>
      <c r="F247" s="81" t="s">
        <v>171</v>
      </c>
      <c r="G247" s="96"/>
      <c r="H247" s="130" t="s">
        <v>640</v>
      </c>
      <c r="I247" s="4"/>
      <c r="J247" s="156" t="s">
        <v>25</v>
      </c>
      <c r="K247" s="156">
        <f t="shared" si="30"/>
        <v>0</v>
      </c>
      <c r="L247" s="156">
        <f t="shared" si="27"/>
        <v>0</v>
      </c>
      <c r="M247" s="156">
        <f t="shared" si="28"/>
        <v>0</v>
      </c>
      <c r="N247" s="156">
        <f t="shared" si="29"/>
        <v>0</v>
      </c>
      <c r="O247" s="158">
        <f t="shared" si="31"/>
        <v>0</v>
      </c>
      <c r="P247" s="158">
        <f t="shared" si="32"/>
        <v>0</v>
      </c>
      <c r="Q247" s="158">
        <f t="shared" si="33"/>
        <v>0</v>
      </c>
      <c r="R247" s="158">
        <f t="shared" si="34"/>
        <v>0</v>
      </c>
      <c r="S247" s="5"/>
    </row>
    <row r="248" spans="1:19" s="93" customFormat="1" ht="54" x14ac:dyDescent="0.2">
      <c r="A248" s="270"/>
      <c r="B248" s="270"/>
      <c r="C248" s="62" t="s">
        <v>283</v>
      </c>
      <c r="D248" s="62" t="s">
        <v>65</v>
      </c>
      <c r="E248" s="67" t="s">
        <v>374</v>
      </c>
      <c r="F248" s="81" t="s">
        <v>172</v>
      </c>
      <c r="G248" s="96"/>
      <c r="H248" s="131" t="s">
        <v>640</v>
      </c>
      <c r="I248" s="3"/>
      <c r="J248" s="157" t="s">
        <v>25</v>
      </c>
      <c r="K248" s="157">
        <f t="shared" si="30"/>
        <v>0</v>
      </c>
      <c r="L248" s="157">
        <f t="shared" si="27"/>
        <v>0</v>
      </c>
      <c r="M248" s="157">
        <f t="shared" si="28"/>
        <v>0</v>
      </c>
      <c r="N248" s="157">
        <f t="shared" si="29"/>
        <v>0</v>
      </c>
      <c r="O248" s="157">
        <f t="shared" si="31"/>
        <v>0</v>
      </c>
      <c r="P248" s="157">
        <f t="shared" si="32"/>
        <v>0</v>
      </c>
      <c r="Q248" s="157">
        <f t="shared" si="33"/>
        <v>0</v>
      </c>
      <c r="R248" s="157">
        <f t="shared" si="34"/>
        <v>0</v>
      </c>
      <c r="S248" s="6"/>
    </row>
    <row r="249" spans="1:19" s="93" customFormat="1" ht="72" x14ac:dyDescent="0.2">
      <c r="A249" s="270"/>
      <c r="B249" s="270"/>
      <c r="C249" s="62" t="s">
        <v>292</v>
      </c>
      <c r="D249" s="62" t="s">
        <v>66</v>
      </c>
      <c r="E249" s="87" t="s">
        <v>379</v>
      </c>
      <c r="F249" s="88" t="s">
        <v>533</v>
      </c>
      <c r="G249" s="96"/>
      <c r="H249" s="133" t="s">
        <v>641</v>
      </c>
      <c r="I249" s="9" t="s">
        <v>726</v>
      </c>
      <c r="J249" s="157" t="s">
        <v>25</v>
      </c>
      <c r="K249" s="157">
        <f t="shared" si="30"/>
        <v>0</v>
      </c>
      <c r="L249" s="157">
        <f t="shared" si="27"/>
        <v>1</v>
      </c>
      <c r="M249" s="157">
        <f t="shared" si="28"/>
        <v>0</v>
      </c>
      <c r="N249" s="157">
        <f t="shared" si="29"/>
        <v>0</v>
      </c>
      <c r="O249" s="157">
        <f t="shared" si="31"/>
        <v>0</v>
      </c>
      <c r="P249" s="157">
        <f t="shared" si="32"/>
        <v>0</v>
      </c>
      <c r="Q249" s="157">
        <f t="shared" si="33"/>
        <v>0</v>
      </c>
      <c r="R249" s="157">
        <f t="shared" si="34"/>
        <v>0</v>
      </c>
      <c r="S249" s="10"/>
    </row>
    <row r="250" spans="1:19" s="93" customFormat="1" ht="36" x14ac:dyDescent="0.2">
      <c r="A250" s="270"/>
      <c r="B250" s="270"/>
      <c r="C250" s="194" t="s">
        <v>572</v>
      </c>
      <c r="D250" s="195" t="s">
        <v>65</v>
      </c>
      <c r="E250" s="196" t="s">
        <v>537</v>
      </c>
      <c r="F250" s="88"/>
      <c r="G250" s="96"/>
      <c r="H250" s="133" t="s">
        <v>640</v>
      </c>
      <c r="I250" s="9"/>
      <c r="J250" s="157" t="s">
        <v>25</v>
      </c>
      <c r="K250" s="157">
        <f t="shared" si="30"/>
        <v>0</v>
      </c>
      <c r="L250" s="157">
        <f t="shared" si="27"/>
        <v>0</v>
      </c>
      <c r="M250" s="157">
        <f t="shared" si="28"/>
        <v>0</v>
      </c>
      <c r="N250" s="157">
        <f t="shared" si="29"/>
        <v>0</v>
      </c>
      <c r="O250" s="157">
        <f t="shared" si="31"/>
        <v>0</v>
      </c>
      <c r="P250" s="157">
        <f t="shared" si="32"/>
        <v>0</v>
      </c>
      <c r="Q250" s="157">
        <f t="shared" si="33"/>
        <v>0</v>
      </c>
      <c r="R250" s="157">
        <f t="shared" si="34"/>
        <v>0</v>
      </c>
      <c r="S250" s="10"/>
    </row>
    <row r="251" spans="1:19" s="93" customFormat="1" ht="36" x14ac:dyDescent="0.2">
      <c r="A251" s="270"/>
      <c r="B251" s="270"/>
      <c r="C251" s="197" t="s">
        <v>573</v>
      </c>
      <c r="D251" s="198" t="s">
        <v>66</v>
      </c>
      <c r="E251" s="199" t="s">
        <v>538</v>
      </c>
      <c r="F251" s="88"/>
      <c r="G251" s="96"/>
      <c r="H251" s="133" t="s">
        <v>640</v>
      </c>
      <c r="I251" s="9"/>
      <c r="J251" s="157" t="s">
        <v>25</v>
      </c>
      <c r="K251" s="157">
        <f t="shared" si="30"/>
        <v>0</v>
      </c>
      <c r="L251" s="157">
        <f t="shared" si="27"/>
        <v>0</v>
      </c>
      <c r="M251" s="157">
        <f t="shared" si="28"/>
        <v>0</v>
      </c>
      <c r="N251" s="157">
        <f t="shared" si="29"/>
        <v>0</v>
      </c>
      <c r="O251" s="157">
        <f t="shared" si="31"/>
        <v>0</v>
      </c>
      <c r="P251" s="157">
        <f t="shared" si="32"/>
        <v>0</v>
      </c>
      <c r="Q251" s="157">
        <f t="shared" si="33"/>
        <v>0</v>
      </c>
      <c r="R251" s="157">
        <f t="shared" si="34"/>
        <v>0</v>
      </c>
      <c r="S251" s="10"/>
    </row>
    <row r="252" spans="1:19" s="93" customFormat="1" ht="21" thickBot="1" x14ac:dyDescent="0.25">
      <c r="A252" s="270"/>
      <c r="B252" s="270"/>
      <c r="C252" s="62" t="s">
        <v>479</v>
      </c>
      <c r="D252" s="62" t="s">
        <v>390</v>
      </c>
      <c r="E252" s="87" t="s">
        <v>458</v>
      </c>
      <c r="F252" s="88"/>
      <c r="G252" s="96"/>
      <c r="H252" s="132" t="s">
        <v>640</v>
      </c>
      <c r="I252" s="7"/>
      <c r="J252" s="159" t="s">
        <v>25</v>
      </c>
      <c r="K252" s="159">
        <f t="shared" si="30"/>
        <v>0</v>
      </c>
      <c r="L252" s="159">
        <f t="shared" si="27"/>
        <v>0</v>
      </c>
      <c r="M252" s="159">
        <f t="shared" si="28"/>
        <v>0</v>
      </c>
      <c r="N252" s="159">
        <f t="shared" si="29"/>
        <v>0</v>
      </c>
      <c r="O252" s="159">
        <f t="shared" si="31"/>
        <v>0</v>
      </c>
      <c r="P252" s="159">
        <f t="shared" si="32"/>
        <v>0</v>
      </c>
      <c r="Q252" s="159">
        <f t="shared" si="33"/>
        <v>0</v>
      </c>
      <c r="R252" s="159">
        <f t="shared" si="34"/>
        <v>0</v>
      </c>
      <c r="S252" s="8"/>
    </row>
    <row r="253" spans="1:19" ht="18" thickTop="1" x14ac:dyDescent="0.2"/>
  </sheetData>
  <sheetProtection algorithmName="SHA-512" hashValue="DPt/Mfi1teiSgzDv2juDq790rb67eRYYL+eyGhCNs/gvJO7SzeHVrbechjX70nvKbTO4nUINDnVW5wEyJIbfiA==" saltValue="RQr3aJbb4dMAJkV9HbRqIw==" spinCount="100000" sheet="1" objects="1" scenarios="1"/>
  <autoFilter ref="A3:I252" xr:uid="{A4A0BB21-9917-2C4B-8D83-0C0E126FA588}">
    <filterColumn colId="0" showButton="0"/>
    <filterColumn colId="1" showButton="0"/>
    <filterColumn colId="2" showButton="0"/>
    <filterColumn colId="3" showButton="0"/>
    <filterColumn colId="4" showButton="0"/>
    <filterColumn colId="5" hiddenButton="1" showButton="0"/>
    <filterColumn colId="6" showButton="0"/>
    <filterColumn colId="7" showButton="0"/>
  </autoFilter>
  <mergeCells count="49">
    <mergeCell ref="A3:F3"/>
    <mergeCell ref="H3:S3"/>
    <mergeCell ref="A5:A13"/>
    <mergeCell ref="B5:B13"/>
    <mergeCell ref="A14:A20"/>
    <mergeCell ref="B14:B20"/>
    <mergeCell ref="A21:A29"/>
    <mergeCell ref="B21:B29"/>
    <mergeCell ref="A30:A39"/>
    <mergeCell ref="B30:B39"/>
    <mergeCell ref="A40:A52"/>
    <mergeCell ref="B40:B52"/>
    <mergeCell ref="A109:A119"/>
    <mergeCell ref="B109:B119"/>
    <mergeCell ref="F41:F43"/>
    <mergeCell ref="A53:A63"/>
    <mergeCell ref="B53:B63"/>
    <mergeCell ref="A64:A72"/>
    <mergeCell ref="B64:B72"/>
    <mergeCell ref="A73:A83"/>
    <mergeCell ref="B73:B83"/>
    <mergeCell ref="A84:A97"/>
    <mergeCell ref="B84:B97"/>
    <mergeCell ref="A98:A108"/>
    <mergeCell ref="B98:B108"/>
    <mergeCell ref="A131:A135"/>
    <mergeCell ref="B131:B135"/>
    <mergeCell ref="A136:A155"/>
    <mergeCell ref="B136:B155"/>
    <mergeCell ref="B120:B130"/>
    <mergeCell ref="A120:A130"/>
    <mergeCell ref="A156:A168"/>
    <mergeCell ref="B156:B168"/>
    <mergeCell ref="A169:A184"/>
    <mergeCell ref="B169:B184"/>
    <mergeCell ref="A188:A201"/>
    <mergeCell ref="B188:B201"/>
    <mergeCell ref="A202:A211"/>
    <mergeCell ref="B202:B211"/>
    <mergeCell ref="A212:A220"/>
    <mergeCell ref="B212:B220"/>
    <mergeCell ref="A221:A232"/>
    <mergeCell ref="B221:B232"/>
    <mergeCell ref="A233:A237"/>
    <mergeCell ref="B233:B237"/>
    <mergeCell ref="A238:A246"/>
    <mergeCell ref="B238:B246"/>
    <mergeCell ref="A247:A252"/>
    <mergeCell ref="B247:B252"/>
  </mergeCells>
  <phoneticPr fontId="4" type="noConversion"/>
  <dataValidations count="1">
    <dataValidation type="list" allowBlank="1" showInputMessage="1" showErrorMessage="1" sqref="H41:H43 H45:H52 H58 H78:H85 H87 H123 H165:H168 H221:H222 H225:H226 H240:H241 H133:H135 H228:H238 H128:H131 H152:H162 H60:H72 H243:H252 H91:H92 H89 H185:H220 H95:H119 H5:H39" xr:uid="{97517446-5F05-F042-B114-B6EF2FDAB6CB}">
      <formula1>"Yes,No,Split"</formula1>
    </dataValidation>
  </dataValidation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7E214-77E3-3249-A019-6940C8D7F8B3}">
  <sheetPr codeName="Sheet3"/>
  <dimension ref="A1:I64"/>
  <sheetViews>
    <sheetView topLeftCell="A38" zoomScale="80" zoomScaleNormal="80" workbookViewId="0">
      <selection activeCell="E41" sqref="B41:E41"/>
    </sheetView>
  </sheetViews>
  <sheetFormatPr baseColWidth="10" defaultColWidth="10.6640625" defaultRowHeight="16" x14ac:dyDescent="0.2"/>
  <cols>
    <col min="1" max="1" width="14.6640625" style="92" customWidth="1"/>
    <col min="2" max="2" width="21.6640625" style="115" customWidth="1"/>
    <col min="3" max="3" width="38.6640625" style="115" customWidth="1"/>
    <col min="4" max="4" width="23.6640625" style="115" customWidth="1"/>
    <col min="5" max="5" width="28" style="115" customWidth="1"/>
    <col min="6" max="6" width="40" style="115" customWidth="1"/>
    <col min="7" max="7" width="18.5" style="92" customWidth="1"/>
    <col min="8" max="8" width="20.6640625" style="92" customWidth="1"/>
    <col min="9" max="9" width="90.1640625" style="115" customWidth="1"/>
    <col min="10" max="16384" width="10.6640625" style="115"/>
  </cols>
  <sheetData>
    <row r="1" spans="1:9" ht="61.25" customHeight="1" x14ac:dyDescent="0.2">
      <c r="A1" s="44" t="s">
        <v>384</v>
      </c>
      <c r="B1" s="45" t="str">
        <f>IF(Introduction!B1&lt;&gt;"",Introduction!B1,"")</f>
        <v>Manufacture of cement, lime and plaster</v>
      </c>
      <c r="C1" s="117"/>
      <c r="D1" s="117"/>
      <c r="E1" s="117"/>
      <c r="F1" s="117"/>
      <c r="G1" s="118"/>
      <c r="H1" s="118"/>
      <c r="I1" s="117"/>
    </row>
    <row r="2" spans="1:9" x14ac:dyDescent="0.2">
      <c r="A2" s="118"/>
      <c r="B2" s="117"/>
      <c r="C2" s="117"/>
      <c r="D2" s="117"/>
      <c r="E2" s="117"/>
      <c r="F2" s="117"/>
      <c r="G2" s="118"/>
      <c r="H2" s="118"/>
      <c r="I2" s="117"/>
    </row>
    <row r="3" spans="1:9" ht="33" customHeight="1" x14ac:dyDescent="0.2">
      <c r="A3" s="284" t="s">
        <v>397</v>
      </c>
      <c r="B3" s="284"/>
      <c r="C3" s="284"/>
      <c r="D3" s="284"/>
      <c r="E3" s="284"/>
      <c r="F3" s="284"/>
      <c r="G3" s="284"/>
      <c r="H3" s="284"/>
      <c r="I3" s="284"/>
    </row>
    <row r="4" spans="1:9" ht="65" customHeight="1" x14ac:dyDescent="0.2">
      <c r="A4" s="119" t="s">
        <v>448</v>
      </c>
      <c r="B4" s="119" t="s">
        <v>398</v>
      </c>
      <c r="C4" s="119" t="s">
        <v>399</v>
      </c>
      <c r="D4" s="119" t="s">
        <v>455</v>
      </c>
      <c r="E4" s="119" t="s">
        <v>449</v>
      </c>
      <c r="F4" s="119" t="s">
        <v>400</v>
      </c>
      <c r="G4" s="119" t="s">
        <v>401</v>
      </c>
      <c r="H4" s="119" t="s">
        <v>515</v>
      </c>
      <c r="I4" s="119" t="s">
        <v>516</v>
      </c>
    </row>
    <row r="5" spans="1:9" s="116" customFormat="1" ht="51" x14ac:dyDescent="0.2">
      <c r="A5" s="31" t="s">
        <v>402</v>
      </c>
      <c r="B5" s="120" t="s">
        <v>642</v>
      </c>
      <c r="C5" s="120" t="s">
        <v>643</v>
      </c>
      <c r="D5" s="120" t="s">
        <v>644</v>
      </c>
      <c r="E5" s="120"/>
      <c r="F5" s="120" t="s">
        <v>645</v>
      </c>
      <c r="G5" s="121">
        <v>2013</v>
      </c>
      <c r="H5" s="123">
        <v>44206</v>
      </c>
      <c r="I5" s="122" t="s">
        <v>646</v>
      </c>
    </row>
    <row r="6" spans="1:9" s="116" customFormat="1" ht="17" x14ac:dyDescent="0.2">
      <c r="A6" s="33" t="s">
        <v>403</v>
      </c>
      <c r="B6" s="120" t="s">
        <v>647</v>
      </c>
      <c r="C6" s="120" t="s">
        <v>649</v>
      </c>
      <c r="D6" s="120" t="s">
        <v>650</v>
      </c>
      <c r="E6" s="120"/>
      <c r="F6" s="120" t="s">
        <v>650</v>
      </c>
      <c r="G6" s="121"/>
      <c r="H6" s="123">
        <v>44206</v>
      </c>
      <c r="I6" s="124" t="s">
        <v>648</v>
      </c>
    </row>
    <row r="7" spans="1:9" s="116" customFormat="1" ht="17" x14ac:dyDescent="0.2">
      <c r="A7" s="31" t="s">
        <v>404</v>
      </c>
      <c r="B7" s="120" t="s">
        <v>647</v>
      </c>
      <c r="C7" s="120" t="s">
        <v>652</v>
      </c>
      <c r="D7" s="120" t="s">
        <v>653</v>
      </c>
      <c r="E7" s="120"/>
      <c r="F7" s="120" t="s">
        <v>653</v>
      </c>
      <c r="G7" s="121">
        <v>2012</v>
      </c>
      <c r="H7" s="123">
        <v>44206</v>
      </c>
      <c r="I7" s="122" t="s">
        <v>651</v>
      </c>
    </row>
    <row r="8" spans="1:9" s="116" customFormat="1" ht="34" x14ac:dyDescent="0.2">
      <c r="A8" s="33" t="s">
        <v>405</v>
      </c>
      <c r="B8" s="120" t="s">
        <v>656</v>
      </c>
      <c r="C8" s="120" t="s">
        <v>655</v>
      </c>
      <c r="D8" s="120" t="s">
        <v>657</v>
      </c>
      <c r="E8" s="120" t="s">
        <v>658</v>
      </c>
      <c r="F8" s="120" t="s">
        <v>659</v>
      </c>
      <c r="G8" s="121">
        <v>2016</v>
      </c>
      <c r="H8" s="123">
        <v>44206</v>
      </c>
      <c r="I8" s="122" t="s">
        <v>654</v>
      </c>
    </row>
    <row r="9" spans="1:9" s="116" customFormat="1" ht="34" x14ac:dyDescent="0.2">
      <c r="A9" s="31" t="s">
        <v>406</v>
      </c>
      <c r="B9" s="120" t="s">
        <v>647</v>
      </c>
      <c r="C9" s="120" t="s">
        <v>661</v>
      </c>
      <c r="D9" s="120" t="s">
        <v>662</v>
      </c>
      <c r="E9" s="120"/>
      <c r="F9" s="120" t="s">
        <v>663</v>
      </c>
      <c r="G9" s="121"/>
      <c r="H9" s="123">
        <v>44206</v>
      </c>
      <c r="I9" s="122" t="s">
        <v>660</v>
      </c>
    </row>
    <row r="10" spans="1:9" s="116" customFormat="1" ht="17" x14ac:dyDescent="0.2">
      <c r="A10" s="33" t="s">
        <v>407</v>
      </c>
      <c r="B10" s="120" t="s">
        <v>647</v>
      </c>
      <c r="C10" s="120" t="s">
        <v>664</v>
      </c>
      <c r="D10" s="120" t="s">
        <v>665</v>
      </c>
      <c r="E10" s="120"/>
      <c r="F10" s="120" t="s">
        <v>666</v>
      </c>
      <c r="G10" s="121">
        <v>2015</v>
      </c>
      <c r="H10" s="123">
        <v>44206</v>
      </c>
      <c r="I10" s="122" t="s">
        <v>667</v>
      </c>
    </row>
    <row r="11" spans="1:9" s="116" customFormat="1" ht="17" x14ac:dyDescent="0.2">
      <c r="A11" s="31" t="s">
        <v>408</v>
      </c>
      <c r="B11" s="120" t="s">
        <v>647</v>
      </c>
      <c r="C11" s="120" t="s">
        <v>670</v>
      </c>
      <c r="D11" s="120" t="s">
        <v>671</v>
      </c>
      <c r="E11" s="120"/>
      <c r="F11" s="120" t="s">
        <v>671</v>
      </c>
      <c r="G11" s="121">
        <v>2017</v>
      </c>
      <c r="H11" s="123">
        <v>44206</v>
      </c>
      <c r="I11" s="122" t="s">
        <v>669</v>
      </c>
    </row>
    <row r="12" spans="1:9" s="116" customFormat="1" ht="34" x14ac:dyDescent="0.2">
      <c r="A12" s="33" t="s">
        <v>409</v>
      </c>
      <c r="B12" s="120" t="s">
        <v>647</v>
      </c>
      <c r="C12" s="120" t="s">
        <v>673</v>
      </c>
      <c r="D12" s="120" t="s">
        <v>674</v>
      </c>
      <c r="E12" s="120"/>
      <c r="F12" s="120" t="s">
        <v>674</v>
      </c>
      <c r="G12" s="121"/>
      <c r="H12" s="123">
        <v>44206</v>
      </c>
      <c r="I12" s="122" t="s">
        <v>672</v>
      </c>
    </row>
    <row r="13" spans="1:9" s="116" customFormat="1" ht="17" x14ac:dyDescent="0.2">
      <c r="A13" s="31" t="s">
        <v>410</v>
      </c>
      <c r="B13" s="120" t="s">
        <v>647</v>
      </c>
      <c r="C13" s="120" t="s">
        <v>675</v>
      </c>
      <c r="D13" s="120" t="s">
        <v>676</v>
      </c>
      <c r="E13" s="120"/>
      <c r="F13" s="120" t="s">
        <v>676</v>
      </c>
      <c r="G13" s="121"/>
      <c r="H13" s="123">
        <v>44206</v>
      </c>
      <c r="I13" s="122" t="s">
        <v>677</v>
      </c>
    </row>
    <row r="14" spans="1:9" s="116" customFormat="1" ht="17" x14ac:dyDescent="0.2">
      <c r="A14" s="33" t="s">
        <v>411</v>
      </c>
      <c r="B14" s="120" t="s">
        <v>647</v>
      </c>
      <c r="C14" s="120" t="s">
        <v>678</v>
      </c>
      <c r="D14" s="120" t="s">
        <v>679</v>
      </c>
      <c r="E14" s="120"/>
      <c r="F14" s="120" t="s">
        <v>679</v>
      </c>
      <c r="G14" s="121"/>
      <c r="H14" s="123">
        <v>44206</v>
      </c>
      <c r="I14" s="122" t="s">
        <v>680</v>
      </c>
    </row>
    <row r="15" spans="1:9" s="116" customFormat="1" ht="34" x14ac:dyDescent="0.2">
      <c r="A15" s="31" t="s">
        <v>412</v>
      </c>
      <c r="B15" s="120" t="s">
        <v>642</v>
      </c>
      <c r="C15" s="120" t="s">
        <v>681</v>
      </c>
      <c r="D15" s="120" t="s">
        <v>682</v>
      </c>
      <c r="E15" s="120"/>
      <c r="F15" s="120" t="s">
        <v>683</v>
      </c>
      <c r="G15" s="121">
        <v>2013</v>
      </c>
      <c r="H15" s="123">
        <v>44206</v>
      </c>
      <c r="I15" s="122" t="s">
        <v>684</v>
      </c>
    </row>
    <row r="16" spans="1:9" s="116" customFormat="1" ht="34" x14ac:dyDescent="0.2">
      <c r="A16" s="33" t="s">
        <v>413</v>
      </c>
      <c r="B16" s="120" t="s">
        <v>647</v>
      </c>
      <c r="C16" s="120" t="s">
        <v>686</v>
      </c>
      <c r="D16" s="120" t="s">
        <v>687</v>
      </c>
      <c r="E16" s="120"/>
      <c r="F16" s="120" t="s">
        <v>688</v>
      </c>
      <c r="G16" s="121">
        <v>2019</v>
      </c>
      <c r="H16" s="123">
        <v>44206</v>
      </c>
      <c r="I16" s="122" t="s">
        <v>685</v>
      </c>
    </row>
    <row r="17" spans="1:9" s="116" customFormat="1" ht="34" x14ac:dyDescent="0.2">
      <c r="A17" s="31" t="s">
        <v>414</v>
      </c>
      <c r="B17" s="120" t="s">
        <v>656</v>
      </c>
      <c r="C17" s="120" t="s">
        <v>689</v>
      </c>
      <c r="D17" s="120" t="s">
        <v>690</v>
      </c>
      <c r="E17" s="120" t="s">
        <v>691</v>
      </c>
      <c r="F17" s="120" t="s">
        <v>692</v>
      </c>
      <c r="G17" s="121">
        <v>2005</v>
      </c>
      <c r="H17" s="123">
        <v>44206</v>
      </c>
      <c r="I17" s="122" t="s">
        <v>693</v>
      </c>
    </row>
    <row r="18" spans="1:9" s="116" customFormat="1" ht="17" x14ac:dyDescent="0.2">
      <c r="A18" s="33" t="s">
        <v>415</v>
      </c>
      <c r="B18" s="120" t="s">
        <v>647</v>
      </c>
      <c r="C18" s="120" t="s">
        <v>694</v>
      </c>
      <c r="D18" s="120" t="s">
        <v>695</v>
      </c>
      <c r="E18" s="120"/>
      <c r="F18" s="120" t="s">
        <v>695</v>
      </c>
      <c r="G18" s="121">
        <v>2017</v>
      </c>
      <c r="H18" s="123">
        <v>44206</v>
      </c>
      <c r="I18" s="122" t="s">
        <v>696</v>
      </c>
    </row>
    <row r="19" spans="1:9" s="116" customFormat="1" ht="17" x14ac:dyDescent="0.2">
      <c r="A19" s="31" t="s">
        <v>416</v>
      </c>
      <c r="B19" s="120" t="s">
        <v>647</v>
      </c>
      <c r="C19" s="120" t="s">
        <v>697</v>
      </c>
      <c r="D19" s="120" t="s">
        <v>698</v>
      </c>
      <c r="E19" s="120"/>
      <c r="F19" s="120" t="s">
        <v>698</v>
      </c>
      <c r="G19" s="121"/>
      <c r="H19" s="123">
        <v>44206</v>
      </c>
      <c r="I19" s="122" t="s">
        <v>699</v>
      </c>
    </row>
    <row r="20" spans="1:9" s="116" customFormat="1" ht="34" x14ac:dyDescent="0.2">
      <c r="A20" s="33" t="s">
        <v>417</v>
      </c>
      <c r="B20" s="120" t="s">
        <v>701</v>
      </c>
      <c r="C20" s="120" t="s">
        <v>702</v>
      </c>
      <c r="D20" s="120" t="s">
        <v>703</v>
      </c>
      <c r="E20" s="120"/>
      <c r="F20" s="120" t="s">
        <v>704</v>
      </c>
      <c r="G20" s="121">
        <v>2014</v>
      </c>
      <c r="H20" s="123">
        <v>44206</v>
      </c>
      <c r="I20" s="122" t="s">
        <v>700</v>
      </c>
    </row>
    <row r="21" spans="1:9" s="116" customFormat="1" ht="34" x14ac:dyDescent="0.2">
      <c r="A21" s="31" t="s">
        <v>418</v>
      </c>
      <c r="B21" s="120" t="s">
        <v>701</v>
      </c>
      <c r="C21" s="120" t="s">
        <v>705</v>
      </c>
      <c r="D21" s="120" t="s">
        <v>706</v>
      </c>
      <c r="E21" s="120"/>
      <c r="F21" s="120" t="s">
        <v>707</v>
      </c>
      <c r="G21" s="121"/>
      <c r="H21" s="123">
        <v>44208</v>
      </c>
      <c r="I21" s="122" t="s">
        <v>708</v>
      </c>
    </row>
    <row r="22" spans="1:9" s="116" customFormat="1" ht="34" x14ac:dyDescent="0.2">
      <c r="A22" s="33" t="s">
        <v>419</v>
      </c>
      <c r="B22" s="120" t="s">
        <v>647</v>
      </c>
      <c r="C22" s="120" t="s">
        <v>709</v>
      </c>
      <c r="D22" s="120" t="s">
        <v>711</v>
      </c>
      <c r="E22" s="120"/>
      <c r="F22" s="120" t="s">
        <v>711</v>
      </c>
      <c r="G22" s="121">
        <v>2020</v>
      </c>
      <c r="H22" s="123">
        <v>44208</v>
      </c>
      <c r="I22" s="122" t="s">
        <v>710</v>
      </c>
    </row>
    <row r="23" spans="1:9" s="116" customFormat="1" ht="34" x14ac:dyDescent="0.2">
      <c r="A23" s="31" t="s">
        <v>420</v>
      </c>
      <c r="B23" s="120" t="s">
        <v>647</v>
      </c>
      <c r="C23" s="120" t="s">
        <v>712</v>
      </c>
      <c r="D23" s="120" t="s">
        <v>714</v>
      </c>
      <c r="E23" s="120"/>
      <c r="F23" s="120" t="s">
        <v>713</v>
      </c>
      <c r="G23" s="121">
        <v>2004</v>
      </c>
      <c r="H23" s="123">
        <v>44208</v>
      </c>
      <c r="I23" s="122" t="s">
        <v>715</v>
      </c>
    </row>
    <row r="24" spans="1:9" s="116" customFormat="1" ht="68" x14ac:dyDescent="0.2">
      <c r="A24" s="33" t="s">
        <v>421</v>
      </c>
      <c r="B24" s="120" t="s">
        <v>642</v>
      </c>
      <c r="C24" s="120" t="s">
        <v>719</v>
      </c>
      <c r="D24" s="120" t="s">
        <v>718</v>
      </c>
      <c r="E24" s="120" t="s">
        <v>720</v>
      </c>
      <c r="F24" s="120"/>
      <c r="G24" s="121">
        <v>2012</v>
      </c>
      <c r="H24" s="123">
        <v>44208</v>
      </c>
      <c r="I24" s="122" t="s">
        <v>717</v>
      </c>
    </row>
    <row r="25" spans="1:9" s="116" customFormat="1" ht="34" x14ac:dyDescent="0.2">
      <c r="A25" s="31" t="s">
        <v>422</v>
      </c>
      <c r="B25" s="120" t="s">
        <v>701</v>
      </c>
      <c r="C25" s="120" t="s">
        <v>722</v>
      </c>
      <c r="D25" s="120" t="s">
        <v>723</v>
      </c>
      <c r="E25" s="120"/>
      <c r="F25" s="120" t="s">
        <v>723</v>
      </c>
      <c r="G25" s="121">
        <v>1959</v>
      </c>
      <c r="H25" s="123">
        <v>44208</v>
      </c>
      <c r="I25" s="122" t="s">
        <v>724</v>
      </c>
    </row>
    <row r="26" spans="1:9" s="116" customFormat="1" ht="34" x14ac:dyDescent="0.2">
      <c r="A26" s="33" t="s">
        <v>423</v>
      </c>
      <c r="B26" s="120" t="s">
        <v>647</v>
      </c>
      <c r="C26" s="120" t="s">
        <v>728</v>
      </c>
      <c r="D26" s="120" t="s">
        <v>729</v>
      </c>
      <c r="E26" s="120"/>
      <c r="F26" s="120" t="s">
        <v>729</v>
      </c>
      <c r="G26" s="121">
        <v>2013</v>
      </c>
      <c r="H26" s="123">
        <v>44236</v>
      </c>
      <c r="I26" s="122" t="s">
        <v>730</v>
      </c>
    </row>
    <row r="27" spans="1:9" s="116" customFormat="1" ht="17" x14ac:dyDescent="0.2">
      <c r="A27" s="31" t="s">
        <v>424</v>
      </c>
      <c r="B27" s="120" t="s">
        <v>647</v>
      </c>
      <c r="C27" s="120" t="s">
        <v>732</v>
      </c>
      <c r="D27" s="120" t="s">
        <v>733</v>
      </c>
      <c r="E27" s="120"/>
      <c r="F27" s="120" t="s">
        <v>734</v>
      </c>
      <c r="G27" s="121">
        <v>2017</v>
      </c>
      <c r="H27" s="123">
        <v>44236</v>
      </c>
      <c r="I27" s="122" t="s">
        <v>735</v>
      </c>
    </row>
    <row r="28" spans="1:9" s="116" customFormat="1" ht="17" x14ac:dyDescent="0.2">
      <c r="A28" s="33" t="s">
        <v>425</v>
      </c>
      <c r="B28" s="120" t="s">
        <v>647</v>
      </c>
      <c r="C28" s="120" t="s">
        <v>736</v>
      </c>
      <c r="D28" s="120" t="s">
        <v>737</v>
      </c>
      <c r="E28" s="120"/>
      <c r="F28" s="120" t="s">
        <v>737</v>
      </c>
      <c r="G28" s="121">
        <v>2013</v>
      </c>
      <c r="H28" s="123">
        <v>44236</v>
      </c>
      <c r="I28" s="122" t="s">
        <v>738</v>
      </c>
    </row>
    <row r="29" spans="1:9" s="116" customFormat="1" ht="34" x14ac:dyDescent="0.2">
      <c r="A29" s="31" t="s">
        <v>426</v>
      </c>
      <c r="B29" s="120" t="s">
        <v>647</v>
      </c>
      <c r="C29" s="120" t="s">
        <v>742</v>
      </c>
      <c r="D29" s="120" t="s">
        <v>741</v>
      </c>
      <c r="E29" s="120"/>
      <c r="F29" s="120" t="s">
        <v>740</v>
      </c>
      <c r="G29" s="121">
        <v>2012</v>
      </c>
      <c r="H29" s="123">
        <v>44236</v>
      </c>
      <c r="I29" s="122" t="s">
        <v>739</v>
      </c>
    </row>
    <row r="30" spans="1:9" s="116" customFormat="1" ht="34" x14ac:dyDescent="0.2">
      <c r="A30" s="33" t="s">
        <v>427</v>
      </c>
      <c r="B30" s="120" t="s">
        <v>647</v>
      </c>
      <c r="C30" s="120" t="s">
        <v>743</v>
      </c>
      <c r="D30" s="120" t="s">
        <v>744</v>
      </c>
      <c r="E30" s="120"/>
      <c r="F30" s="120" t="s">
        <v>745</v>
      </c>
      <c r="G30" s="121">
        <v>2019</v>
      </c>
      <c r="H30" s="123">
        <v>44236</v>
      </c>
      <c r="I30" s="122" t="s">
        <v>746</v>
      </c>
    </row>
    <row r="31" spans="1:9" s="116" customFormat="1" ht="34" x14ac:dyDescent="0.2">
      <c r="A31" s="31" t="s">
        <v>428</v>
      </c>
      <c r="B31" s="120" t="s">
        <v>647</v>
      </c>
      <c r="C31" s="120" t="s">
        <v>747</v>
      </c>
      <c r="D31" s="120" t="s">
        <v>748</v>
      </c>
      <c r="E31" s="120"/>
      <c r="F31" s="120" t="s">
        <v>749</v>
      </c>
      <c r="G31" s="121">
        <v>1998</v>
      </c>
      <c r="H31" s="123">
        <v>44236</v>
      </c>
      <c r="I31" s="122" t="s">
        <v>750</v>
      </c>
    </row>
    <row r="32" spans="1:9" s="116" customFormat="1" ht="17" x14ac:dyDescent="0.2">
      <c r="A32" s="33" t="s">
        <v>429</v>
      </c>
      <c r="B32" s="120" t="s">
        <v>701</v>
      </c>
      <c r="C32" s="120" t="s">
        <v>753</v>
      </c>
      <c r="D32" s="120" t="s">
        <v>752</v>
      </c>
      <c r="E32" s="120"/>
      <c r="F32" s="120" t="s">
        <v>752</v>
      </c>
      <c r="G32" s="121">
        <v>2016</v>
      </c>
      <c r="H32" s="123">
        <v>44236</v>
      </c>
      <c r="I32" s="122" t="s">
        <v>751</v>
      </c>
    </row>
    <row r="33" spans="1:9" s="116" customFormat="1" ht="34" x14ac:dyDescent="0.2">
      <c r="A33" s="31" t="s">
        <v>430</v>
      </c>
      <c r="B33" s="120" t="s">
        <v>647</v>
      </c>
      <c r="C33" s="120" t="s">
        <v>755</v>
      </c>
      <c r="D33" s="120" t="s">
        <v>756</v>
      </c>
      <c r="E33" s="120"/>
      <c r="F33" s="120" t="s">
        <v>757</v>
      </c>
      <c r="G33" s="121">
        <v>2015</v>
      </c>
      <c r="H33" s="123">
        <v>44236</v>
      </c>
      <c r="I33" s="122" t="s">
        <v>758</v>
      </c>
    </row>
    <row r="34" spans="1:9" s="116" customFormat="1" ht="34" x14ac:dyDescent="0.2">
      <c r="A34" s="33" t="s">
        <v>431</v>
      </c>
      <c r="B34" s="120" t="s">
        <v>647</v>
      </c>
      <c r="C34" s="120" t="s">
        <v>761</v>
      </c>
      <c r="D34" s="120" t="s">
        <v>679</v>
      </c>
      <c r="E34" s="120"/>
      <c r="F34" s="120" t="s">
        <v>679</v>
      </c>
      <c r="G34" s="121"/>
      <c r="H34" s="123">
        <v>44236</v>
      </c>
      <c r="I34" s="122" t="s">
        <v>762</v>
      </c>
    </row>
    <row r="35" spans="1:9" ht="17" x14ac:dyDescent="0.2">
      <c r="A35" s="17" t="s">
        <v>432</v>
      </c>
      <c r="B35" s="120" t="s">
        <v>647</v>
      </c>
      <c r="C35" s="122" t="s">
        <v>765</v>
      </c>
      <c r="D35" s="122" t="s">
        <v>764</v>
      </c>
      <c r="E35" s="122"/>
      <c r="F35" s="122" t="s">
        <v>764</v>
      </c>
      <c r="G35" s="125"/>
      <c r="H35" s="123">
        <v>44236</v>
      </c>
      <c r="I35" s="122" t="s">
        <v>763</v>
      </c>
    </row>
    <row r="36" spans="1:9" ht="102" x14ac:dyDescent="0.2">
      <c r="A36" s="20" t="s">
        <v>433</v>
      </c>
      <c r="B36" s="120" t="s">
        <v>647</v>
      </c>
      <c r="C36" s="120" t="s">
        <v>768</v>
      </c>
      <c r="D36" s="122" t="s">
        <v>769</v>
      </c>
      <c r="E36" s="122"/>
      <c r="F36" s="122" t="s">
        <v>769</v>
      </c>
      <c r="G36" s="125"/>
      <c r="H36" s="123">
        <v>44236</v>
      </c>
      <c r="I36" s="122" t="s">
        <v>770</v>
      </c>
    </row>
    <row r="37" spans="1:9" ht="17" x14ac:dyDescent="0.2">
      <c r="A37" s="17" t="s">
        <v>434</v>
      </c>
      <c r="B37" s="120" t="s">
        <v>647</v>
      </c>
      <c r="C37" s="122" t="s">
        <v>765</v>
      </c>
      <c r="D37" s="122" t="s">
        <v>764</v>
      </c>
      <c r="E37" s="122"/>
      <c r="F37" s="122" t="s">
        <v>764</v>
      </c>
      <c r="G37" s="125"/>
      <c r="H37" s="255">
        <v>44242</v>
      </c>
      <c r="I37" s="122" t="s">
        <v>776</v>
      </c>
    </row>
    <row r="38" spans="1:9" ht="51" x14ac:dyDescent="0.2">
      <c r="A38" s="20" t="s">
        <v>435</v>
      </c>
      <c r="B38" s="120" t="s">
        <v>701</v>
      </c>
      <c r="C38" s="120" t="s">
        <v>785</v>
      </c>
      <c r="D38" s="122"/>
      <c r="E38" s="122"/>
      <c r="F38" s="122" t="s">
        <v>786</v>
      </c>
      <c r="G38" s="125">
        <v>2007</v>
      </c>
      <c r="H38" s="125"/>
      <c r="I38" s="122" t="s">
        <v>787</v>
      </c>
    </row>
    <row r="39" spans="1:9" ht="68" x14ac:dyDescent="0.2">
      <c r="A39" s="17" t="s">
        <v>436</v>
      </c>
      <c r="B39" s="120" t="s">
        <v>647</v>
      </c>
      <c r="C39" s="120" t="s">
        <v>793</v>
      </c>
      <c r="D39" s="122" t="s">
        <v>792</v>
      </c>
      <c r="E39" s="122"/>
      <c r="F39" s="122" t="s">
        <v>792</v>
      </c>
      <c r="G39" s="125">
        <v>2018</v>
      </c>
      <c r="H39" s="255">
        <v>44242</v>
      </c>
      <c r="I39" s="122" t="s">
        <v>791</v>
      </c>
    </row>
    <row r="40" spans="1:9" ht="17" x14ac:dyDescent="0.2">
      <c r="A40" s="20" t="s">
        <v>437</v>
      </c>
      <c r="B40" s="120" t="s">
        <v>642</v>
      </c>
      <c r="C40" s="122" t="s">
        <v>800</v>
      </c>
      <c r="D40" s="122" t="s">
        <v>802</v>
      </c>
      <c r="E40" s="122" t="s">
        <v>803</v>
      </c>
      <c r="F40" s="122" t="s">
        <v>804</v>
      </c>
      <c r="G40" s="125">
        <v>2017</v>
      </c>
      <c r="H40" s="255">
        <v>44252</v>
      </c>
      <c r="I40" s="122" t="s">
        <v>801</v>
      </c>
    </row>
    <row r="41" spans="1:9" x14ac:dyDescent="0.2">
      <c r="A41" s="17" t="s">
        <v>438</v>
      </c>
      <c r="B41" s="120"/>
      <c r="C41" s="122"/>
      <c r="D41" s="122"/>
      <c r="E41" s="122"/>
      <c r="F41" s="122"/>
      <c r="G41" s="125"/>
      <c r="H41" s="125"/>
      <c r="I41" s="122"/>
    </row>
    <row r="42" spans="1:9" x14ac:dyDescent="0.2">
      <c r="A42" s="20" t="s">
        <v>439</v>
      </c>
      <c r="B42" s="120"/>
      <c r="C42" s="122"/>
      <c r="D42" s="122"/>
      <c r="E42" s="122"/>
      <c r="F42" s="122"/>
      <c r="G42" s="125"/>
      <c r="H42" s="125"/>
      <c r="I42" s="122"/>
    </row>
    <row r="43" spans="1:9" x14ac:dyDescent="0.2">
      <c r="A43" s="17" t="s">
        <v>440</v>
      </c>
      <c r="B43" s="120"/>
      <c r="C43" s="122"/>
      <c r="D43" s="122"/>
      <c r="E43" s="122"/>
      <c r="F43" s="122"/>
      <c r="G43" s="125"/>
      <c r="H43" s="125"/>
      <c r="I43" s="122"/>
    </row>
    <row r="44" spans="1:9" x14ac:dyDescent="0.2">
      <c r="A44" s="20" t="s">
        <v>441</v>
      </c>
      <c r="B44" s="120"/>
      <c r="C44" s="122"/>
      <c r="D44" s="122"/>
      <c r="E44" s="122"/>
      <c r="F44" s="122"/>
      <c r="G44" s="122"/>
      <c r="H44" s="122"/>
      <c r="I44" s="122"/>
    </row>
    <row r="45" spans="1:9" x14ac:dyDescent="0.2">
      <c r="A45" s="181" t="s">
        <v>495</v>
      </c>
      <c r="B45" s="120"/>
      <c r="C45" s="122"/>
      <c r="D45" s="122"/>
      <c r="E45" s="122"/>
      <c r="F45" s="122"/>
      <c r="G45" s="122"/>
      <c r="H45" s="122"/>
      <c r="I45" s="122"/>
    </row>
    <row r="46" spans="1:9" x14ac:dyDescent="0.2">
      <c r="A46" s="180" t="s">
        <v>496</v>
      </c>
      <c r="B46" s="120"/>
      <c r="C46" s="122"/>
      <c r="D46" s="122"/>
      <c r="E46" s="122"/>
      <c r="F46" s="122"/>
      <c r="G46" s="122"/>
      <c r="H46" s="122"/>
      <c r="I46" s="122"/>
    </row>
    <row r="47" spans="1:9" x14ac:dyDescent="0.2">
      <c r="A47" s="181" t="s">
        <v>497</v>
      </c>
      <c r="B47" s="120"/>
      <c r="C47" s="122"/>
      <c r="D47" s="122"/>
      <c r="E47" s="122"/>
      <c r="F47" s="122"/>
      <c r="G47" s="122"/>
      <c r="H47" s="122"/>
      <c r="I47" s="122"/>
    </row>
    <row r="48" spans="1:9" x14ac:dyDescent="0.2">
      <c r="A48" s="180" t="s">
        <v>498</v>
      </c>
      <c r="B48" s="120"/>
      <c r="C48" s="122"/>
      <c r="D48" s="122"/>
      <c r="E48" s="122"/>
      <c r="F48" s="122"/>
      <c r="G48" s="122"/>
      <c r="H48" s="122"/>
      <c r="I48" s="122"/>
    </row>
    <row r="49" spans="1:9" x14ac:dyDescent="0.2">
      <c r="A49" s="181" t="s">
        <v>499</v>
      </c>
      <c r="B49" s="120"/>
      <c r="C49" s="122"/>
      <c r="D49" s="122"/>
      <c r="E49" s="122"/>
      <c r="F49" s="122"/>
      <c r="G49" s="122"/>
      <c r="H49" s="122"/>
      <c r="I49" s="122"/>
    </row>
    <row r="50" spans="1:9" x14ac:dyDescent="0.2">
      <c r="A50" s="180" t="s">
        <v>500</v>
      </c>
      <c r="B50" s="120"/>
      <c r="C50" s="122"/>
      <c r="D50" s="122"/>
      <c r="E50" s="122"/>
      <c r="F50" s="122"/>
      <c r="G50" s="122"/>
      <c r="H50" s="122"/>
      <c r="I50" s="122"/>
    </row>
    <row r="51" spans="1:9" x14ac:dyDescent="0.2">
      <c r="A51" s="181" t="s">
        <v>501</v>
      </c>
      <c r="B51" s="120"/>
      <c r="C51" s="122"/>
      <c r="D51" s="122"/>
      <c r="E51" s="122"/>
      <c r="F51" s="122"/>
      <c r="G51" s="122"/>
      <c r="H51" s="122"/>
      <c r="I51" s="122"/>
    </row>
    <row r="52" spans="1:9" x14ac:dyDescent="0.2">
      <c r="A52" s="180" t="s">
        <v>502</v>
      </c>
      <c r="B52" s="120"/>
      <c r="C52" s="122"/>
      <c r="D52" s="122"/>
      <c r="E52" s="122"/>
      <c r="F52" s="122"/>
      <c r="G52" s="122"/>
      <c r="H52" s="122"/>
      <c r="I52" s="122"/>
    </row>
    <row r="53" spans="1:9" x14ac:dyDescent="0.2">
      <c r="A53" s="181" t="s">
        <v>503</v>
      </c>
      <c r="B53" s="120"/>
      <c r="C53" s="122"/>
      <c r="D53" s="122"/>
      <c r="E53" s="122"/>
      <c r="F53" s="122"/>
      <c r="G53" s="122"/>
      <c r="H53" s="122"/>
      <c r="I53" s="122"/>
    </row>
    <row r="54" spans="1:9" x14ac:dyDescent="0.2">
      <c r="A54" s="180" t="s">
        <v>504</v>
      </c>
      <c r="B54" s="120"/>
      <c r="C54" s="122"/>
      <c r="D54" s="122"/>
      <c r="E54" s="122"/>
      <c r="F54" s="122"/>
      <c r="G54" s="122"/>
      <c r="H54" s="122"/>
      <c r="I54" s="122"/>
    </row>
    <row r="55" spans="1:9" x14ac:dyDescent="0.2">
      <c r="A55" s="181" t="s">
        <v>505</v>
      </c>
      <c r="B55" s="120"/>
      <c r="C55" s="122"/>
      <c r="D55" s="122"/>
      <c r="E55" s="122"/>
      <c r="F55" s="122"/>
      <c r="G55" s="122"/>
      <c r="H55" s="122"/>
      <c r="I55" s="122"/>
    </row>
    <row r="56" spans="1:9" x14ac:dyDescent="0.2">
      <c r="A56" s="180" t="s">
        <v>506</v>
      </c>
      <c r="B56" s="120"/>
      <c r="C56" s="122"/>
      <c r="D56" s="122"/>
      <c r="E56" s="122"/>
      <c r="F56" s="122"/>
      <c r="G56" s="122"/>
      <c r="H56" s="122"/>
      <c r="I56" s="122"/>
    </row>
    <row r="57" spans="1:9" x14ac:dyDescent="0.2">
      <c r="A57" s="181" t="s">
        <v>507</v>
      </c>
      <c r="B57" s="120"/>
      <c r="C57" s="122"/>
      <c r="D57" s="122"/>
      <c r="E57" s="122"/>
      <c r="F57" s="122"/>
      <c r="G57" s="122"/>
      <c r="H57" s="122"/>
      <c r="I57" s="122"/>
    </row>
    <row r="58" spans="1:9" x14ac:dyDescent="0.2">
      <c r="A58" s="180" t="s">
        <v>508</v>
      </c>
      <c r="B58" s="120"/>
      <c r="C58" s="122"/>
      <c r="D58" s="122"/>
      <c r="E58" s="122"/>
      <c r="F58" s="122"/>
      <c r="G58" s="122"/>
      <c r="H58" s="122"/>
      <c r="I58" s="122"/>
    </row>
    <row r="59" spans="1:9" x14ac:dyDescent="0.2">
      <c r="A59" s="181" t="s">
        <v>509</v>
      </c>
      <c r="B59" s="120"/>
      <c r="C59" s="122"/>
      <c r="D59" s="122"/>
      <c r="E59" s="122"/>
      <c r="F59" s="122"/>
      <c r="G59" s="122"/>
      <c r="H59" s="122"/>
      <c r="I59" s="122"/>
    </row>
    <row r="60" spans="1:9" x14ac:dyDescent="0.2">
      <c r="A60" s="180" t="s">
        <v>510</v>
      </c>
      <c r="B60" s="120"/>
      <c r="C60" s="122"/>
      <c r="D60" s="122"/>
      <c r="E60" s="122"/>
      <c r="F60" s="122"/>
      <c r="G60" s="122"/>
      <c r="H60" s="122"/>
      <c r="I60" s="122"/>
    </row>
    <row r="61" spans="1:9" x14ac:dyDescent="0.2">
      <c r="A61" s="181" t="s">
        <v>511</v>
      </c>
      <c r="B61" s="120"/>
      <c r="C61" s="122"/>
      <c r="D61" s="122"/>
      <c r="E61" s="122"/>
      <c r="F61" s="122"/>
      <c r="G61" s="122"/>
      <c r="H61" s="122"/>
      <c r="I61" s="122"/>
    </row>
    <row r="62" spans="1:9" x14ac:dyDescent="0.2">
      <c r="A62" s="180" t="s">
        <v>512</v>
      </c>
      <c r="B62" s="120"/>
      <c r="C62" s="122"/>
      <c r="D62" s="122"/>
      <c r="E62" s="122"/>
      <c r="F62" s="122"/>
      <c r="G62" s="122"/>
      <c r="H62" s="122"/>
      <c r="I62" s="122"/>
    </row>
    <row r="63" spans="1:9" x14ac:dyDescent="0.2">
      <c r="A63" s="181" t="s">
        <v>513</v>
      </c>
      <c r="B63" s="120"/>
      <c r="C63" s="122"/>
      <c r="D63" s="122"/>
      <c r="E63" s="122"/>
      <c r="F63" s="122"/>
      <c r="G63" s="122"/>
      <c r="H63" s="122"/>
      <c r="I63" s="122"/>
    </row>
    <row r="64" spans="1:9" x14ac:dyDescent="0.2">
      <c r="A64" s="180" t="s">
        <v>514</v>
      </c>
      <c r="B64" s="120"/>
      <c r="C64" s="122"/>
      <c r="D64" s="122"/>
      <c r="E64" s="122"/>
      <c r="F64" s="122"/>
      <c r="G64" s="122"/>
      <c r="H64" s="122"/>
      <c r="I64" s="122"/>
    </row>
  </sheetData>
  <sheetProtection algorithmName="SHA-512" hashValue="zexeGI6Ey+LDfN2o4qWzvb+ulahDkbBRVn0RHwV4/DqwpMFiqfPDl9PJdTYGBRi0tc5whzh+aUsH3HKC1KwpIw==" saltValue="9JMCzCIBeFdkd3LB71sI0A==" spinCount="100000" sheet="1" objects="1" scenarios="1"/>
  <mergeCells count="1">
    <mergeCell ref="A3:I3"/>
  </mergeCells>
  <dataValidations count="1">
    <dataValidation type="list" allowBlank="1" showInputMessage="1" showErrorMessage="1" sqref="B5:B44" xr:uid="{2E52F1D7-1608-7D47-A279-B81754CBE237}">
      <formula1>"Book,Journal article,Website,Document from website,Other"</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077E8-79C6-6F47-BA09-CFD838D10125}">
  <sheetPr codeName="Sheet4"/>
  <dimension ref="A1:J253"/>
  <sheetViews>
    <sheetView zoomScaleNormal="100" workbookViewId="0">
      <pane xSplit="1" ySplit="4" topLeftCell="B13" activePane="bottomRight" state="frozenSplit"/>
      <selection activeCell="I2" sqref="I1:O1048576"/>
      <selection pane="topRight" activeCell="I2" sqref="I1:O1048576"/>
      <selection pane="bottomLeft" activeCell="I2" sqref="I1:O1048576"/>
      <selection pane="bottomRight" activeCell="J10" sqref="J10"/>
    </sheetView>
  </sheetViews>
  <sheetFormatPr baseColWidth="10" defaultColWidth="10.6640625" defaultRowHeight="16" x14ac:dyDescent="0.2"/>
  <cols>
    <col min="1" max="1" width="10.6640625" style="146"/>
    <col min="2" max="2" width="25.5" style="145" customWidth="1"/>
    <col min="3" max="9" width="8.5" style="145" customWidth="1"/>
    <col min="10" max="10" width="14.6640625" style="145" customWidth="1"/>
    <col min="11" max="11" width="11" style="146" customWidth="1"/>
    <col min="12" max="16384" width="10.6640625" style="146"/>
  </cols>
  <sheetData>
    <row r="1" spans="1:10" ht="40" x14ac:dyDescent="0.2">
      <c r="A1" s="44" t="s">
        <v>384</v>
      </c>
      <c r="B1" s="45" t="str">
        <f>IF(Introduction!B1&lt;&gt;"",Introduction!B1,"")</f>
        <v>Manufacture of cement, lime and plaster</v>
      </c>
    </row>
    <row r="3" spans="1:10" s="147" customFormat="1" ht="31.25" customHeight="1" x14ac:dyDescent="0.2">
      <c r="A3" s="288" t="s">
        <v>87</v>
      </c>
      <c r="B3" s="289"/>
      <c r="C3" s="289"/>
      <c r="D3" s="289"/>
      <c r="E3" s="289"/>
      <c r="F3" s="289"/>
      <c r="G3" s="289"/>
      <c r="H3" s="289"/>
      <c r="I3" s="289"/>
      <c r="J3" s="289"/>
    </row>
    <row r="4" spans="1:10" s="151" customFormat="1" ht="44" customHeight="1" x14ac:dyDescent="0.2">
      <c r="A4" s="148" t="s">
        <v>88</v>
      </c>
      <c r="B4" s="148" t="s">
        <v>85</v>
      </c>
      <c r="C4" s="149" t="s">
        <v>69</v>
      </c>
      <c r="D4" s="149" t="s">
        <v>70</v>
      </c>
      <c r="E4" s="149" t="s">
        <v>71</v>
      </c>
      <c r="F4" s="149" t="s">
        <v>627</v>
      </c>
      <c r="G4" s="149" t="s">
        <v>628</v>
      </c>
      <c r="H4" s="149" t="s">
        <v>629</v>
      </c>
      <c r="I4" s="149" t="s">
        <v>630</v>
      </c>
      <c r="J4" s="150" t="s">
        <v>72</v>
      </c>
    </row>
    <row r="5" spans="1:10" ht="22.25" customHeight="1" x14ac:dyDescent="0.2">
      <c r="A5" s="62" t="s">
        <v>0</v>
      </c>
      <c r="B5" s="152" t="s">
        <v>40</v>
      </c>
      <c r="C5" s="153">
        <f>SUMIF('Goal Risk Assessment'!$J$5:$J$252,$A5,'Goal Risk Assessment'!K$5:K$252)</f>
        <v>2</v>
      </c>
      <c r="D5" s="153">
        <f>SUMIF('Goal Risk Assessment'!$J$5:$J$252,$A5,'Goal Risk Assessment'!L$5:L$252)</f>
        <v>0</v>
      </c>
      <c r="E5" s="153">
        <f>SUMIF('Goal Risk Assessment'!$J$5:$J$252,$A5,'Goal Risk Assessment'!M$5:M$252)</f>
        <v>0</v>
      </c>
      <c r="F5" s="153">
        <f>SUMIF('Goal Risk Assessment'!$J$5:$J$252,$A5,'Goal Risk Assessment'!O$5:O$252)</f>
        <v>0</v>
      </c>
      <c r="G5" s="153">
        <f>SUMIF('Goal Risk Assessment'!$J$5:$J$252,$A5,'Goal Risk Assessment'!P$5:P$252)</f>
        <v>0</v>
      </c>
      <c r="H5" s="153">
        <f>SUMIF('Goal Risk Assessment'!$J$5:$J$252,$A5,'Goal Risk Assessment'!Q$5:Q$252)</f>
        <v>0</v>
      </c>
      <c r="I5" s="153">
        <f>SUMIF('Goal Risk Assessment'!$J$5:$J$252,$A5,'Goal Risk Assessment'!R$5:R$252)</f>
        <v>0</v>
      </c>
      <c r="J5" s="62" t="str">
        <f>IF(C5&gt;0,"High",IF(E5&gt;0,"Unlikely",IF(D5&gt;0,"Low",IF(AND(F5&gt;0,G5&gt;0), "Split - H/L", IF(AND(F5&gt;0, H5&gt;0), "Split - H/U", IF(AND(F5&gt;0, I5&gt;0), "Split - H/M", IF(AND(G5&gt;0, H5&gt;0), "Split - L/U", IF(AND(G5&gt;0, I5&gt;0), "Split - L/M", IF(AND(H5&gt;0, I5&gt;0), "Split - U/M", "Moderate")))))))))</f>
        <v>High</v>
      </c>
    </row>
    <row r="6" spans="1:10" ht="22.25" customHeight="1" x14ac:dyDescent="0.2">
      <c r="A6" s="57" t="s">
        <v>1</v>
      </c>
      <c r="B6" s="154" t="s">
        <v>60</v>
      </c>
      <c r="C6" s="232">
        <f>SUMIF('Goal Risk Assessment'!$J$5:$J$252,$A6,'Goal Risk Assessment'!K$5:K$252)</f>
        <v>3</v>
      </c>
      <c r="D6" s="232">
        <f>SUMIF('Goal Risk Assessment'!$J$5:$J$252,$A6,'Goal Risk Assessment'!L$5:L$252)</f>
        <v>0</v>
      </c>
      <c r="E6" s="232">
        <f>SUMIF('Goal Risk Assessment'!$J$5:$J$252,$A6,'Goal Risk Assessment'!M$5:M$252)</f>
        <v>0</v>
      </c>
      <c r="F6" s="232">
        <f>SUMIF('Goal Risk Assessment'!$J$5:$J$252,$A6,'Goal Risk Assessment'!O$5:O$252)</f>
        <v>0</v>
      </c>
      <c r="G6" s="232">
        <f>SUMIF('Goal Risk Assessment'!$J$5:$J$252,$A6,'Goal Risk Assessment'!P$5:P$252)</f>
        <v>0</v>
      </c>
      <c r="H6" s="232">
        <f>SUMIF('Goal Risk Assessment'!$J$5:$J$252,$A6,'Goal Risk Assessment'!Q$5:Q$252)</f>
        <v>0</v>
      </c>
      <c r="I6" s="232">
        <f>SUMIF('Goal Risk Assessment'!$J$5:$J$252,$A6,'Goal Risk Assessment'!R$5:R$252)</f>
        <v>0</v>
      </c>
      <c r="J6" s="62" t="str">
        <f t="shared" ref="J6:J27" si="0">IF(C6&gt;0,"High",IF(E6&gt;0,"Unlikely",IF(D6&gt;0,"Low",IF(AND(F6&gt;0,G6&gt;0), "Split - H/L", IF(AND(F6&gt;0, H6&gt;0), "Split - H/U", IF(AND(F6&gt;0, I6&gt;0), "Split - H/M", IF(AND(G6&gt;0, H6&gt;0), "Split - L/U", IF(AND(G6&gt;0, I6&gt;0), "Split - L/M", IF(AND(H6&gt;0, I6&gt;0), "Split - U/M", "Moderate")))))))))</f>
        <v>High</v>
      </c>
    </row>
    <row r="7" spans="1:10" ht="22.25" customHeight="1" x14ac:dyDescent="0.2">
      <c r="A7" s="62" t="s">
        <v>2</v>
      </c>
      <c r="B7" s="152" t="s">
        <v>39</v>
      </c>
      <c r="C7" s="153">
        <f>SUMIF('Goal Risk Assessment'!$J$5:$J$252,$A7,'Goal Risk Assessment'!K$5:K$252)</f>
        <v>0</v>
      </c>
      <c r="D7" s="153">
        <f>SUMIF('Goal Risk Assessment'!$J$5:$J$252,$A7,'Goal Risk Assessment'!L$5:L$252)</f>
        <v>0</v>
      </c>
      <c r="E7" s="153">
        <f>SUMIF('Goal Risk Assessment'!$J$5:$J$252,$A7,'Goal Risk Assessment'!M$5:M$252)</f>
        <v>1</v>
      </c>
      <c r="F7" s="153">
        <f>SUMIF('Goal Risk Assessment'!$J$5:$J$252,$A7,'Goal Risk Assessment'!O$5:O$252)</f>
        <v>0</v>
      </c>
      <c r="G7" s="153">
        <f>SUMIF('Goal Risk Assessment'!$J$5:$J$252,$A7,'Goal Risk Assessment'!P$5:P$252)</f>
        <v>0</v>
      </c>
      <c r="H7" s="153">
        <f>SUMIF('Goal Risk Assessment'!$J$5:$J$252,$A7,'Goal Risk Assessment'!Q$5:Q$252)</f>
        <v>0</v>
      </c>
      <c r="I7" s="153">
        <f>SUMIF('Goal Risk Assessment'!$J$5:$J$252,$A7,'Goal Risk Assessment'!R$5:R$252)</f>
        <v>0</v>
      </c>
      <c r="J7" s="62" t="str">
        <f t="shared" si="0"/>
        <v>Unlikely</v>
      </c>
    </row>
    <row r="8" spans="1:10" ht="22.25" customHeight="1" x14ac:dyDescent="0.2">
      <c r="A8" s="57" t="s">
        <v>3</v>
      </c>
      <c r="B8" s="154" t="s">
        <v>4</v>
      </c>
      <c r="C8" s="233">
        <f>SUMIF('Goal Risk Assessment'!$J$5:$J$252,$A8,'Goal Risk Assessment'!K$5:K$252)</f>
        <v>3</v>
      </c>
      <c r="D8" s="233">
        <f>SUMIF('Goal Risk Assessment'!$J$5:$J$252,$A8,'Goal Risk Assessment'!L$5:L$252)</f>
        <v>0</v>
      </c>
      <c r="E8" s="233">
        <f>SUMIF('Goal Risk Assessment'!$J$5:$J$252,$A8,'Goal Risk Assessment'!M$5:M$252)</f>
        <v>0</v>
      </c>
      <c r="F8" s="233">
        <f>SUMIF('Goal Risk Assessment'!$J$5:$J$252,$A8,'Goal Risk Assessment'!O$5:O$252)</f>
        <v>0</v>
      </c>
      <c r="G8" s="233">
        <f>SUMIF('Goal Risk Assessment'!$J$5:$J$252,$A8,'Goal Risk Assessment'!P$5:P$252)</f>
        <v>0</v>
      </c>
      <c r="H8" s="233">
        <f>SUMIF('Goal Risk Assessment'!$J$5:$J$252,$A8,'Goal Risk Assessment'!Q$5:Q$252)</f>
        <v>0</v>
      </c>
      <c r="I8" s="233">
        <f>SUMIF('Goal Risk Assessment'!$J$5:$J$252,$A8,'Goal Risk Assessment'!R$5:R$252)</f>
        <v>0</v>
      </c>
      <c r="J8" s="62" t="str">
        <f t="shared" si="0"/>
        <v>High</v>
      </c>
    </row>
    <row r="9" spans="1:10" ht="22.25" customHeight="1" x14ac:dyDescent="0.2">
      <c r="A9" s="62" t="s">
        <v>5</v>
      </c>
      <c r="B9" s="152" t="s">
        <v>76</v>
      </c>
      <c r="C9" s="153">
        <f>SUMIF('Goal Risk Assessment'!$J$5:$J$252,$A9,'Goal Risk Assessment'!K$5:K$252)</f>
        <v>2</v>
      </c>
      <c r="D9" s="153">
        <f>SUMIF('Goal Risk Assessment'!$J$5:$J$252,$A9,'Goal Risk Assessment'!L$5:L$252)</f>
        <v>0</v>
      </c>
      <c r="E9" s="153">
        <f>SUMIF('Goal Risk Assessment'!$J$5:$J$252,$A9,'Goal Risk Assessment'!M$5:M$252)</f>
        <v>0</v>
      </c>
      <c r="F9" s="153">
        <f>SUMIF('Goal Risk Assessment'!$J$5:$J$252,$A9,'Goal Risk Assessment'!O$5:O$252)</f>
        <v>0</v>
      </c>
      <c r="G9" s="153">
        <f>SUMIF('Goal Risk Assessment'!$J$5:$J$252,$A9,'Goal Risk Assessment'!P$5:P$252)</f>
        <v>0</v>
      </c>
      <c r="H9" s="153">
        <f>SUMIF('Goal Risk Assessment'!$J$5:$J$252,$A9,'Goal Risk Assessment'!Q$5:Q$252)</f>
        <v>0</v>
      </c>
      <c r="I9" s="153">
        <f>SUMIF('Goal Risk Assessment'!$J$5:$J$252,$A9,'Goal Risk Assessment'!R$5:R$252)</f>
        <v>0</v>
      </c>
      <c r="J9" s="62" t="str">
        <f t="shared" si="0"/>
        <v>High</v>
      </c>
    </row>
    <row r="10" spans="1:10" ht="22.25" customHeight="1" x14ac:dyDescent="0.2">
      <c r="A10" s="57" t="s">
        <v>6</v>
      </c>
      <c r="B10" s="154" t="s">
        <v>7</v>
      </c>
      <c r="C10" s="233">
        <f>SUMIF('Goal Risk Assessment'!$J$5:$J$252,$A10,'Goal Risk Assessment'!K$5:K$252)</f>
        <v>3</v>
      </c>
      <c r="D10" s="233">
        <f>SUMIF('Goal Risk Assessment'!$J$5:$J$252,$A10,'Goal Risk Assessment'!L$5:L$252)</f>
        <v>0</v>
      </c>
      <c r="E10" s="233">
        <f>SUMIF('Goal Risk Assessment'!$J$5:$J$252,$A10,'Goal Risk Assessment'!M$5:M$252)</f>
        <v>0</v>
      </c>
      <c r="F10" s="233">
        <f>SUMIF('Goal Risk Assessment'!$J$5:$J$252,$A10,'Goal Risk Assessment'!O$5:O$252)</f>
        <v>0</v>
      </c>
      <c r="G10" s="233">
        <f>SUMIF('Goal Risk Assessment'!$J$5:$J$252,$A10,'Goal Risk Assessment'!P$5:P$252)</f>
        <v>0</v>
      </c>
      <c r="H10" s="233">
        <f>SUMIF('Goal Risk Assessment'!$J$5:$J$252,$A10,'Goal Risk Assessment'!Q$5:Q$252)</f>
        <v>0</v>
      </c>
      <c r="I10" s="233">
        <f>SUMIF('Goal Risk Assessment'!$J$5:$J$252,$A10,'Goal Risk Assessment'!R$5:R$252)</f>
        <v>0</v>
      </c>
      <c r="J10" s="62" t="str">
        <f t="shared" si="0"/>
        <v>High</v>
      </c>
    </row>
    <row r="11" spans="1:10" ht="22.25" customHeight="1" x14ac:dyDescent="0.2">
      <c r="A11" s="62" t="s">
        <v>8</v>
      </c>
      <c r="B11" s="152" t="s">
        <v>77</v>
      </c>
      <c r="C11" s="153">
        <f>SUMIF('Goal Risk Assessment'!$J$5:$J$252,$A11,'Goal Risk Assessment'!K$5:K$252)</f>
        <v>2</v>
      </c>
      <c r="D11" s="153">
        <f>SUMIF('Goal Risk Assessment'!$J$5:$J$252,$A11,'Goal Risk Assessment'!L$5:L$252)</f>
        <v>0</v>
      </c>
      <c r="E11" s="153">
        <f>SUMIF('Goal Risk Assessment'!$J$5:$J$252,$A11,'Goal Risk Assessment'!M$5:M$252)</f>
        <v>0</v>
      </c>
      <c r="F11" s="153">
        <f>SUMIF('Goal Risk Assessment'!$J$5:$J$252,$A11,'Goal Risk Assessment'!O$5:O$252)</f>
        <v>0</v>
      </c>
      <c r="G11" s="153">
        <f>SUMIF('Goal Risk Assessment'!$J$5:$J$252,$A11,'Goal Risk Assessment'!P$5:P$252)</f>
        <v>0</v>
      </c>
      <c r="H11" s="153">
        <f>SUMIF('Goal Risk Assessment'!$J$5:$J$252,$A11,'Goal Risk Assessment'!Q$5:Q$252)</f>
        <v>0</v>
      </c>
      <c r="I11" s="153">
        <f>SUMIF('Goal Risk Assessment'!$J$5:$J$252,$A11,'Goal Risk Assessment'!R$5:R$252)</f>
        <v>0</v>
      </c>
      <c r="J11" s="62" t="str">
        <f t="shared" si="0"/>
        <v>High</v>
      </c>
    </row>
    <row r="12" spans="1:10" ht="22.25" customHeight="1" x14ac:dyDescent="0.2">
      <c r="A12" s="57" t="s">
        <v>9</v>
      </c>
      <c r="B12" s="154" t="s">
        <v>78</v>
      </c>
      <c r="C12" s="233">
        <f>SUMIF('Goal Risk Assessment'!$J$5:$J$252,$A12,'Goal Risk Assessment'!K$5:K$252)</f>
        <v>0</v>
      </c>
      <c r="D12" s="233">
        <f>SUMIF('Goal Risk Assessment'!$J$5:$J$252,$A12,'Goal Risk Assessment'!L$5:L$252)</f>
        <v>0</v>
      </c>
      <c r="E12" s="233">
        <f>SUMIF('Goal Risk Assessment'!$J$5:$J$252,$A12,'Goal Risk Assessment'!M$5:M$252)</f>
        <v>0</v>
      </c>
      <c r="F12" s="233">
        <f>SUMIF('Goal Risk Assessment'!$J$5:$J$252,$A12,'Goal Risk Assessment'!O$5:O$252)</f>
        <v>0</v>
      </c>
      <c r="G12" s="233">
        <f>SUMIF('Goal Risk Assessment'!$J$5:$J$252,$A12,'Goal Risk Assessment'!P$5:P$252)</f>
        <v>0</v>
      </c>
      <c r="H12" s="233">
        <f>SUMIF('Goal Risk Assessment'!$J$5:$J$252,$A12,'Goal Risk Assessment'!Q$5:Q$252)</f>
        <v>0</v>
      </c>
      <c r="I12" s="233">
        <f>SUMIF('Goal Risk Assessment'!$J$5:$J$252,$A12,'Goal Risk Assessment'!R$5:R$252)</f>
        <v>0</v>
      </c>
      <c r="J12" s="62" t="str">
        <f t="shared" si="0"/>
        <v>Moderate</v>
      </c>
    </row>
    <row r="13" spans="1:10" ht="22.25" customHeight="1" x14ac:dyDescent="0.2">
      <c r="A13" s="62" t="s">
        <v>10</v>
      </c>
      <c r="B13" s="152" t="s">
        <v>75</v>
      </c>
      <c r="C13" s="153">
        <f>SUMIF('Goal Risk Assessment'!$J$5:$J$252,$A13,'Goal Risk Assessment'!K$5:K$252)</f>
        <v>1</v>
      </c>
      <c r="D13" s="153">
        <f>SUMIF('Goal Risk Assessment'!$J$5:$J$252,$A13,'Goal Risk Assessment'!L$5:L$252)</f>
        <v>0</v>
      </c>
      <c r="E13" s="153">
        <f>SUMIF('Goal Risk Assessment'!$J$5:$J$252,$A13,'Goal Risk Assessment'!M$5:M$252)</f>
        <v>0</v>
      </c>
      <c r="F13" s="153">
        <f>SUMIF('Goal Risk Assessment'!$J$5:$J$252,$A13,'Goal Risk Assessment'!O$5:O$252)</f>
        <v>0</v>
      </c>
      <c r="G13" s="153">
        <f>SUMIF('Goal Risk Assessment'!$J$5:$J$252,$A13,'Goal Risk Assessment'!P$5:P$252)</f>
        <v>0</v>
      </c>
      <c r="H13" s="153">
        <f>SUMIF('Goal Risk Assessment'!$J$5:$J$252,$A13,'Goal Risk Assessment'!Q$5:Q$252)</f>
        <v>0</v>
      </c>
      <c r="I13" s="153">
        <f>SUMIF('Goal Risk Assessment'!$J$5:$J$252,$A13,'Goal Risk Assessment'!R$5:R$252)</f>
        <v>0</v>
      </c>
      <c r="J13" s="62" t="str">
        <f t="shared" si="0"/>
        <v>High</v>
      </c>
    </row>
    <row r="14" spans="1:10" ht="22.25" customHeight="1" x14ac:dyDescent="0.2">
      <c r="A14" s="57" t="s">
        <v>11</v>
      </c>
      <c r="B14" s="154" t="s">
        <v>74</v>
      </c>
      <c r="C14" s="233">
        <f>SUMIF('Goal Risk Assessment'!$J$5:$J$252,$A14,'Goal Risk Assessment'!K$5:K$252)</f>
        <v>2</v>
      </c>
      <c r="D14" s="233">
        <f>SUMIF('Goal Risk Assessment'!$J$5:$J$252,$A14,'Goal Risk Assessment'!L$5:L$252)</f>
        <v>0</v>
      </c>
      <c r="E14" s="233">
        <f>SUMIF('Goal Risk Assessment'!$J$5:$J$252,$A14,'Goal Risk Assessment'!M$5:M$252)</f>
        <v>0</v>
      </c>
      <c r="F14" s="233">
        <f>SUMIF('Goal Risk Assessment'!$J$5:$J$252,$A14,'Goal Risk Assessment'!O$5:O$252)</f>
        <v>0</v>
      </c>
      <c r="G14" s="233">
        <f>SUMIF('Goal Risk Assessment'!$J$5:$J$252,$A14,'Goal Risk Assessment'!P$5:P$252)</f>
        <v>0</v>
      </c>
      <c r="H14" s="233">
        <f>SUMIF('Goal Risk Assessment'!$J$5:$J$252,$A14,'Goal Risk Assessment'!Q$5:Q$252)</f>
        <v>0</v>
      </c>
      <c r="I14" s="233">
        <f>SUMIF('Goal Risk Assessment'!$J$5:$J$252,$A14,'Goal Risk Assessment'!R$5:R$252)</f>
        <v>0</v>
      </c>
      <c r="J14" s="62" t="str">
        <f t="shared" si="0"/>
        <v>High</v>
      </c>
    </row>
    <row r="15" spans="1:10" ht="22.25" customHeight="1" x14ac:dyDescent="0.2">
      <c r="A15" s="62" t="s">
        <v>12</v>
      </c>
      <c r="B15" s="152" t="s">
        <v>43</v>
      </c>
      <c r="C15" s="153">
        <f>SUMIF('Goal Risk Assessment'!$J$5:$J$252,$A15,'Goal Risk Assessment'!K$5:K$252)</f>
        <v>2</v>
      </c>
      <c r="D15" s="153">
        <f>SUMIF('Goal Risk Assessment'!$J$5:$J$252,$A15,'Goal Risk Assessment'!L$5:L$252)</f>
        <v>0</v>
      </c>
      <c r="E15" s="153">
        <f>SUMIF('Goal Risk Assessment'!$J$5:$J$252,$A15,'Goal Risk Assessment'!M$5:M$252)</f>
        <v>0</v>
      </c>
      <c r="F15" s="153">
        <f>SUMIF('Goal Risk Assessment'!$J$5:$J$252,$A15,'Goal Risk Assessment'!O$5:O$252)</f>
        <v>0</v>
      </c>
      <c r="G15" s="153">
        <f>SUMIF('Goal Risk Assessment'!$J$5:$J$252,$A15,'Goal Risk Assessment'!P$5:P$252)</f>
        <v>0</v>
      </c>
      <c r="H15" s="153">
        <f>SUMIF('Goal Risk Assessment'!$J$5:$J$252,$A15,'Goal Risk Assessment'!Q$5:Q$252)</f>
        <v>0</v>
      </c>
      <c r="I15" s="153">
        <f>SUMIF('Goal Risk Assessment'!$J$5:$J$252,$A15,'Goal Risk Assessment'!R$5:R$252)</f>
        <v>0</v>
      </c>
      <c r="J15" s="62" t="str">
        <f t="shared" si="0"/>
        <v>High</v>
      </c>
    </row>
    <row r="16" spans="1:10" ht="22.25" customHeight="1" x14ac:dyDescent="0.2">
      <c r="A16" s="57" t="s">
        <v>13</v>
      </c>
      <c r="B16" s="154" t="s">
        <v>73</v>
      </c>
      <c r="C16" s="233">
        <f>SUMIF('Goal Risk Assessment'!$J$5:$J$252,$A16,'Goal Risk Assessment'!K$5:K$252)</f>
        <v>2</v>
      </c>
      <c r="D16" s="233">
        <f>SUMIF('Goal Risk Assessment'!$J$5:$J$252,$A16,'Goal Risk Assessment'!L$5:L$252)</f>
        <v>0</v>
      </c>
      <c r="E16" s="233">
        <f>SUMIF('Goal Risk Assessment'!$J$5:$J$252,$A16,'Goal Risk Assessment'!M$5:M$252)</f>
        <v>0</v>
      </c>
      <c r="F16" s="233">
        <f>SUMIF('Goal Risk Assessment'!$J$5:$J$252,$A16,'Goal Risk Assessment'!O$5:O$252)</f>
        <v>0</v>
      </c>
      <c r="G16" s="233">
        <f>SUMIF('Goal Risk Assessment'!$J$5:$J$252,$A16,'Goal Risk Assessment'!P$5:P$252)</f>
        <v>0</v>
      </c>
      <c r="H16" s="233">
        <f>SUMIF('Goal Risk Assessment'!$J$5:$J$252,$A16,'Goal Risk Assessment'!Q$5:Q$252)</f>
        <v>0</v>
      </c>
      <c r="I16" s="233">
        <f>SUMIF('Goal Risk Assessment'!$J$5:$J$252,$A16,'Goal Risk Assessment'!R$5:R$252)</f>
        <v>0</v>
      </c>
      <c r="J16" s="62" t="str">
        <f t="shared" si="0"/>
        <v>High</v>
      </c>
    </row>
    <row r="17" spans="1:10" ht="22.25" customHeight="1" x14ac:dyDescent="0.2">
      <c r="A17" s="62" t="s">
        <v>14</v>
      </c>
      <c r="B17" s="152" t="s">
        <v>79</v>
      </c>
      <c r="C17" s="153">
        <f>SUMIF('Goal Risk Assessment'!$J$5:$J$252,$A17,'Goal Risk Assessment'!K$5:K$252)</f>
        <v>0</v>
      </c>
      <c r="D17" s="153">
        <f>SUMIF('Goal Risk Assessment'!$J$5:$J$252,$A17,'Goal Risk Assessment'!L$5:L$252)</f>
        <v>0</v>
      </c>
      <c r="E17" s="153">
        <f>SUMIF('Goal Risk Assessment'!$J$5:$J$252,$A17,'Goal Risk Assessment'!M$5:M$252)</f>
        <v>0</v>
      </c>
      <c r="F17" s="153">
        <f>SUMIF('Goal Risk Assessment'!$J$5:$J$252,$A17,'Goal Risk Assessment'!O$5:O$252)</f>
        <v>0</v>
      </c>
      <c r="G17" s="153">
        <f>SUMIF('Goal Risk Assessment'!$J$5:$J$252,$A17,'Goal Risk Assessment'!P$5:P$252)</f>
        <v>0</v>
      </c>
      <c r="H17" s="153">
        <f>SUMIF('Goal Risk Assessment'!$J$5:$J$252,$A17,'Goal Risk Assessment'!Q$5:Q$252)</f>
        <v>0</v>
      </c>
      <c r="I17" s="153">
        <f>SUMIF('Goal Risk Assessment'!$J$5:$J$252,$A17,'Goal Risk Assessment'!R$5:R$252)</f>
        <v>0</v>
      </c>
      <c r="J17" s="62" t="str">
        <f t="shared" si="0"/>
        <v>Moderate</v>
      </c>
    </row>
    <row r="18" spans="1:10" ht="22.25" customHeight="1" x14ac:dyDescent="0.2">
      <c r="A18" s="57" t="s">
        <v>15</v>
      </c>
      <c r="B18" s="154" t="s">
        <v>80</v>
      </c>
      <c r="C18" s="233">
        <f>SUMIF('Goal Risk Assessment'!$J$5:$J$252,$A18,'Goal Risk Assessment'!K$5:K$252)</f>
        <v>4</v>
      </c>
      <c r="D18" s="233">
        <f>SUMIF('Goal Risk Assessment'!$J$5:$J$252,$A18,'Goal Risk Assessment'!L$5:L$252)</f>
        <v>0</v>
      </c>
      <c r="E18" s="233">
        <f>SUMIF('Goal Risk Assessment'!$J$5:$J$252,$A18,'Goal Risk Assessment'!M$5:M$252)</f>
        <v>0</v>
      </c>
      <c r="F18" s="233">
        <f>SUMIF('Goal Risk Assessment'!$J$5:$J$252,$A18,'Goal Risk Assessment'!O$5:O$252)</f>
        <v>0</v>
      </c>
      <c r="G18" s="233">
        <f>SUMIF('Goal Risk Assessment'!$J$5:$J$252,$A18,'Goal Risk Assessment'!P$5:P$252)</f>
        <v>0</v>
      </c>
      <c r="H18" s="233">
        <f>SUMIF('Goal Risk Assessment'!$J$5:$J$252,$A18,'Goal Risk Assessment'!Q$5:Q$252)</f>
        <v>0</v>
      </c>
      <c r="I18" s="233">
        <f>SUMIF('Goal Risk Assessment'!$J$5:$J$252,$A18,'Goal Risk Assessment'!R$5:R$252)</f>
        <v>0</v>
      </c>
      <c r="J18" s="62" t="str">
        <f t="shared" si="0"/>
        <v>High</v>
      </c>
    </row>
    <row r="19" spans="1:10" ht="22.25" customHeight="1" x14ac:dyDescent="0.2">
      <c r="A19" s="62" t="s">
        <v>16</v>
      </c>
      <c r="B19" s="152" t="s">
        <v>47</v>
      </c>
      <c r="C19" s="153">
        <f>SUMIF('Goal Risk Assessment'!$J$5:$J$252,$A19,'Goal Risk Assessment'!K$5:K$252)</f>
        <v>0</v>
      </c>
      <c r="D19" s="153">
        <f>SUMIF('Goal Risk Assessment'!$J$5:$J$252,$A19,'Goal Risk Assessment'!L$5:L$252)</f>
        <v>1</v>
      </c>
      <c r="E19" s="153">
        <f>SUMIF('Goal Risk Assessment'!$J$5:$J$252,$A19,'Goal Risk Assessment'!M$5:M$252)</f>
        <v>0</v>
      </c>
      <c r="F19" s="153">
        <f>SUMIF('Goal Risk Assessment'!$J$5:$J$252,$A19,'Goal Risk Assessment'!O$5:O$252)</f>
        <v>0</v>
      </c>
      <c r="G19" s="153">
        <f>SUMIF('Goal Risk Assessment'!$J$5:$J$252,$A19,'Goal Risk Assessment'!P$5:P$252)</f>
        <v>0</v>
      </c>
      <c r="H19" s="153">
        <f>SUMIF('Goal Risk Assessment'!$J$5:$J$252,$A19,'Goal Risk Assessment'!Q$5:Q$252)</f>
        <v>0</v>
      </c>
      <c r="I19" s="153">
        <f>SUMIF('Goal Risk Assessment'!$J$5:$J$252,$A19,'Goal Risk Assessment'!R$5:R$252)</f>
        <v>0</v>
      </c>
      <c r="J19" s="62" t="str">
        <f t="shared" si="0"/>
        <v>Low</v>
      </c>
    </row>
    <row r="20" spans="1:10" ht="22.25" customHeight="1" x14ac:dyDescent="0.2">
      <c r="A20" s="57" t="s">
        <v>17</v>
      </c>
      <c r="B20" s="154" t="s">
        <v>81</v>
      </c>
      <c r="C20" s="233">
        <f>SUMIF('Goal Risk Assessment'!$J$5:$J$252,$A20,'Goal Risk Assessment'!K$5:K$252)</f>
        <v>0</v>
      </c>
      <c r="D20" s="233">
        <f>SUMIF('Goal Risk Assessment'!$J$5:$J$252,$A20,'Goal Risk Assessment'!L$5:L$252)</f>
        <v>1</v>
      </c>
      <c r="E20" s="233">
        <f>SUMIF('Goal Risk Assessment'!$J$5:$J$252,$A20,'Goal Risk Assessment'!M$5:M$252)</f>
        <v>0</v>
      </c>
      <c r="F20" s="233">
        <f>SUMIF('Goal Risk Assessment'!$J$5:$J$252,$A20,'Goal Risk Assessment'!O$5:O$252)</f>
        <v>0</v>
      </c>
      <c r="G20" s="233">
        <f>SUMIF('Goal Risk Assessment'!$J$5:$J$252,$A20,'Goal Risk Assessment'!P$5:P$252)</f>
        <v>0</v>
      </c>
      <c r="H20" s="233">
        <f>SUMIF('Goal Risk Assessment'!$J$5:$J$252,$A20,'Goal Risk Assessment'!Q$5:Q$252)</f>
        <v>0</v>
      </c>
      <c r="I20" s="233">
        <f>SUMIF('Goal Risk Assessment'!$J$5:$J$252,$A20,'Goal Risk Assessment'!R$5:R$252)</f>
        <v>0</v>
      </c>
      <c r="J20" s="62" t="str">
        <f t="shared" si="0"/>
        <v>Low</v>
      </c>
    </row>
    <row r="21" spans="1:10" ht="22.25" customHeight="1" x14ac:dyDescent="0.2">
      <c r="A21" s="62" t="s">
        <v>18</v>
      </c>
      <c r="B21" s="152" t="s">
        <v>82</v>
      </c>
      <c r="C21" s="153">
        <f>SUMIF('Goal Risk Assessment'!$J$5:$J$252,$A21,'Goal Risk Assessment'!K$5:K$252)</f>
        <v>0</v>
      </c>
      <c r="D21" s="153">
        <f>SUMIF('Goal Risk Assessment'!$J$5:$J$252,$A21,'Goal Risk Assessment'!L$5:L$252)</f>
        <v>1</v>
      </c>
      <c r="E21" s="153">
        <f>SUMIF('Goal Risk Assessment'!$J$5:$J$252,$A21,'Goal Risk Assessment'!M$5:M$252)</f>
        <v>0</v>
      </c>
      <c r="F21" s="153">
        <f>SUMIF('Goal Risk Assessment'!$J$5:$J$252,$A21,'Goal Risk Assessment'!O$5:O$252)</f>
        <v>0</v>
      </c>
      <c r="G21" s="153">
        <f>SUMIF('Goal Risk Assessment'!$J$5:$J$252,$A21,'Goal Risk Assessment'!P$5:P$252)</f>
        <v>0</v>
      </c>
      <c r="H21" s="153">
        <f>SUMIF('Goal Risk Assessment'!$J$5:$J$252,$A21,'Goal Risk Assessment'!Q$5:Q$252)</f>
        <v>0</v>
      </c>
      <c r="I21" s="153">
        <f>SUMIF('Goal Risk Assessment'!$J$5:$J$252,$A21,'Goal Risk Assessment'!R$5:R$252)</f>
        <v>0</v>
      </c>
      <c r="J21" s="62" t="str">
        <f t="shared" si="0"/>
        <v>Low</v>
      </c>
    </row>
    <row r="22" spans="1:10" ht="22.25" customHeight="1" x14ac:dyDescent="0.2">
      <c r="A22" s="57" t="s">
        <v>19</v>
      </c>
      <c r="B22" s="154" t="s">
        <v>83</v>
      </c>
      <c r="C22" s="233">
        <f>SUMIF('Goal Risk Assessment'!$J$5:$J$252,$A22,'Goal Risk Assessment'!K$5:K$252)</f>
        <v>0</v>
      </c>
      <c r="D22" s="233">
        <f>SUMIF('Goal Risk Assessment'!$J$5:$J$252,$A22,'Goal Risk Assessment'!L$5:L$252)</f>
        <v>0</v>
      </c>
      <c r="E22" s="233">
        <f>SUMIF('Goal Risk Assessment'!$J$5:$J$252,$A22,'Goal Risk Assessment'!M$5:M$252)</f>
        <v>1</v>
      </c>
      <c r="F22" s="233">
        <f>SUMIF('Goal Risk Assessment'!$J$5:$J$252,$A22,'Goal Risk Assessment'!O$5:O$252)</f>
        <v>0</v>
      </c>
      <c r="G22" s="233">
        <f>SUMIF('Goal Risk Assessment'!$J$5:$J$252,$A22,'Goal Risk Assessment'!P$5:P$252)</f>
        <v>0</v>
      </c>
      <c r="H22" s="233">
        <f>SUMIF('Goal Risk Assessment'!$J$5:$J$252,$A22,'Goal Risk Assessment'!Q$5:Q$252)</f>
        <v>0</v>
      </c>
      <c r="I22" s="233">
        <f>SUMIF('Goal Risk Assessment'!$J$5:$J$252,$A22,'Goal Risk Assessment'!R$5:R$252)</f>
        <v>0</v>
      </c>
      <c r="J22" s="62" t="str">
        <f t="shared" si="0"/>
        <v>Unlikely</v>
      </c>
    </row>
    <row r="23" spans="1:10" ht="22.25" customHeight="1" x14ac:dyDescent="0.2">
      <c r="A23" s="62" t="s">
        <v>20</v>
      </c>
      <c r="B23" s="152" t="s">
        <v>51</v>
      </c>
      <c r="C23" s="153">
        <f>SUMIF('Goal Risk Assessment'!$J$5:$J$252,$A23,'Goal Risk Assessment'!K$5:K$252)</f>
        <v>0</v>
      </c>
      <c r="D23" s="153">
        <f>SUMIF('Goal Risk Assessment'!$J$5:$J$252,$A23,'Goal Risk Assessment'!L$5:L$252)</f>
        <v>1</v>
      </c>
      <c r="E23" s="153">
        <f>SUMIF('Goal Risk Assessment'!$J$5:$J$252,$A23,'Goal Risk Assessment'!M$5:M$252)</f>
        <v>0</v>
      </c>
      <c r="F23" s="153">
        <f>SUMIF('Goal Risk Assessment'!$J$5:$J$252,$A23,'Goal Risk Assessment'!O$5:O$252)</f>
        <v>0</v>
      </c>
      <c r="G23" s="153">
        <f>SUMIF('Goal Risk Assessment'!$J$5:$J$252,$A23,'Goal Risk Assessment'!P$5:P$252)</f>
        <v>0</v>
      </c>
      <c r="H23" s="153">
        <f>SUMIF('Goal Risk Assessment'!$J$5:$J$252,$A23,'Goal Risk Assessment'!Q$5:Q$252)</f>
        <v>0</v>
      </c>
      <c r="I23" s="153">
        <f>SUMIF('Goal Risk Assessment'!$J$5:$J$252,$A23,'Goal Risk Assessment'!R$5:R$252)</f>
        <v>0</v>
      </c>
      <c r="J23" s="62" t="str">
        <f t="shared" si="0"/>
        <v>Low</v>
      </c>
    </row>
    <row r="24" spans="1:10" ht="22.25" customHeight="1" x14ac:dyDescent="0.2">
      <c r="A24" s="57" t="s">
        <v>21</v>
      </c>
      <c r="B24" s="154" t="s">
        <v>52</v>
      </c>
      <c r="C24" s="233">
        <f>SUMIF('Goal Risk Assessment'!$J$5:$J$252,$A24,'Goal Risk Assessment'!K$5:K$252)</f>
        <v>0</v>
      </c>
      <c r="D24" s="233">
        <f>SUMIF('Goal Risk Assessment'!$J$5:$J$252,$A24,'Goal Risk Assessment'!L$5:L$252)</f>
        <v>0</v>
      </c>
      <c r="E24" s="233">
        <f>SUMIF('Goal Risk Assessment'!$J$5:$J$252,$A24,'Goal Risk Assessment'!M$5:M$252)</f>
        <v>0</v>
      </c>
      <c r="F24" s="233">
        <f>SUMIF('Goal Risk Assessment'!$J$5:$J$252,$A24,'Goal Risk Assessment'!O$5:O$252)</f>
        <v>0</v>
      </c>
      <c r="G24" s="233">
        <f>SUMIF('Goal Risk Assessment'!$J$5:$J$252,$A24,'Goal Risk Assessment'!P$5:P$252)</f>
        <v>0</v>
      </c>
      <c r="H24" s="233">
        <f>SUMIF('Goal Risk Assessment'!$J$5:$J$252,$A24,'Goal Risk Assessment'!Q$5:Q$252)</f>
        <v>0</v>
      </c>
      <c r="I24" s="233">
        <f>SUMIF('Goal Risk Assessment'!$J$5:$J$252,$A24,'Goal Risk Assessment'!R$5:R$252)</f>
        <v>0</v>
      </c>
      <c r="J24" s="62" t="str">
        <f t="shared" si="0"/>
        <v>Moderate</v>
      </c>
    </row>
    <row r="25" spans="1:10" ht="22.25" customHeight="1" x14ac:dyDescent="0.2">
      <c r="A25" s="62" t="s">
        <v>22</v>
      </c>
      <c r="B25" s="152" t="s">
        <v>23</v>
      </c>
      <c r="C25" s="153">
        <f>SUMIF('Goal Risk Assessment'!$J$5:$J$252,$A25,'Goal Risk Assessment'!K$5:K$252)</f>
        <v>0</v>
      </c>
      <c r="D25" s="153">
        <f>SUMIF('Goal Risk Assessment'!$J$5:$J$252,$A25,'Goal Risk Assessment'!L$5:L$252)</f>
        <v>0</v>
      </c>
      <c r="E25" s="153">
        <f>SUMIF('Goal Risk Assessment'!$J$5:$J$252,$A25,'Goal Risk Assessment'!M$5:M$252)</f>
        <v>0</v>
      </c>
      <c r="F25" s="153">
        <f>SUMIF('Goal Risk Assessment'!$J$5:$J$252,$A25,'Goal Risk Assessment'!O$5:O$252)</f>
        <v>0</v>
      </c>
      <c r="G25" s="153">
        <f>SUMIF('Goal Risk Assessment'!$J$5:$J$252,$A25,'Goal Risk Assessment'!P$5:P$252)</f>
        <v>0</v>
      </c>
      <c r="H25" s="153">
        <f>SUMIF('Goal Risk Assessment'!$J$5:$J$252,$A25,'Goal Risk Assessment'!Q$5:Q$252)</f>
        <v>0</v>
      </c>
      <c r="I25" s="153">
        <f>SUMIF('Goal Risk Assessment'!$J$5:$J$252,$A25,'Goal Risk Assessment'!R$5:R$252)</f>
        <v>0</v>
      </c>
      <c r="J25" s="62" t="str">
        <f t="shared" si="0"/>
        <v>Moderate</v>
      </c>
    </row>
    <row r="26" spans="1:10" ht="22.25" customHeight="1" x14ac:dyDescent="0.2">
      <c r="A26" s="57" t="s">
        <v>24</v>
      </c>
      <c r="B26" s="154" t="s">
        <v>53</v>
      </c>
      <c r="C26" s="233">
        <f>SUMIF('Goal Risk Assessment'!$J$5:$J$252,$A26,'Goal Risk Assessment'!K$5:K$252)</f>
        <v>2</v>
      </c>
      <c r="D26" s="233">
        <f>SUMIF('Goal Risk Assessment'!$J$5:$J$252,$A26,'Goal Risk Assessment'!L$5:L$252)</f>
        <v>0</v>
      </c>
      <c r="E26" s="233">
        <f>SUMIF('Goal Risk Assessment'!$J$5:$J$252,$A26,'Goal Risk Assessment'!M$5:M$252)</f>
        <v>0</v>
      </c>
      <c r="F26" s="233">
        <f>SUMIF('Goal Risk Assessment'!$J$5:$J$252,$A26,'Goal Risk Assessment'!O$5:O$252)</f>
        <v>0</v>
      </c>
      <c r="G26" s="233">
        <f>SUMIF('Goal Risk Assessment'!$J$5:$J$252,$A26,'Goal Risk Assessment'!P$5:P$252)</f>
        <v>0</v>
      </c>
      <c r="H26" s="233">
        <f>SUMIF('Goal Risk Assessment'!$J$5:$J$252,$A26,'Goal Risk Assessment'!Q$5:Q$252)</f>
        <v>0</v>
      </c>
      <c r="I26" s="233">
        <f>SUMIF('Goal Risk Assessment'!$J$5:$J$252,$A26,'Goal Risk Assessment'!R$5:R$252)</f>
        <v>0</v>
      </c>
      <c r="J26" s="62" t="str">
        <f t="shared" si="0"/>
        <v>High</v>
      </c>
    </row>
    <row r="27" spans="1:10" ht="22.25" customHeight="1" x14ac:dyDescent="0.2">
      <c r="A27" s="62" t="s">
        <v>25</v>
      </c>
      <c r="B27" s="152" t="s">
        <v>54</v>
      </c>
      <c r="C27" s="153">
        <f>SUMIF('Goal Risk Assessment'!$J$5:$J$252,$A27,'Goal Risk Assessment'!K$5:K$252)</f>
        <v>0</v>
      </c>
      <c r="D27" s="153">
        <f>SUMIF('Goal Risk Assessment'!$J$5:$J$252,$A27,'Goal Risk Assessment'!L$5:L$252)</f>
        <v>1</v>
      </c>
      <c r="E27" s="153">
        <f>SUMIF('Goal Risk Assessment'!$J$5:$J$252,$A27,'Goal Risk Assessment'!M$5:M$252)</f>
        <v>0</v>
      </c>
      <c r="F27" s="153">
        <f>SUMIF('Goal Risk Assessment'!$J$5:$J$252,$A27,'Goal Risk Assessment'!O$5:O$252)</f>
        <v>0</v>
      </c>
      <c r="G27" s="153">
        <f>SUMIF('Goal Risk Assessment'!$J$5:$J$252,$A27,'Goal Risk Assessment'!P$5:P$252)</f>
        <v>0</v>
      </c>
      <c r="H27" s="153">
        <f>SUMIF('Goal Risk Assessment'!$J$5:$J$252,$A27,'Goal Risk Assessment'!Q$5:Q$252)</f>
        <v>0</v>
      </c>
      <c r="I27" s="153">
        <f>SUMIF('Goal Risk Assessment'!$J$5:$J$252,$A27,'Goal Risk Assessment'!R$5:R$252)</f>
        <v>0</v>
      </c>
      <c r="J27" s="62" t="str">
        <f t="shared" si="0"/>
        <v>Low</v>
      </c>
    </row>
    <row r="28" spans="1:10" ht="16.25" customHeight="1" x14ac:dyDescent="0.2"/>
    <row r="29" spans="1:10" ht="16.25" customHeight="1" x14ac:dyDescent="0.2"/>
    <row r="30" spans="1:10" ht="16.25" customHeight="1" x14ac:dyDescent="0.2"/>
    <row r="31" spans="1:10" ht="16.25" customHeight="1" x14ac:dyDescent="0.2"/>
    <row r="32" spans="1:10" ht="16.25" customHeight="1" x14ac:dyDescent="0.2"/>
    <row r="33" ht="16.25" customHeight="1" x14ac:dyDescent="0.2"/>
    <row r="34" ht="16.25" customHeight="1" x14ac:dyDescent="0.2"/>
    <row r="35" ht="16.25" customHeight="1" x14ac:dyDescent="0.2"/>
    <row r="36" ht="16.25" customHeight="1" x14ac:dyDescent="0.2"/>
    <row r="37" ht="16.25" customHeight="1" x14ac:dyDescent="0.2"/>
    <row r="38" ht="16.25" customHeight="1" x14ac:dyDescent="0.2"/>
    <row r="39" ht="16.25" customHeight="1" x14ac:dyDescent="0.2"/>
    <row r="40" ht="16.25" customHeight="1" x14ac:dyDescent="0.2"/>
    <row r="41" ht="16.25" customHeight="1" x14ac:dyDescent="0.2"/>
    <row r="42" ht="16.25" customHeight="1" x14ac:dyDescent="0.2"/>
    <row r="43" ht="16.25" customHeight="1" x14ac:dyDescent="0.2"/>
    <row r="44" ht="16.25" customHeight="1" x14ac:dyDescent="0.2"/>
    <row r="45" ht="16.25" customHeight="1" x14ac:dyDescent="0.2"/>
    <row r="46" ht="16.25" customHeight="1" x14ac:dyDescent="0.2"/>
    <row r="47" ht="16.25" customHeight="1" x14ac:dyDescent="0.2"/>
    <row r="48" ht="16.25" customHeight="1" x14ac:dyDescent="0.2"/>
    <row r="49" ht="16.25" customHeight="1" x14ac:dyDescent="0.2"/>
    <row r="50" ht="16.25" customHeight="1" x14ac:dyDescent="0.2"/>
    <row r="51" ht="16.25" customHeight="1" x14ac:dyDescent="0.2"/>
    <row r="52" ht="16.25" customHeight="1" x14ac:dyDescent="0.2"/>
    <row r="53" ht="16.25" customHeight="1" x14ac:dyDescent="0.2"/>
    <row r="54" ht="16.25" customHeight="1" x14ac:dyDescent="0.2"/>
    <row r="55" ht="16.25" customHeight="1" x14ac:dyDescent="0.2"/>
    <row r="56" ht="16.25" customHeight="1" x14ac:dyDescent="0.2"/>
    <row r="57" ht="16.25" customHeight="1" x14ac:dyDescent="0.2"/>
    <row r="58" ht="16.25" customHeight="1" x14ac:dyDescent="0.2"/>
    <row r="59" ht="16.25" customHeight="1" x14ac:dyDescent="0.2"/>
    <row r="60" ht="16.25" customHeight="1" x14ac:dyDescent="0.2"/>
    <row r="61" ht="16.25" customHeight="1" x14ac:dyDescent="0.2"/>
    <row r="62" ht="16.25" customHeight="1" x14ac:dyDescent="0.2"/>
    <row r="63" ht="16.25" customHeight="1" x14ac:dyDescent="0.2"/>
    <row r="64" ht="16.25" customHeight="1" x14ac:dyDescent="0.2"/>
    <row r="65" ht="16.25" customHeight="1" x14ac:dyDescent="0.2"/>
    <row r="66" ht="16.25" customHeight="1" x14ac:dyDescent="0.2"/>
    <row r="67" ht="16.25" customHeight="1" x14ac:dyDescent="0.2"/>
    <row r="68" ht="16.25" customHeight="1" x14ac:dyDescent="0.2"/>
    <row r="69" ht="16.25" customHeight="1" x14ac:dyDescent="0.2"/>
    <row r="70" ht="16.25" customHeight="1" x14ac:dyDescent="0.2"/>
    <row r="71" ht="16.25" customHeight="1" x14ac:dyDescent="0.2"/>
    <row r="72" ht="16.25" customHeight="1" x14ac:dyDescent="0.2"/>
    <row r="73" ht="16.25" customHeight="1" x14ac:dyDescent="0.2"/>
    <row r="74" ht="16.25" customHeight="1" x14ac:dyDescent="0.2"/>
    <row r="75" ht="16.25" customHeight="1" x14ac:dyDescent="0.2"/>
    <row r="76" ht="16.25" customHeight="1" x14ac:dyDescent="0.2"/>
    <row r="77" ht="16.25" customHeight="1" x14ac:dyDescent="0.2"/>
    <row r="78" ht="16.25" customHeight="1" x14ac:dyDescent="0.2"/>
    <row r="79" ht="16.25" customHeight="1" x14ac:dyDescent="0.2"/>
    <row r="80" ht="16.25" customHeight="1" x14ac:dyDescent="0.2"/>
    <row r="81" ht="16.25" customHeight="1" x14ac:dyDescent="0.2"/>
    <row r="82" ht="16.25" customHeight="1" x14ac:dyDescent="0.2"/>
    <row r="83" ht="16.25" customHeight="1" x14ac:dyDescent="0.2"/>
    <row r="84" ht="16.25" customHeight="1" x14ac:dyDescent="0.2"/>
    <row r="85" ht="16.25" customHeight="1" x14ac:dyDescent="0.2"/>
    <row r="86" ht="16.25" customHeight="1" x14ac:dyDescent="0.2"/>
    <row r="87" ht="16.25" customHeight="1" x14ac:dyDescent="0.2"/>
    <row r="88" ht="16.25" customHeight="1" x14ac:dyDescent="0.2"/>
    <row r="89" ht="16.25" customHeight="1" x14ac:dyDescent="0.2"/>
    <row r="90" ht="16.25" customHeight="1" x14ac:dyDescent="0.2"/>
    <row r="91" ht="16.25" customHeight="1" x14ac:dyDescent="0.2"/>
    <row r="92" ht="16.25" customHeight="1" x14ac:dyDescent="0.2"/>
    <row r="93" ht="16.25" customHeight="1" x14ac:dyDescent="0.2"/>
    <row r="94" ht="16.25" customHeight="1" x14ac:dyDescent="0.2"/>
    <row r="95" ht="16.25" customHeight="1" x14ac:dyDescent="0.2"/>
    <row r="96" ht="16.25" customHeight="1" x14ac:dyDescent="0.2"/>
    <row r="97" ht="16.25" customHeight="1" x14ac:dyDescent="0.2"/>
    <row r="98" ht="16.25" customHeight="1" x14ac:dyDescent="0.2"/>
    <row r="99" ht="16.25" customHeight="1" x14ac:dyDescent="0.2"/>
    <row r="100" ht="16.25" customHeight="1" x14ac:dyDescent="0.2"/>
    <row r="101" ht="16.25" customHeight="1" x14ac:dyDescent="0.2"/>
    <row r="102" ht="16.25" customHeight="1" x14ac:dyDescent="0.2"/>
    <row r="103" ht="16.25" customHeight="1" x14ac:dyDescent="0.2"/>
    <row r="104" ht="16.25" customHeight="1" x14ac:dyDescent="0.2"/>
    <row r="105" ht="16.25" customHeight="1" x14ac:dyDescent="0.2"/>
    <row r="106" ht="16.25" customHeight="1" x14ac:dyDescent="0.2"/>
    <row r="107" ht="16.25" customHeight="1" x14ac:dyDescent="0.2"/>
    <row r="108" ht="16.25" customHeight="1" x14ac:dyDescent="0.2"/>
    <row r="109" ht="16.25" customHeight="1" x14ac:dyDescent="0.2"/>
    <row r="110" ht="16.25" customHeight="1" x14ac:dyDescent="0.2"/>
    <row r="111" ht="16.25" customHeight="1" x14ac:dyDescent="0.2"/>
    <row r="112" ht="16.25" customHeight="1" x14ac:dyDescent="0.2"/>
    <row r="113" ht="16.25" customHeight="1" x14ac:dyDescent="0.2"/>
    <row r="114" ht="16.25" customHeight="1" x14ac:dyDescent="0.2"/>
    <row r="115" ht="16.25" customHeight="1" x14ac:dyDescent="0.2"/>
    <row r="116" ht="16.25" customHeight="1" x14ac:dyDescent="0.2"/>
    <row r="117" ht="16.25" customHeight="1" x14ac:dyDescent="0.2"/>
    <row r="118" ht="16.25" customHeight="1" x14ac:dyDescent="0.2"/>
    <row r="119" ht="16.25" customHeight="1" x14ac:dyDescent="0.2"/>
    <row r="120" ht="16.25" customHeight="1" x14ac:dyDescent="0.2"/>
    <row r="121" ht="16.25" customHeight="1" x14ac:dyDescent="0.2"/>
    <row r="122" ht="16.25" customHeight="1" x14ac:dyDescent="0.2"/>
    <row r="123" ht="16.25" customHeight="1" x14ac:dyDescent="0.2"/>
    <row r="124" ht="16.25" customHeight="1" x14ac:dyDescent="0.2"/>
    <row r="125" ht="16.25" customHeight="1" x14ac:dyDescent="0.2"/>
    <row r="126" ht="16.25" customHeight="1" x14ac:dyDescent="0.2"/>
    <row r="127" ht="16.25" customHeight="1" x14ac:dyDescent="0.2"/>
    <row r="128" ht="16.25" customHeight="1" x14ac:dyDescent="0.2"/>
    <row r="129" ht="16.25" customHeight="1" x14ac:dyDescent="0.2"/>
    <row r="130" ht="16.25" customHeight="1" x14ac:dyDescent="0.2"/>
    <row r="131" ht="16.25" customHeight="1" x14ac:dyDescent="0.2"/>
    <row r="132" ht="16.25" customHeight="1" x14ac:dyDescent="0.2"/>
    <row r="133" ht="16.25" customHeight="1" x14ac:dyDescent="0.2"/>
    <row r="134" ht="16.25" customHeight="1" x14ac:dyDescent="0.2"/>
    <row r="135" ht="16.25" customHeight="1" x14ac:dyDescent="0.2"/>
    <row r="136" ht="16.25" customHeight="1" x14ac:dyDescent="0.2"/>
    <row r="137" ht="16.25" customHeight="1" x14ac:dyDescent="0.2"/>
    <row r="138" ht="16.25" customHeight="1" x14ac:dyDescent="0.2"/>
    <row r="139" ht="16.25" customHeight="1" x14ac:dyDescent="0.2"/>
    <row r="140" ht="16.25" customHeight="1" x14ac:dyDescent="0.2"/>
    <row r="141" ht="16.25" customHeight="1" x14ac:dyDescent="0.2"/>
    <row r="142" ht="16.25" customHeight="1" x14ac:dyDescent="0.2"/>
    <row r="143" ht="16.25" customHeight="1" x14ac:dyDescent="0.2"/>
    <row r="144" ht="16.25" customHeight="1" x14ac:dyDescent="0.2"/>
    <row r="145" ht="16.25" customHeight="1" x14ac:dyDescent="0.2"/>
    <row r="146" ht="16.25" customHeight="1" x14ac:dyDescent="0.2"/>
    <row r="147" ht="16.25" customHeight="1" x14ac:dyDescent="0.2"/>
    <row r="148" ht="16.25" customHeight="1" x14ac:dyDescent="0.2"/>
    <row r="149" ht="16.25" customHeight="1" x14ac:dyDescent="0.2"/>
    <row r="150" ht="16.25" customHeight="1" x14ac:dyDescent="0.2"/>
    <row r="151" ht="16.25" customHeight="1" x14ac:dyDescent="0.2"/>
    <row r="152" ht="16.25" customHeight="1" x14ac:dyDescent="0.2"/>
    <row r="153" ht="16.25" customHeight="1" x14ac:dyDescent="0.2"/>
    <row r="154" ht="16.25" customHeight="1" x14ac:dyDescent="0.2"/>
    <row r="155" ht="16.25" customHeight="1" x14ac:dyDescent="0.2"/>
    <row r="156" ht="16.25" customHeight="1" x14ac:dyDescent="0.2"/>
    <row r="157" ht="16.25" customHeight="1" x14ac:dyDescent="0.2"/>
    <row r="158" ht="16.25" customHeight="1" x14ac:dyDescent="0.2"/>
    <row r="159" ht="16.25" customHeight="1" x14ac:dyDescent="0.2"/>
    <row r="160" ht="16.25" customHeight="1" x14ac:dyDescent="0.2"/>
    <row r="161" ht="16.25" customHeight="1" x14ac:dyDescent="0.2"/>
    <row r="162" ht="16.25" customHeight="1" x14ac:dyDescent="0.2"/>
    <row r="163" ht="16.25" customHeight="1" x14ac:dyDescent="0.2"/>
    <row r="164" ht="16.25" customHeight="1" x14ac:dyDescent="0.2"/>
    <row r="165" ht="16.25" customHeight="1" x14ac:dyDescent="0.2"/>
    <row r="166" ht="16.25" customHeight="1" x14ac:dyDescent="0.2"/>
    <row r="167" ht="16.25" customHeight="1" x14ac:dyDescent="0.2"/>
    <row r="168" ht="16.25" customHeight="1" x14ac:dyDescent="0.2"/>
    <row r="169" ht="16.25" customHeight="1" x14ac:dyDescent="0.2"/>
    <row r="170" ht="16.25" customHeight="1" x14ac:dyDescent="0.2"/>
    <row r="171" ht="16.25" customHeight="1" x14ac:dyDescent="0.2"/>
    <row r="172" ht="16.25" customHeight="1" x14ac:dyDescent="0.2"/>
    <row r="173" ht="16.25" customHeight="1" x14ac:dyDescent="0.2"/>
    <row r="174" ht="16.25" customHeight="1" x14ac:dyDescent="0.2"/>
    <row r="175" ht="16.25" customHeight="1" x14ac:dyDescent="0.2"/>
    <row r="176" ht="16.25" customHeight="1" x14ac:dyDescent="0.2"/>
    <row r="177" ht="16.25" customHeight="1" x14ac:dyDescent="0.2"/>
    <row r="178" ht="16.25" customHeight="1" x14ac:dyDescent="0.2"/>
    <row r="179" ht="16.25" customHeight="1" x14ac:dyDescent="0.2"/>
    <row r="180" ht="16.25" customHeight="1" x14ac:dyDescent="0.2"/>
    <row r="181" ht="16.25" customHeight="1" x14ac:dyDescent="0.2"/>
    <row r="182" ht="16.25" customHeight="1" x14ac:dyDescent="0.2"/>
    <row r="183" ht="16.25" customHeight="1" x14ac:dyDescent="0.2"/>
    <row r="184" ht="16.25" customHeight="1" x14ac:dyDescent="0.2"/>
    <row r="185" ht="16.25" customHeight="1" x14ac:dyDescent="0.2"/>
    <row r="186" ht="16.25" customHeight="1" x14ac:dyDescent="0.2"/>
    <row r="187" ht="16.25" customHeight="1" x14ac:dyDescent="0.2"/>
    <row r="188" ht="16.25" customHeight="1" x14ac:dyDescent="0.2"/>
    <row r="189" ht="16.25" customHeight="1" x14ac:dyDescent="0.2"/>
    <row r="190" ht="16.25" customHeight="1" x14ac:dyDescent="0.2"/>
    <row r="191" ht="16.25" customHeight="1" x14ac:dyDescent="0.2"/>
    <row r="192" ht="16.25" customHeight="1" x14ac:dyDescent="0.2"/>
    <row r="193" ht="16.25" customHeight="1" x14ac:dyDescent="0.2"/>
    <row r="194" ht="16.25" customHeight="1" x14ac:dyDescent="0.2"/>
    <row r="195" ht="16.25" customHeight="1" x14ac:dyDescent="0.2"/>
    <row r="196" ht="16.25" customHeight="1" x14ac:dyDescent="0.2"/>
    <row r="197" ht="16.25" customHeight="1" x14ac:dyDescent="0.2"/>
    <row r="198" ht="16.25" customHeight="1" x14ac:dyDescent="0.2"/>
    <row r="199" ht="16.25" customHeight="1" x14ac:dyDescent="0.2"/>
    <row r="200" ht="16.25" customHeight="1" x14ac:dyDescent="0.2"/>
    <row r="201" ht="16.25" customHeight="1" x14ac:dyDescent="0.2"/>
    <row r="202" ht="16.25" customHeight="1" x14ac:dyDescent="0.2"/>
    <row r="203" ht="16.25" customHeight="1" x14ac:dyDescent="0.2"/>
    <row r="204" ht="16.25" customHeight="1" x14ac:dyDescent="0.2"/>
    <row r="205" ht="16.25" customHeight="1" x14ac:dyDescent="0.2"/>
    <row r="206" ht="16.25" customHeight="1" x14ac:dyDescent="0.2"/>
    <row r="207" ht="16.25" customHeight="1" x14ac:dyDescent="0.2"/>
    <row r="208" ht="16.25" customHeight="1" x14ac:dyDescent="0.2"/>
    <row r="209" ht="16.25" customHeight="1" x14ac:dyDescent="0.2"/>
    <row r="210" ht="16.25" customHeight="1" x14ac:dyDescent="0.2"/>
    <row r="211" ht="16.25" customHeight="1" x14ac:dyDescent="0.2"/>
    <row r="212" ht="16.25" customHeight="1" x14ac:dyDescent="0.2"/>
    <row r="213" ht="16.25" customHeight="1" x14ac:dyDescent="0.2"/>
    <row r="214" ht="16.25" customHeight="1" x14ac:dyDescent="0.2"/>
    <row r="215" ht="16.25" customHeight="1" x14ac:dyDescent="0.2"/>
    <row r="216" ht="16.25" customHeight="1" x14ac:dyDescent="0.2"/>
    <row r="217" ht="16.25" customHeight="1" x14ac:dyDescent="0.2"/>
    <row r="218" ht="16.25" customHeight="1" x14ac:dyDescent="0.2"/>
    <row r="219" ht="16.25" customHeight="1" x14ac:dyDescent="0.2"/>
    <row r="220" ht="16.25" customHeight="1" x14ac:dyDescent="0.2"/>
    <row r="221" ht="16.25" customHeight="1" x14ac:dyDescent="0.2"/>
    <row r="222" ht="16.25" customHeight="1" x14ac:dyDescent="0.2"/>
    <row r="223" ht="16.25" customHeight="1" x14ac:dyDescent="0.2"/>
    <row r="224" ht="16.25" customHeight="1" x14ac:dyDescent="0.2"/>
    <row r="225" ht="16.25" customHeight="1" x14ac:dyDescent="0.2"/>
    <row r="226" ht="16.25" customHeight="1" x14ac:dyDescent="0.2"/>
    <row r="227" ht="16.25" customHeight="1" x14ac:dyDescent="0.2"/>
    <row r="228" ht="16.25" customHeight="1" x14ac:dyDescent="0.2"/>
    <row r="229" ht="16.25" customHeight="1" x14ac:dyDescent="0.2"/>
    <row r="230" ht="16.25" customHeight="1" x14ac:dyDescent="0.2"/>
    <row r="231" ht="16.25" customHeight="1" x14ac:dyDescent="0.2"/>
    <row r="232" ht="16.25" customHeight="1" x14ac:dyDescent="0.2"/>
    <row r="233" ht="16.25" customHeight="1" x14ac:dyDescent="0.2"/>
    <row r="234" ht="16.25" customHeight="1" x14ac:dyDescent="0.2"/>
    <row r="235" ht="16.25" customHeight="1" x14ac:dyDescent="0.2"/>
    <row r="236" ht="16.25" customHeight="1" x14ac:dyDescent="0.2"/>
    <row r="237" ht="16.25" customHeight="1" x14ac:dyDescent="0.2"/>
    <row r="238" ht="16.25" customHeight="1" x14ac:dyDescent="0.2"/>
    <row r="239" ht="16.25" customHeight="1" x14ac:dyDescent="0.2"/>
    <row r="240" ht="16.25" customHeight="1" x14ac:dyDescent="0.2"/>
    <row r="241" ht="16.25" customHeight="1" x14ac:dyDescent="0.2"/>
    <row r="242" ht="16.25" customHeight="1" x14ac:dyDescent="0.2"/>
    <row r="243" ht="16.25" customHeight="1" x14ac:dyDescent="0.2"/>
    <row r="244" ht="16.25" customHeight="1" x14ac:dyDescent="0.2"/>
    <row r="245" ht="16.25" customHeight="1" x14ac:dyDescent="0.2"/>
    <row r="246" ht="16.25" customHeight="1" x14ac:dyDescent="0.2"/>
    <row r="247" ht="16.25" customHeight="1" x14ac:dyDescent="0.2"/>
    <row r="248" ht="16.25" customHeight="1" x14ac:dyDescent="0.2"/>
    <row r="249" ht="16.25" customHeight="1" x14ac:dyDescent="0.2"/>
    <row r="250" ht="16.25" customHeight="1" x14ac:dyDescent="0.2"/>
    <row r="251" ht="16.25" customHeight="1" x14ac:dyDescent="0.2"/>
    <row r="252" ht="16.25" customHeight="1" x14ac:dyDescent="0.2"/>
    <row r="253" ht="16.25" customHeight="1" x14ac:dyDescent="0.2"/>
  </sheetData>
  <sheetProtection algorithmName="SHA-512" hashValue="WK1bqpMiW1VLV/ql+ZPn3cSPRFcvu74a8+5k5bHm7SHOmgkPptNF81RDsN0RZ+F9jOYiW8C5NW8jzvgJfdvPQg==" saltValue="4xxPurIyW407RuCucJhGFA==" spinCount="100000" sheet="1" objects="1" scenarios="1"/>
  <mergeCells count="1">
    <mergeCell ref="A3:J3"/>
  </mergeCells>
  <conditionalFormatting sqref="J5:J27">
    <cfRule type="containsText" dxfId="4" priority="1" operator="containsText" text="Split">
      <formula>NOT(ISERROR(SEARCH("Split",J5)))</formula>
    </cfRule>
    <cfRule type="containsText" dxfId="3" priority="3" operator="containsText" text="Unlikely">
      <formula>NOT(ISERROR(SEARCH("Unlikely",J5)))</formula>
    </cfRule>
    <cfRule type="containsText" dxfId="2" priority="4" operator="containsText" text="Low">
      <formula>NOT(ISERROR(SEARCH("Low",J5)))</formula>
    </cfRule>
    <cfRule type="containsText" dxfId="1" priority="5" operator="containsText" text="Moderate">
      <formula>NOT(ISERROR(SEARCH("Moderate",J5)))</formula>
    </cfRule>
    <cfRule type="containsText" dxfId="0" priority="6" operator="containsText" text="High">
      <formula>NOT(ISERROR(SEARCH("High",J5)))</formula>
    </cfRule>
  </conditionalFormatting>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E08B-4263-F843-B0A5-11A99CE1B819}">
  <sheetPr codeName="Sheet5"/>
  <dimension ref="A2:B14"/>
  <sheetViews>
    <sheetView workbookViewId="0">
      <selection activeCell="J11" sqref="J11"/>
    </sheetView>
  </sheetViews>
  <sheetFormatPr baseColWidth="10" defaultColWidth="11.1640625" defaultRowHeight="16" x14ac:dyDescent="0.2"/>
  <cols>
    <col min="1" max="1" width="4" customWidth="1"/>
  </cols>
  <sheetData>
    <row r="2" spans="1:2" x14ac:dyDescent="0.2">
      <c r="A2" s="1" t="s">
        <v>59</v>
      </c>
    </row>
    <row r="3" spans="1:2" x14ac:dyDescent="0.2">
      <c r="B3" t="s">
        <v>33</v>
      </c>
    </row>
    <row r="4" spans="1:2" x14ac:dyDescent="0.2">
      <c r="B4" t="s">
        <v>34</v>
      </c>
    </row>
    <row r="5" spans="1:2" x14ac:dyDescent="0.2">
      <c r="B5" t="s">
        <v>55</v>
      </c>
    </row>
    <row r="6" spans="1:2" x14ac:dyDescent="0.2">
      <c r="B6" t="s">
        <v>58</v>
      </c>
    </row>
    <row r="7" spans="1:2" x14ac:dyDescent="0.2">
      <c r="B7" t="s">
        <v>56</v>
      </c>
    </row>
    <row r="8" spans="1:2" x14ac:dyDescent="0.2">
      <c r="B8" t="s">
        <v>57</v>
      </c>
    </row>
    <row r="9" spans="1:2" x14ac:dyDescent="0.2">
      <c r="B9" t="s">
        <v>27</v>
      </c>
    </row>
    <row r="11" spans="1:2" x14ac:dyDescent="0.2">
      <c r="A11" s="1" t="s">
        <v>31</v>
      </c>
    </row>
    <row r="12" spans="1:2" x14ac:dyDescent="0.2">
      <c r="B12" s="2" t="s">
        <v>28</v>
      </c>
    </row>
    <row r="13" spans="1:2" x14ac:dyDescent="0.2">
      <c r="B13" s="2" t="s">
        <v>29</v>
      </c>
    </row>
    <row r="14" spans="1:2" x14ac:dyDescent="0.2">
      <c r="B14"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Goal Risk Assessment</vt:lpstr>
      <vt:lpstr>References</vt:lpstr>
      <vt:lpstr>Risk Level Summary</vt:lpstr>
      <vt:lpstr>Code 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2020-09-28T10:02:51Z</dcterms:created>
  <dcterms:modified xsi:type="dcterms:W3CDTF">2021-02-26T18:09:07Z</dcterms:modified>
</cp:coreProperties>
</file>