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autoCompressPictures="0"/>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7701D4CB-7FB1-4348-82F8-A2ADF036E22B}" xr6:coauthVersionLast="46" xr6:coauthVersionMax="46" xr10:uidLastSave="{00000000-0000-0000-0000-000000000000}"/>
  <bookViews>
    <workbookView xWindow="0" yWindow="460" windowWidth="28800" windowHeight="1754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64" i="9" l="1"/>
  <c r="P65" i="9"/>
  <c r="P66" i="9"/>
  <c r="P67"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H40" i="9"/>
  <c r="P40" i="9" s="1"/>
  <c r="P41" i="9"/>
  <c r="P42" i="9"/>
  <c r="P43" i="9"/>
  <c r="H44" i="9"/>
  <c r="P44" i="9" s="1"/>
  <c r="P45" i="9"/>
  <c r="P46" i="9"/>
  <c r="P47" i="9"/>
  <c r="P48" i="9"/>
  <c r="P49" i="9"/>
  <c r="P50" i="9"/>
  <c r="P51" i="9"/>
  <c r="P52" i="9"/>
  <c r="H53" i="9"/>
  <c r="P53" i="9" s="1"/>
  <c r="H54" i="9"/>
  <c r="P54" i="9" s="1"/>
  <c r="H55" i="9"/>
  <c r="P55" i="9" s="1"/>
  <c r="H56" i="9"/>
  <c r="P56" i="9" s="1"/>
  <c r="H57" i="9"/>
  <c r="P57" i="9" s="1"/>
  <c r="P58" i="9"/>
  <c r="H59" i="9"/>
  <c r="P59" i="9"/>
  <c r="P60" i="9"/>
  <c r="P61" i="9"/>
  <c r="P62" i="9"/>
  <c r="P63" i="9"/>
  <c r="P68" i="9"/>
  <c r="P69" i="9"/>
  <c r="P70" i="9"/>
  <c r="P71" i="9"/>
  <c r="P72" i="9"/>
  <c r="H73" i="9"/>
  <c r="P73" i="9" s="1"/>
  <c r="H74" i="9"/>
  <c r="P74" i="9"/>
  <c r="H75" i="9"/>
  <c r="P75" i="9" s="1"/>
  <c r="H76" i="9"/>
  <c r="P76" i="9" s="1"/>
  <c r="H77" i="9"/>
  <c r="P77" i="9" s="1"/>
  <c r="P78" i="9"/>
  <c r="P79" i="9"/>
  <c r="P80" i="9"/>
  <c r="P81" i="9"/>
  <c r="P82" i="9"/>
  <c r="P83" i="9"/>
  <c r="P84" i="9"/>
  <c r="P85" i="9"/>
  <c r="H86" i="9"/>
  <c r="P86" i="9" s="1"/>
  <c r="P87" i="9"/>
  <c r="H88" i="9"/>
  <c r="P88" i="9" s="1"/>
  <c r="P89" i="9"/>
  <c r="H90" i="9"/>
  <c r="P90" i="9" s="1"/>
  <c r="P91" i="9"/>
  <c r="P92" i="9"/>
  <c r="H93" i="9"/>
  <c r="P93" i="9" s="1"/>
  <c r="H94"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H120" i="9"/>
  <c r="P120" i="9" s="1"/>
  <c r="H121" i="9"/>
  <c r="P121" i="9" s="1"/>
  <c r="H122" i="9"/>
  <c r="P122" i="9" s="1"/>
  <c r="P123" i="9"/>
  <c r="H124" i="9"/>
  <c r="P124" i="9" s="1"/>
  <c r="H125" i="9"/>
  <c r="P125" i="9" s="1"/>
  <c r="H126" i="9"/>
  <c r="P126" i="9" s="1"/>
  <c r="H127" i="9"/>
  <c r="P127" i="9" s="1"/>
  <c r="P128" i="9"/>
  <c r="P129" i="9"/>
  <c r="P130" i="9"/>
  <c r="P131" i="9"/>
  <c r="H132" i="9"/>
  <c r="P132" i="9" s="1"/>
  <c r="G17" i="6" s="1"/>
  <c r="P133" i="9"/>
  <c r="P134" i="9"/>
  <c r="P135" i="9"/>
  <c r="H136" i="9"/>
  <c r="P136" i="9" s="1"/>
  <c r="H137" i="9"/>
  <c r="P137" i="9" s="1"/>
  <c r="H138" i="9"/>
  <c r="Q138" i="9"/>
  <c r="P138" i="9"/>
  <c r="H139" i="9"/>
  <c r="P139" i="9" s="1"/>
  <c r="H140" i="9"/>
  <c r="P140" i="9" s="1"/>
  <c r="H141" i="9"/>
  <c r="P141" i="9" s="1"/>
  <c r="H142" i="9"/>
  <c r="P142" i="9" s="1"/>
  <c r="H143" i="9"/>
  <c r="P143" i="9" s="1"/>
  <c r="H144" i="9"/>
  <c r="P144" i="9" s="1"/>
  <c r="H145" i="9"/>
  <c r="P145" i="9" s="1"/>
  <c r="H146" i="9"/>
  <c r="P146" i="9" s="1"/>
  <c r="H147" i="9"/>
  <c r="P147" i="9" s="1"/>
  <c r="H150" i="9"/>
  <c r="P150" i="9" s="1"/>
  <c r="H151" i="9"/>
  <c r="P151" i="9" s="1"/>
  <c r="P152" i="9"/>
  <c r="P153" i="9"/>
  <c r="P154" i="9"/>
  <c r="P155" i="9"/>
  <c r="P156" i="9"/>
  <c r="P157" i="9"/>
  <c r="P158" i="9"/>
  <c r="P159" i="9"/>
  <c r="P160" i="9"/>
  <c r="P161" i="9"/>
  <c r="P162" i="9"/>
  <c r="H163" i="9"/>
  <c r="P163" i="9" s="1"/>
  <c r="G19" i="6" s="1"/>
  <c r="H164" i="9"/>
  <c r="P164" i="9"/>
  <c r="P165" i="9"/>
  <c r="P166" i="9"/>
  <c r="P167" i="9"/>
  <c r="P168" i="9"/>
  <c r="H169" i="9"/>
  <c r="P169" i="9" s="1"/>
  <c r="H170" i="9"/>
  <c r="P170" i="9"/>
  <c r="H171" i="9"/>
  <c r="P171" i="9" s="1"/>
  <c r="H172" i="9"/>
  <c r="P172" i="9"/>
  <c r="H173" i="9"/>
  <c r="P173" i="9" s="1"/>
  <c r="H174" i="9"/>
  <c r="P174" i="9"/>
  <c r="H175" i="9"/>
  <c r="P175" i="9" s="1"/>
  <c r="H176" i="9"/>
  <c r="P176" i="9"/>
  <c r="H177" i="9"/>
  <c r="P177" i="9" s="1"/>
  <c r="H178" i="9"/>
  <c r="P178" i="9"/>
  <c r="H179" i="9"/>
  <c r="P179" i="9" s="1"/>
  <c r="H180" i="9"/>
  <c r="P180" i="9"/>
  <c r="H181" i="9"/>
  <c r="P181" i="9" s="1"/>
  <c r="H182" i="9"/>
  <c r="P182" i="9"/>
  <c r="H183" i="9"/>
  <c r="P183" i="9" s="1"/>
  <c r="H184"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H223" i="9"/>
  <c r="P223" i="9" s="1"/>
  <c r="H224" i="9"/>
  <c r="P224" i="9" s="1"/>
  <c r="P225" i="9"/>
  <c r="P226" i="9"/>
  <c r="H227" i="9"/>
  <c r="P227" i="9" s="1"/>
  <c r="P228" i="9"/>
  <c r="P229" i="9"/>
  <c r="P230" i="9"/>
  <c r="P231" i="9"/>
  <c r="P232" i="9"/>
  <c r="P233" i="9"/>
  <c r="P234" i="9"/>
  <c r="P237" i="9"/>
  <c r="P235" i="9"/>
  <c r="P236" i="9"/>
  <c r="G25" i="6"/>
  <c r="P238" i="9"/>
  <c r="H239" i="9"/>
  <c r="P239" i="9" s="1"/>
  <c r="P240" i="9"/>
  <c r="P241" i="9"/>
  <c r="H242" i="9"/>
  <c r="P242" i="9" s="1"/>
  <c r="P243" i="9"/>
  <c r="P244" i="9"/>
  <c r="P245" i="9"/>
  <c r="P246" i="9"/>
  <c r="P247" i="9"/>
  <c r="P248" i="9"/>
  <c r="P249" i="9"/>
  <c r="P250" i="9"/>
  <c r="P251" i="9"/>
  <c r="P252" i="9"/>
  <c r="Q64" i="9"/>
  <c r="Q65" i="9"/>
  <c r="Q66" i="9"/>
  <c r="Q67" i="9"/>
  <c r="Q5" i="9"/>
  <c r="Q6" i="9"/>
  <c r="Q7" i="9"/>
  <c r="Q8" i="9"/>
  <c r="Q9" i="9"/>
  <c r="Q10" i="9"/>
  <c r="Q11" i="9"/>
  <c r="Q12" i="9"/>
  <c r="Q13" i="9"/>
  <c r="Q14" i="9"/>
  <c r="Q15" i="9"/>
  <c r="Q16" i="9"/>
  <c r="Q17" i="9"/>
  <c r="H6" i="6" s="1"/>
  <c r="Q18" i="9"/>
  <c r="Q19" i="9"/>
  <c r="Q20" i="9"/>
  <c r="Q21" i="9"/>
  <c r="Q22" i="9"/>
  <c r="Q23" i="9"/>
  <c r="Q24" i="9"/>
  <c r="Q25" i="9"/>
  <c r="Q26" i="9"/>
  <c r="Q27" i="9"/>
  <c r="Q28" i="9"/>
  <c r="Q29" i="9"/>
  <c r="Q30" i="9"/>
  <c r="Q31" i="9"/>
  <c r="Q32" i="9"/>
  <c r="Q33" i="9"/>
  <c r="Q34" i="9"/>
  <c r="Q35" i="9"/>
  <c r="Q36" i="9"/>
  <c r="Q37" i="9"/>
  <c r="Q38" i="9"/>
  <c r="Q39" i="9"/>
  <c r="Q41" i="9"/>
  <c r="Q42" i="9"/>
  <c r="Q43" i="9"/>
  <c r="Q45" i="9"/>
  <c r="Q46" i="9"/>
  <c r="Q47" i="9"/>
  <c r="Q48" i="9"/>
  <c r="Q49" i="9"/>
  <c r="Q50" i="9"/>
  <c r="Q51" i="9"/>
  <c r="Q52" i="9"/>
  <c r="Q53" i="9"/>
  <c r="Q54" i="9"/>
  <c r="Q55" i="9"/>
  <c r="Q56" i="9"/>
  <c r="Q57" i="9"/>
  <c r="Q58" i="9"/>
  <c r="Q60" i="9"/>
  <c r="Q61" i="9"/>
  <c r="Q62" i="9"/>
  <c r="Q63" i="9"/>
  <c r="Q68" i="9"/>
  <c r="Q69" i="9"/>
  <c r="Q70" i="9"/>
  <c r="Q71" i="9"/>
  <c r="Q72" i="9"/>
  <c r="Q73" i="9"/>
  <c r="Q74" i="9"/>
  <c r="Q77" i="9"/>
  <c r="Q78" i="9"/>
  <c r="Q79" i="9"/>
  <c r="Q80" i="9"/>
  <c r="Q81" i="9"/>
  <c r="Q82" i="9"/>
  <c r="Q83" i="9"/>
  <c r="Q84" i="9"/>
  <c r="Q85" i="9"/>
  <c r="Q87" i="9"/>
  <c r="Q88" i="9"/>
  <c r="Q89" i="9"/>
  <c r="Q91" i="9"/>
  <c r="Q92" i="9"/>
  <c r="Q93"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5" i="9"/>
  <c r="Q126" i="9"/>
  <c r="Q128" i="9"/>
  <c r="Q129" i="9"/>
  <c r="Q130" i="9"/>
  <c r="Q131" i="9"/>
  <c r="Q132" i="9"/>
  <c r="Q133" i="9"/>
  <c r="Q134" i="9"/>
  <c r="Q135" i="9"/>
  <c r="Q136" i="9"/>
  <c r="Q137" i="9"/>
  <c r="Q139" i="9"/>
  <c r="Q140" i="9"/>
  <c r="Q141" i="9"/>
  <c r="Q144" i="9"/>
  <c r="Q145" i="9"/>
  <c r="Q147" i="9"/>
  <c r="Q150" i="9"/>
  <c r="Q151" i="9"/>
  <c r="Q152" i="9"/>
  <c r="Q153" i="9"/>
  <c r="Q154" i="9"/>
  <c r="Q155" i="9"/>
  <c r="Q156" i="9"/>
  <c r="Q157" i="9"/>
  <c r="Q158" i="9"/>
  <c r="Q159" i="9"/>
  <c r="Q160" i="9"/>
  <c r="Q161" i="9"/>
  <c r="Q162" i="9"/>
  <c r="Q164" i="9"/>
  <c r="Q165" i="9"/>
  <c r="Q166" i="9"/>
  <c r="Q167" i="9"/>
  <c r="Q168" i="9"/>
  <c r="Q172" i="9"/>
  <c r="Q173" i="9"/>
  <c r="Q174" i="9"/>
  <c r="Q179" i="9"/>
  <c r="Q180" i="9"/>
  <c r="Q181" i="9"/>
  <c r="Q182"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30" i="9"/>
  <c r="Q221" i="9"/>
  <c r="Q231" i="9"/>
  <c r="Q232" i="9"/>
  <c r="Q222" i="9"/>
  <c r="Q223" i="9"/>
  <c r="Q224" i="9"/>
  <c r="Q225" i="9"/>
  <c r="Q226" i="9"/>
  <c r="H24" i="6" s="1"/>
  <c r="Q227" i="9"/>
  <c r="Q228" i="9"/>
  <c r="Q229" i="9"/>
  <c r="Q233" i="9"/>
  <c r="Q234" i="9"/>
  <c r="Q235" i="9"/>
  <c r="Q236" i="9"/>
  <c r="Q237" i="9"/>
  <c r="Q238" i="9"/>
  <c r="Q239" i="9"/>
  <c r="Q240" i="9"/>
  <c r="Q241" i="9"/>
  <c r="Q243" i="9"/>
  <c r="Q244" i="9"/>
  <c r="Q245" i="9"/>
  <c r="Q246" i="9"/>
  <c r="Q247" i="9"/>
  <c r="Q248" i="9"/>
  <c r="Q249" i="9"/>
  <c r="Q250" i="9"/>
  <c r="Q251" i="9"/>
  <c r="Q252" i="9"/>
  <c r="R64" i="9"/>
  <c r="R65" i="9"/>
  <c r="R66" i="9"/>
  <c r="R67"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5" i="9"/>
  <c r="R46" i="9"/>
  <c r="R47" i="9"/>
  <c r="R48" i="9"/>
  <c r="R49" i="9"/>
  <c r="R50" i="9"/>
  <c r="R51" i="9"/>
  <c r="R52" i="9"/>
  <c r="R53" i="9"/>
  <c r="R54" i="9"/>
  <c r="R55" i="9"/>
  <c r="R56" i="9"/>
  <c r="R57" i="9"/>
  <c r="R58" i="9"/>
  <c r="R59" i="9"/>
  <c r="R60" i="9"/>
  <c r="R61" i="9"/>
  <c r="R62" i="9"/>
  <c r="R63" i="9"/>
  <c r="R68" i="9"/>
  <c r="R69" i="9"/>
  <c r="R70" i="9"/>
  <c r="R71" i="9"/>
  <c r="R72" i="9"/>
  <c r="R73" i="9"/>
  <c r="R74" i="9"/>
  <c r="R76" i="9"/>
  <c r="R78" i="9"/>
  <c r="R79" i="9"/>
  <c r="R80" i="9"/>
  <c r="R81" i="9"/>
  <c r="R82" i="9"/>
  <c r="R83" i="9"/>
  <c r="R84" i="9"/>
  <c r="R85" i="9"/>
  <c r="R86" i="9"/>
  <c r="R87" i="9"/>
  <c r="R88" i="9"/>
  <c r="R89"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8" i="9"/>
  <c r="R129" i="9"/>
  <c r="R130" i="9"/>
  <c r="R131" i="9"/>
  <c r="R132" i="9"/>
  <c r="R133" i="9"/>
  <c r="R134" i="9"/>
  <c r="R135" i="9"/>
  <c r="R136" i="9"/>
  <c r="R137" i="9"/>
  <c r="R138" i="9"/>
  <c r="R139" i="9"/>
  <c r="R140" i="9"/>
  <c r="R141" i="9"/>
  <c r="R142" i="9"/>
  <c r="R143" i="9"/>
  <c r="R144" i="9"/>
  <c r="R145" i="9"/>
  <c r="R147" i="9"/>
  <c r="R150" i="9"/>
  <c r="R152" i="9"/>
  <c r="R153" i="9"/>
  <c r="R154" i="9"/>
  <c r="R155" i="9"/>
  <c r="R156" i="9"/>
  <c r="R157" i="9"/>
  <c r="R158" i="9"/>
  <c r="R159" i="9"/>
  <c r="R160" i="9"/>
  <c r="R161" i="9"/>
  <c r="R162" i="9"/>
  <c r="R164" i="9"/>
  <c r="R165" i="9"/>
  <c r="R166" i="9"/>
  <c r="R167" i="9"/>
  <c r="R168" i="9"/>
  <c r="R169" i="9"/>
  <c r="R171" i="9"/>
  <c r="R172" i="9"/>
  <c r="R175" i="9"/>
  <c r="R177" i="9"/>
  <c r="R178" i="9"/>
  <c r="R179" i="9"/>
  <c r="R180" i="9"/>
  <c r="R181" i="9"/>
  <c r="R182"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I27" i="6" s="1"/>
  <c r="R250" i="9"/>
  <c r="R251" i="9"/>
  <c r="R252" i="9"/>
  <c r="O64" i="9"/>
  <c r="O65" i="9"/>
  <c r="O66" i="9"/>
  <c r="O67"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5" i="9"/>
  <c r="O46" i="9"/>
  <c r="O47" i="9"/>
  <c r="O48" i="9"/>
  <c r="O49" i="9"/>
  <c r="O50" i="9"/>
  <c r="O51" i="9"/>
  <c r="O52" i="9"/>
  <c r="O53" i="9"/>
  <c r="O54" i="9"/>
  <c r="O55" i="9"/>
  <c r="O56" i="9"/>
  <c r="O57" i="9"/>
  <c r="O58" i="9"/>
  <c r="O59" i="9"/>
  <c r="O60" i="9"/>
  <c r="O61" i="9"/>
  <c r="O62" i="9"/>
  <c r="O63" i="9"/>
  <c r="O68" i="9"/>
  <c r="O69" i="9"/>
  <c r="O70" i="9"/>
  <c r="O71" i="9"/>
  <c r="O72" i="9"/>
  <c r="O73" i="9"/>
  <c r="O74"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3" i="9"/>
  <c r="O144" i="9"/>
  <c r="O145" i="9"/>
  <c r="O146" i="9"/>
  <c r="O147" i="9"/>
  <c r="O150" i="9"/>
  <c r="O152" i="9"/>
  <c r="O153" i="9"/>
  <c r="O154" i="9"/>
  <c r="O155" i="9"/>
  <c r="O156" i="9"/>
  <c r="O157" i="9"/>
  <c r="O158" i="9"/>
  <c r="O159" i="9"/>
  <c r="O160" i="9"/>
  <c r="O161" i="9"/>
  <c r="O162" i="9"/>
  <c r="O163" i="9"/>
  <c r="O164" i="9"/>
  <c r="O165" i="9"/>
  <c r="O166" i="9"/>
  <c r="O167" i="9"/>
  <c r="O168" i="9"/>
  <c r="O169" i="9"/>
  <c r="O170" i="9"/>
  <c r="O171" i="9"/>
  <c r="O172" i="9"/>
  <c r="O173" i="9"/>
  <c r="O175" i="9"/>
  <c r="O176" i="9"/>
  <c r="O177" i="9"/>
  <c r="O178" i="9"/>
  <c r="O179" i="9"/>
  <c r="O180" i="9"/>
  <c r="O181"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3" i="9"/>
  <c r="O244" i="9"/>
  <c r="O245" i="9"/>
  <c r="O246" i="9"/>
  <c r="O247" i="9"/>
  <c r="O248" i="9"/>
  <c r="O249" i="9"/>
  <c r="O250" i="9"/>
  <c r="O251" i="9"/>
  <c r="O252" i="9"/>
  <c r="M64" i="9"/>
  <c r="M65" i="9"/>
  <c r="M66" i="9"/>
  <c r="M67"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5" i="9"/>
  <c r="M46" i="9"/>
  <c r="M47" i="9"/>
  <c r="M48" i="9"/>
  <c r="M49" i="9"/>
  <c r="M50" i="9"/>
  <c r="M51" i="9"/>
  <c r="M52" i="9"/>
  <c r="M53" i="9"/>
  <c r="M54" i="9"/>
  <c r="M55" i="9"/>
  <c r="M56" i="9"/>
  <c r="M57" i="9"/>
  <c r="M58" i="9"/>
  <c r="M59" i="9"/>
  <c r="M60" i="9"/>
  <c r="M61" i="9"/>
  <c r="M62" i="9"/>
  <c r="M63" i="9"/>
  <c r="M68" i="9"/>
  <c r="M69" i="9"/>
  <c r="M70" i="9"/>
  <c r="M71" i="9"/>
  <c r="M72" i="9"/>
  <c r="M73" i="9"/>
  <c r="M74"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3" i="9"/>
  <c r="M144" i="9"/>
  <c r="M145" i="9"/>
  <c r="M146" i="9"/>
  <c r="M147" i="9"/>
  <c r="M150" i="9"/>
  <c r="M152" i="9"/>
  <c r="M153" i="9"/>
  <c r="M154" i="9"/>
  <c r="M155" i="9"/>
  <c r="M156" i="9"/>
  <c r="M157" i="9"/>
  <c r="M158" i="9"/>
  <c r="M159" i="9"/>
  <c r="M160" i="9"/>
  <c r="M161" i="9"/>
  <c r="M162" i="9"/>
  <c r="M163" i="9"/>
  <c r="M164" i="9"/>
  <c r="M165" i="9"/>
  <c r="M166" i="9"/>
  <c r="M167" i="9"/>
  <c r="M168" i="9"/>
  <c r="M169" i="9"/>
  <c r="M170" i="9"/>
  <c r="M171" i="9"/>
  <c r="M172" i="9"/>
  <c r="M173" i="9"/>
  <c r="M175" i="9"/>
  <c r="M176" i="9"/>
  <c r="M177" i="9"/>
  <c r="M178" i="9"/>
  <c r="M179" i="9"/>
  <c r="M180" i="9"/>
  <c r="M181"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3" i="9"/>
  <c r="M244" i="9"/>
  <c r="M245" i="9"/>
  <c r="M246" i="9"/>
  <c r="M247" i="9"/>
  <c r="M248" i="9"/>
  <c r="M250" i="9"/>
  <c r="M251" i="9"/>
  <c r="M249" i="9"/>
  <c r="M252" i="9"/>
  <c r="L64" i="9"/>
  <c r="L65" i="9"/>
  <c r="L66" i="9"/>
  <c r="L67"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8" i="9"/>
  <c r="L69" i="9"/>
  <c r="L70" i="9"/>
  <c r="L71" i="9"/>
  <c r="L72" i="9"/>
  <c r="L73" i="9"/>
  <c r="L74"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3" i="9"/>
  <c r="L144" i="9"/>
  <c r="L145" i="9"/>
  <c r="L146" i="9"/>
  <c r="L147" i="9"/>
  <c r="L150" i="9"/>
  <c r="L152" i="9"/>
  <c r="L153" i="9"/>
  <c r="L154" i="9"/>
  <c r="L155" i="9"/>
  <c r="L156" i="9"/>
  <c r="L157" i="9"/>
  <c r="L158" i="9"/>
  <c r="L159" i="9"/>
  <c r="L160" i="9"/>
  <c r="L161" i="9"/>
  <c r="L162" i="9"/>
  <c r="L163" i="9"/>
  <c r="L164" i="9"/>
  <c r="L165" i="9"/>
  <c r="L166" i="9"/>
  <c r="L167" i="9"/>
  <c r="L168" i="9"/>
  <c r="L169" i="9"/>
  <c r="L170" i="9"/>
  <c r="L171" i="9"/>
  <c r="L172" i="9"/>
  <c r="L173" i="9"/>
  <c r="L175" i="9"/>
  <c r="L176" i="9"/>
  <c r="L177" i="9"/>
  <c r="L178" i="9"/>
  <c r="L179" i="9"/>
  <c r="L180" i="9"/>
  <c r="L181"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3" i="9"/>
  <c r="L244" i="9"/>
  <c r="L245" i="9"/>
  <c r="L246" i="9"/>
  <c r="L247" i="9"/>
  <c r="L248" i="9"/>
  <c r="L249" i="9"/>
  <c r="L250" i="9"/>
  <c r="L251" i="9"/>
  <c r="L252" i="9"/>
  <c r="K64" i="9"/>
  <c r="K65" i="9"/>
  <c r="K66" i="9"/>
  <c r="K67"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5" i="9"/>
  <c r="K46" i="9"/>
  <c r="K47" i="9"/>
  <c r="K48" i="9"/>
  <c r="K49" i="9"/>
  <c r="K50" i="9"/>
  <c r="K51" i="9"/>
  <c r="K52" i="9"/>
  <c r="K53" i="9"/>
  <c r="K54" i="9"/>
  <c r="K55" i="9"/>
  <c r="K56" i="9"/>
  <c r="K57" i="9"/>
  <c r="K58" i="9"/>
  <c r="K59" i="9"/>
  <c r="K60" i="9"/>
  <c r="K61" i="9"/>
  <c r="K62" i="9"/>
  <c r="K63" i="9"/>
  <c r="K68" i="9"/>
  <c r="K69" i="9"/>
  <c r="K70" i="9"/>
  <c r="K71" i="9"/>
  <c r="K72" i="9"/>
  <c r="K73" i="9"/>
  <c r="K74"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3" i="9"/>
  <c r="K144" i="9"/>
  <c r="K145" i="9"/>
  <c r="K146" i="9"/>
  <c r="K147" i="9"/>
  <c r="K150" i="9"/>
  <c r="K152" i="9"/>
  <c r="K153" i="9"/>
  <c r="K154" i="9"/>
  <c r="K155" i="9"/>
  <c r="K156" i="9"/>
  <c r="K157" i="9"/>
  <c r="K158" i="9"/>
  <c r="K159" i="9"/>
  <c r="K160" i="9"/>
  <c r="K161" i="9"/>
  <c r="K162" i="9"/>
  <c r="K163" i="9"/>
  <c r="K164" i="9"/>
  <c r="K165" i="9"/>
  <c r="K166" i="9"/>
  <c r="K167" i="9"/>
  <c r="K168" i="9"/>
  <c r="K169" i="9"/>
  <c r="K170" i="9"/>
  <c r="K171" i="9"/>
  <c r="K172" i="9"/>
  <c r="K173" i="9"/>
  <c r="K175" i="9"/>
  <c r="K176" i="9"/>
  <c r="K177" i="9"/>
  <c r="K178" i="9"/>
  <c r="K179" i="9"/>
  <c r="K180" i="9"/>
  <c r="K181"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3" i="9"/>
  <c r="K244" i="9"/>
  <c r="K245" i="9"/>
  <c r="K246" i="9"/>
  <c r="K247" i="9"/>
  <c r="K248" i="9"/>
  <c r="K249" i="9"/>
  <c r="K250" i="9"/>
  <c r="K251" i="9"/>
  <c r="K252" i="9"/>
  <c r="I8" i="6"/>
  <c r="G5" i="6"/>
  <c r="N90" i="9"/>
  <c r="N91" i="9"/>
  <c r="N234" i="9"/>
  <c r="N243" i="9"/>
  <c r="G7" i="6"/>
  <c r="N175" i="9"/>
  <c r="N162" i="9"/>
  <c r="N105" i="9"/>
  <c r="N252" i="9"/>
  <c r="N251" i="9"/>
  <c r="N250" i="9"/>
  <c r="N249" i="9"/>
  <c r="N248" i="9"/>
  <c r="N247" i="9"/>
  <c r="N246" i="9"/>
  <c r="N245" i="9"/>
  <c r="N244" i="9"/>
  <c r="N241" i="9"/>
  <c r="N240" i="9"/>
  <c r="N238" i="9"/>
  <c r="N237" i="9"/>
  <c r="N236" i="9"/>
  <c r="N235" i="9"/>
  <c r="N233" i="9"/>
  <c r="N232" i="9"/>
  <c r="N231" i="9"/>
  <c r="N230" i="9"/>
  <c r="N229" i="9"/>
  <c r="N228" i="9"/>
  <c r="N227" i="9"/>
  <c r="N226" i="9"/>
  <c r="N225" i="9"/>
  <c r="N224" i="9"/>
  <c r="N223" i="9"/>
  <c r="N222" i="9"/>
  <c r="N221" i="9"/>
  <c r="N220" i="9"/>
  <c r="N219" i="9"/>
  <c r="N218" i="9"/>
  <c r="N217" i="9"/>
  <c r="N216" i="9"/>
  <c r="N215" i="9"/>
  <c r="N214" i="9"/>
  <c r="N213" i="9"/>
  <c r="N212" i="9"/>
  <c r="N211" i="9"/>
  <c r="N210" i="9"/>
  <c r="N209" i="9"/>
  <c r="N208" i="9"/>
  <c r="N207" i="9"/>
  <c r="N206" i="9"/>
  <c r="N205" i="9"/>
  <c r="N204" i="9"/>
  <c r="N203" i="9"/>
  <c r="N202" i="9"/>
  <c r="N201" i="9"/>
  <c r="N200" i="9"/>
  <c r="N199" i="9"/>
  <c r="N198" i="9"/>
  <c r="N197" i="9"/>
  <c r="N196" i="9"/>
  <c r="N195" i="9"/>
  <c r="N194" i="9"/>
  <c r="N193" i="9"/>
  <c r="N192" i="9"/>
  <c r="N191" i="9"/>
  <c r="N190" i="9"/>
  <c r="N189" i="9"/>
  <c r="N188" i="9"/>
  <c r="N187" i="9"/>
  <c r="N186" i="9"/>
  <c r="N185" i="9"/>
  <c r="N171" i="9"/>
  <c r="N169" i="9"/>
  <c r="N168" i="9"/>
  <c r="N167" i="9"/>
  <c r="N166" i="9"/>
  <c r="N165" i="9"/>
  <c r="N163" i="9"/>
  <c r="N161" i="9"/>
  <c r="N160" i="9"/>
  <c r="N159" i="9"/>
  <c r="N158" i="9"/>
  <c r="N157" i="9"/>
  <c r="N156" i="9"/>
  <c r="N155" i="9"/>
  <c r="N154" i="9"/>
  <c r="N153" i="9"/>
  <c r="N152" i="9"/>
  <c r="N151" i="9"/>
  <c r="N147" i="9"/>
  <c r="N145" i="9"/>
  <c r="N140" i="9"/>
  <c r="N138" i="9"/>
  <c r="N136" i="9"/>
  <c r="N135" i="9"/>
  <c r="N134" i="9"/>
  <c r="N133" i="9"/>
  <c r="N132" i="9"/>
  <c r="N131" i="9"/>
  <c r="N130" i="9"/>
  <c r="N129" i="9"/>
  <c r="N128" i="9"/>
  <c r="N126" i="9"/>
  <c r="N124" i="9"/>
  <c r="N123" i="9"/>
  <c r="N122" i="9"/>
  <c r="N121" i="9"/>
  <c r="N120" i="9"/>
  <c r="N119" i="9"/>
  <c r="N118" i="9"/>
  <c r="N117" i="9"/>
  <c r="N116" i="9"/>
  <c r="N115" i="9"/>
  <c r="N114" i="9"/>
  <c r="N113" i="9"/>
  <c r="N112" i="9"/>
  <c r="N111" i="9"/>
  <c r="N110" i="9"/>
  <c r="N109" i="9"/>
  <c r="N108" i="9"/>
  <c r="N107" i="9"/>
  <c r="N106" i="9"/>
  <c r="N104" i="9"/>
  <c r="N103" i="9"/>
  <c r="N102" i="9"/>
  <c r="N101" i="9"/>
  <c r="N100" i="9"/>
  <c r="N99" i="9"/>
  <c r="N98" i="9"/>
  <c r="N97" i="9"/>
  <c r="N96" i="9"/>
  <c r="N95" i="9"/>
  <c r="N93" i="9"/>
  <c r="N92" i="9"/>
  <c r="N89" i="9"/>
  <c r="N88" i="9"/>
  <c r="N87" i="9"/>
  <c r="N86" i="9"/>
  <c r="N85" i="9"/>
  <c r="N84" i="9"/>
  <c r="N83" i="9"/>
  <c r="N82" i="9"/>
  <c r="N81" i="9"/>
  <c r="N80" i="9"/>
  <c r="N79" i="9"/>
  <c r="N78" i="9"/>
  <c r="N77" i="9"/>
  <c r="N76" i="9"/>
  <c r="N74" i="9"/>
  <c r="N73" i="9"/>
  <c r="N72" i="9"/>
  <c r="N71" i="9"/>
  <c r="N70" i="9"/>
  <c r="N69" i="9"/>
  <c r="N68" i="9"/>
  <c r="N67" i="9"/>
  <c r="N66" i="9"/>
  <c r="N65" i="9"/>
  <c r="N64" i="9"/>
  <c r="N63" i="9"/>
  <c r="N62" i="9"/>
  <c r="N61" i="9"/>
  <c r="N60" i="9"/>
  <c r="N58" i="9"/>
  <c r="N57" i="9"/>
  <c r="N56" i="9"/>
  <c r="N55" i="9"/>
  <c r="N53" i="9"/>
  <c r="N52" i="9"/>
  <c r="N51" i="9"/>
  <c r="N50" i="9"/>
  <c r="N49" i="9"/>
  <c r="N48" i="9"/>
  <c r="N47" i="9"/>
  <c r="N46" i="9"/>
  <c r="N45" i="9"/>
  <c r="N43" i="9"/>
  <c r="N42" i="9"/>
  <c r="N41"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7" i="9"/>
  <c r="N6" i="9"/>
  <c r="N5" i="9"/>
  <c r="B1" i="9"/>
  <c r="N54" i="9"/>
  <c r="N40" i="9"/>
  <c r="N125" i="9"/>
  <c r="N137" i="9"/>
  <c r="N139" i="9"/>
  <c r="N141" i="9"/>
  <c r="N143" i="9"/>
  <c r="N144" i="9"/>
  <c r="N146" i="9"/>
  <c r="N127" i="9"/>
  <c r="N59" i="9"/>
  <c r="N94" i="9"/>
  <c r="N173" i="9"/>
  <c r="N176" i="9"/>
  <c r="N178" i="9"/>
  <c r="N180" i="9"/>
  <c r="N184" i="9"/>
  <c r="N239" i="9"/>
  <c r="N150" i="9"/>
  <c r="N164" i="9"/>
  <c r="N170" i="9"/>
  <c r="N172" i="9"/>
  <c r="N177" i="9"/>
  <c r="N179" i="9"/>
  <c r="N181" i="9"/>
  <c r="N183" i="9"/>
  <c r="F10" i="6"/>
  <c r="I10" i="6"/>
  <c r="F23" i="7"/>
  <c r="F22" i="7"/>
  <c r="B1" i="6"/>
  <c r="B1" i="8"/>
  <c r="R6" i="7"/>
  <c r="E25" i="6"/>
  <c r="F17" i="6"/>
  <c r="I25" i="6"/>
  <c r="I22" i="6"/>
  <c r="H27" i="6"/>
  <c r="H25" i="6"/>
  <c r="G14" i="6"/>
  <c r="Q59" i="9"/>
  <c r="Q143" i="9"/>
  <c r="Q175" i="9"/>
  <c r="Q171" i="9"/>
  <c r="F25" i="6"/>
  <c r="K242" i="9"/>
  <c r="M242" i="9"/>
  <c r="N242" i="9"/>
  <c r="L242" i="9"/>
  <c r="D26" i="6" s="1"/>
  <c r="O242" i="9"/>
  <c r="R224" i="9"/>
  <c r="F27" i="6"/>
  <c r="D24" i="6"/>
  <c r="I23" i="6"/>
  <c r="H23" i="6"/>
  <c r="G23" i="6"/>
  <c r="E23" i="6"/>
  <c r="F23" i="6"/>
  <c r="H22" i="6"/>
  <c r="G22" i="6"/>
  <c r="C22" i="6"/>
  <c r="Q184" i="9"/>
  <c r="Q183" i="9"/>
  <c r="O183" i="9"/>
  <c r="R183" i="9"/>
  <c r="Q163" i="9"/>
  <c r="R163" i="9"/>
  <c r="N182" i="9"/>
  <c r="L182" i="9"/>
  <c r="D20" i="6"/>
  <c r="K182" i="9"/>
  <c r="M182" i="9"/>
  <c r="O182" i="9"/>
  <c r="G21" i="6"/>
  <c r="I21" i="6"/>
  <c r="H21" i="6"/>
  <c r="F21" i="6"/>
  <c r="Q177" i="9"/>
  <c r="R176" i="9"/>
  <c r="Q176" i="9"/>
  <c r="E21" i="6"/>
  <c r="M174" i="9"/>
  <c r="N174" i="9"/>
  <c r="E19" i="6"/>
  <c r="O174" i="9"/>
  <c r="F20" i="6"/>
  <c r="K174" i="9"/>
  <c r="L174" i="9"/>
  <c r="R174" i="9"/>
  <c r="R173" i="9"/>
  <c r="H19" i="6"/>
  <c r="I19" i="6"/>
  <c r="F19" i="6"/>
  <c r="R170" i="9"/>
  <c r="I20" i="6" s="1"/>
  <c r="Q169" i="9"/>
  <c r="D17" i="6"/>
  <c r="K151" i="9"/>
  <c r="O151" i="9"/>
  <c r="M151" i="9"/>
  <c r="L151" i="9"/>
  <c r="R151" i="9"/>
  <c r="I17" i="6"/>
  <c r="G15" i="6"/>
  <c r="Q124" i="9"/>
  <c r="H15" i="6"/>
  <c r="I15" i="6"/>
  <c r="R146" i="9"/>
  <c r="Q146" i="9"/>
  <c r="E15" i="6"/>
  <c r="D16" i="6"/>
  <c r="E17" i="6"/>
  <c r="D15" i="6"/>
  <c r="H14" i="6"/>
  <c r="Q142" i="9"/>
  <c r="L142" i="9"/>
  <c r="N142" i="9"/>
  <c r="K142" i="9"/>
  <c r="M142" i="9"/>
  <c r="O142" i="9"/>
  <c r="R127" i="9"/>
  <c r="I16" i="6"/>
  <c r="I14" i="6"/>
  <c r="Q127" i="9"/>
  <c r="H16" i="6"/>
  <c r="C14" i="6"/>
  <c r="J14" i="6" s="1"/>
  <c r="Q94" i="9"/>
  <c r="H8" i="6"/>
  <c r="G8" i="6"/>
  <c r="I24" i="6"/>
  <c r="D5" i="6"/>
  <c r="E13" i="6"/>
  <c r="F13" i="6"/>
  <c r="F7" i="6"/>
  <c r="M75" i="9"/>
  <c r="R75" i="9"/>
  <c r="O75" i="9"/>
  <c r="N75" i="9"/>
  <c r="K75" i="9"/>
  <c r="L75" i="9"/>
  <c r="D27" i="6"/>
  <c r="D25" i="6"/>
  <c r="D23" i="6"/>
  <c r="D21" i="6"/>
  <c r="D19" i="6"/>
  <c r="C27" i="6"/>
  <c r="C25" i="6"/>
  <c r="C24" i="6"/>
  <c r="J24" i="6" s="1"/>
  <c r="C23" i="6"/>
  <c r="C21" i="6"/>
  <c r="C20" i="6"/>
  <c r="C19" i="6"/>
  <c r="C17" i="6"/>
  <c r="C15" i="6"/>
  <c r="D22" i="6"/>
  <c r="Q242" i="9"/>
  <c r="H26" i="6"/>
  <c r="C16" i="6"/>
  <c r="E24" i="6"/>
  <c r="E22" i="6"/>
  <c r="E20" i="6"/>
  <c r="E16" i="6"/>
  <c r="E14" i="6"/>
  <c r="Q178" i="9"/>
  <c r="Q170" i="9"/>
  <c r="H148" i="9"/>
  <c r="D14" i="6"/>
  <c r="D9" i="6"/>
  <c r="D8" i="6"/>
  <c r="E8" i="6"/>
  <c r="E6" i="6"/>
  <c r="F26" i="6"/>
  <c r="F24" i="6"/>
  <c r="F22" i="6"/>
  <c r="F16" i="6"/>
  <c r="F15" i="6"/>
  <c r="F14" i="6"/>
  <c r="F8" i="6"/>
  <c r="F6" i="6"/>
  <c r="I6" i="6"/>
  <c r="H5" i="6"/>
  <c r="G6" i="6"/>
  <c r="Q76" i="9"/>
  <c r="D6" i="6"/>
  <c r="C8" i="6"/>
  <c r="J8" i="6" s="1"/>
  <c r="C6" i="6"/>
  <c r="J6" i="6" s="1"/>
  <c r="D12" i="6"/>
  <c r="D7" i="6"/>
  <c r="E7" i="6"/>
  <c r="I7" i="6"/>
  <c r="Q75" i="9"/>
  <c r="C7" i="6"/>
  <c r="E12" i="6"/>
  <c r="E10" i="6"/>
  <c r="D10" i="6"/>
  <c r="Q40" i="9"/>
  <c r="I5" i="6"/>
  <c r="C10" i="6"/>
  <c r="J10" i="6" s="1"/>
  <c r="C5" i="6"/>
  <c r="J5" i="6" s="1"/>
  <c r="H10" i="6"/>
  <c r="E5" i="6"/>
  <c r="F5" i="6"/>
  <c r="R44" i="9"/>
  <c r="I9" i="6" s="1"/>
  <c r="O44" i="9"/>
  <c r="F9" i="6"/>
  <c r="K44" i="9"/>
  <c r="C9" i="6" s="1"/>
  <c r="J9" i="6" s="1"/>
  <c r="M44" i="9"/>
  <c r="N44" i="9"/>
  <c r="Q44" i="9"/>
  <c r="H9" i="6" s="1"/>
  <c r="D13" i="6"/>
  <c r="R90" i="9"/>
  <c r="I13" i="6" s="1"/>
  <c r="Q90" i="9"/>
  <c r="F12" i="6"/>
  <c r="C13" i="6"/>
  <c r="C12" i="6"/>
  <c r="R77" i="9"/>
  <c r="I12" i="6"/>
  <c r="Q86" i="9"/>
  <c r="E9" i="6"/>
  <c r="E11" i="6"/>
  <c r="I11" i="6"/>
  <c r="G11" i="6"/>
  <c r="F11" i="6"/>
  <c r="C11" i="6"/>
  <c r="J11" i="6" s="1"/>
  <c r="D11" i="6"/>
  <c r="H11" i="6"/>
  <c r="H20" i="6"/>
  <c r="O148" i="9"/>
  <c r="L148" i="9"/>
  <c r="R148" i="9"/>
  <c r="K148" i="9"/>
  <c r="P148" i="9"/>
  <c r="N148" i="9"/>
  <c r="Q148" i="9"/>
  <c r="M148" i="9"/>
  <c r="G20" i="6" l="1"/>
  <c r="C26" i="6"/>
  <c r="I26" i="6"/>
  <c r="H7" i="6"/>
  <c r="G10" i="6"/>
  <c r="E27" i="6"/>
  <c r="E26" i="6"/>
  <c r="H149" i="9"/>
  <c r="H13" i="6"/>
  <c r="H17" i="6"/>
  <c r="H12" i="6"/>
  <c r="G27" i="6"/>
  <c r="J22" i="6"/>
  <c r="J7" i="6"/>
  <c r="J23" i="6"/>
  <c r="J21" i="6"/>
  <c r="G26" i="6"/>
  <c r="J26" i="6" s="1"/>
  <c r="J25" i="6"/>
  <c r="J15" i="6"/>
  <c r="J19" i="6"/>
  <c r="J20" i="6"/>
  <c r="J27" i="6"/>
  <c r="G24" i="6"/>
  <c r="G9" i="6"/>
  <c r="J17" i="6"/>
  <c r="G16" i="6"/>
  <c r="J16" i="6" s="1"/>
  <c r="G13" i="6"/>
  <c r="J13" i="6" s="1"/>
  <c r="G12" i="6"/>
  <c r="J12" i="6" s="1"/>
  <c r="P149" i="9" l="1"/>
  <c r="G18" i="6" s="1"/>
  <c r="Q149" i="9"/>
  <c r="H18" i="6" s="1"/>
  <c r="N149" i="9"/>
  <c r="M149" i="9"/>
  <c r="E18" i="6" s="1"/>
  <c r="R149" i="9"/>
  <c r="I18" i="6" s="1"/>
  <c r="O149" i="9"/>
  <c r="F18" i="6" s="1"/>
  <c r="L149" i="9"/>
  <c r="D18" i="6" s="1"/>
  <c r="K149" i="9"/>
  <c r="C18" i="6" s="1"/>
  <c r="J18" i="6" s="1"/>
</calcChain>
</file>

<file path=xl/sharedStrings.xml><?xml version="1.0" encoding="utf-8"?>
<sst xmlns="http://schemas.openxmlformats.org/spreadsheetml/2006/main" count="1793" uniqueCount="809">
  <si>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</si>
  <si>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</si>
  <si>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</si>
  <si>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</si>
  <si>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</si>
  <si>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</si>
  <si>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</si>
  <si>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</si>
  <si>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</si>
  <si>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</si>
  <si>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</si>
  <si>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</si>
  <si>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</si>
  <si>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</si>
  <si>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</si>
  <si>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</si>
  <si>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</si>
  <si>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</si>
  <si>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</si>
  <si>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</si>
  <si>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</si>
  <si>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</si>
  <si>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</si>
  <si>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</si>
  <si>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</si>
  <si>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</si>
  <si>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</si>
  <si>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</si>
  <si>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</si>
  <si>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</si>
  <si>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</si>
  <si>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</si>
  <si>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</si>
  <si>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</si>
  <si>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</si>
  <si>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</si>
  <si>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</si>
  <si>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</si>
  <si>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</si>
  <si>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</si>
  <si>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</si>
  <si>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</si>
  <si>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</si>
  <si>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</si>
  <si>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</si>
  <si>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</si>
  <si>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</si>
  <si>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</si>
  <si>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</si>
  <si>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</si>
  <si>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</si>
  <si>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</si>
  <si>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</si>
  <si>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</si>
  <si>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</si>
  <si>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</si>
  <si>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</si>
  <si>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</si>
  <si>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</si>
  <si>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</si>
  <si>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</si>
  <si>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</si>
  <si>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</si>
  <si>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</si>
  <si>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</si>
  <si>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</si>
  <si>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</si>
  <si>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</si>
  <si>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</si>
  <si>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</si>
  <si>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</si>
  <si>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</si>
  <si>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</si>
  <si>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</si>
  <si>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</si>
  <si>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</si>
  <si>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</si>
  <si>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</si>
  <si>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</si>
  <si>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</si>
  <si>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</si>
  <si>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</si>
  <si>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</si>
  <si>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</si>
  <si>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</si>
  <si>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</si>
  <si>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</si>
  <si>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</si>
  <si>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</si>
  <si>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</si>
  <si>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</si>
  <si>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</si>
  <si>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</si>
  <si>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</si>
  <si>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</si>
  <si>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</si>
  <si>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</si>
  <si>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</si>
  <si>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</si>
  <si>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</si>
  <si>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</si>
  <si>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</si>
  <si>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</si>
  <si>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</si>
  <si>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</si>
  <si>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</si>
  <si>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</si>
  <si>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</si>
  <si>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</si>
  <si>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</si>
  <si>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</si>
  <si>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</si>
  <si>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</si>
  <si>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</si>
  <si>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</si>
  <si>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</si>
  <si>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</si>
  <si>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</si>
  <si>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</si>
  <si>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</si>
  <si>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</si>
  <si>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</si>
  <si>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</si>
  <si>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</si>
  <si>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</si>
  <si>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</si>
  <si>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</si>
  <si>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</si>
  <si>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</si>
  <si>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</si>
  <si>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</si>
  <si>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</si>
  <si>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</si>
  <si>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</si>
  <si>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</si>
  <si>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</si>
  <si>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</si>
  <si>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</si>
  <si>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</si>
  <si>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</si>
  <si>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</si>
  <si>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</si>
  <si>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</si>
  <si>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</si>
  <si>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</si>
  <si>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</si>
  <si>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</si>
  <si>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</si>
  <si>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</si>
  <si>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</si>
  <si>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</si>
  <si>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</si>
  <si>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</si>
  <si>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</si>
  <si>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</si>
  <si>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</si>
  <si>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</si>
  <si>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</si>
  <si>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</si>
  <si>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</si>
  <si>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</si>
  <si>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</si>
  <si>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</si>
  <si>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</si>
  <si>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</si>
  <si>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</si>
  <si>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</si>
  <si>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</si>
  <si>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</si>
  <si>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</si>
  <si>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</si>
  <si>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</si>
  <si>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</si>
  <si>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</si>
  <si>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</si>
  <si>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</si>
  <si>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</si>
  <si>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</si>
  <si>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</si>
  <si>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</si>
  <si>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</si>
  <si>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</si>
  <si>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</si>
  <si>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</si>
  <si>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</si>
  <si>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</si>
  <si>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</si>
  <si>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</si>
  <si>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</si>
  <si>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</si>
  <si>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</si>
  <si>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</si>
  <si>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</si>
  <si>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</si>
  <si>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</si>
  <si>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</si>
  <si>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</si>
  <si>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</si>
  <si>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</si>
  <si>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</si>
  <si>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</si>
  <si>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</si>
  <si>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</si>
  <si>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</si>
  <si>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</si>
  <si>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</si>
  <si>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</si>
  <si>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</si>
  <si>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</si>
  <si>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</si>
  <si>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</si>
  <si>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</si>
  <si>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</si>
  <si>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</si>
  <si>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</si>
  <si>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</si>
  <si>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</si>
  <si>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</si>
  <si>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</si>
  <si>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</si>
  <si>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</si>
  <si>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</si>
  <si>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</si>
  <si>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</si>
  <si>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</si>
  <si>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</si>
  <si>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</si>
  <si>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</si>
  <si>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</si>
  <si>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</si>
  <si>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</si>
  <si>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</si>
  <si>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</si>
  <si>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</si>
  <si>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</si>
  <si>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</si>
  <si>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</si>
  <si>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</si>
  <si>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</si>
  <si>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</si>
  <si>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</si>
  <si>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</si>
  <si>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</si>
  <si>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</si>
  <si>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</si>
  <si>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</si>
  <si>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</si>
  <si>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</si>
  <si>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</si>
  <si>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</si>
  <si>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</si>
  <si>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</si>
  <si>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</si>
  <si>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</si>
  <si>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</si>
  <si>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</si>
  <si>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</si>
  <si>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</si>
  <si>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</si>
  <si>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</si>
  <si>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</si>
  <si>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</si>
  <si>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</si>
  <si>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</si>
  <si>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</si>
  <si>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</si>
  <si>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</si>
  <si>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</si>
  <si>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</si>
  <si>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</si>
  <si>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</si>
  <si>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</si>
  <si>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</si>
  <si>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</si>
  <si>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</si>
  <si>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</si>
  <si>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</si>
  <si>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</si>
  <si>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</si>
  <si>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</si>
  <si>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</si>
  <si>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</si>
  <si>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</si>
  <si>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</si>
  <si>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</si>
  <si>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</si>
  <si>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</si>
  <si>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</si>
  <si>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</si>
  <si>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</si>
  <si>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</si>
  <si>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</si>
  <si>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</si>
  <si>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</si>
  <si>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</si>
  <si>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</si>
  <si>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</si>
  <si>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</si>
  <si>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</si>
  <si>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</si>
  <si>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</si>
  <si>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</si>
  <si>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</si>
  <si>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</si>
  <si>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</si>
  <si>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</si>
  <si>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</si>
  <si>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</si>
  <si>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</si>
  <si>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</si>
  <si>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</si>
  <si>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</si>
  <si>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</si>
  <si>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</si>
  <si>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</si>
  <si>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</si>
  <si>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</si>
  <si>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</si>
  <si>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</si>
  <si>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</si>
  <si>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</si>
  <si>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</si>
  <si>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</si>
  <si>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</si>
  <si>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</si>
  <si>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</si>
  <si>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</si>
  <si>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</si>
  <si>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</si>
  <si>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</si>
  <si>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</si>
  <si>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</si>
  <si>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</si>
  <si>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</si>
  <si>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</si>
  <si>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</si>
  <si>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</si>
  <si>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</si>
  <si>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</si>
  <si>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</si>
  <si>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</si>
  <si>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</si>
  <si>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</si>
  <si>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</si>
  <si>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</si>
  <si>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</si>
  <si>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</si>
  <si>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</si>
  <si>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</si>
  <si>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</si>
  <si>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</si>
  <si>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</si>
  <si>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</si>
  <si>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</si>
  <si>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</si>
  <si>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</si>
  <si>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</si>
  <si>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</si>
  <si>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</si>
  <si>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</si>
  <si>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</si>
  <si>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</si>
  <si>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</si>
  <si>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</si>
  <si>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</si>
  <si>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</si>
  <si>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</si>
  <si>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</si>
  <si>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</si>
  <si>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</si>
  <si>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</si>
  <si>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</si>
  <si>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</si>
  <si>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</si>
  <si>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</si>
  <si>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</si>
  <si>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</si>
  <si>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</si>
  <si>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</si>
  <si>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</si>
  <si>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</si>
  <si>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</si>
  <si>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</si>
  <si>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</si>
  <si>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</si>
  <si>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</si>
  <si>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</si>
  <si>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</si>
  <si>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</si>
  <si>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</si>
  <si>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</si>
  <si>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</si>
  <si>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</si>
  <si>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</si>
  <si>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</si>
  <si>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</si>
  <si>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</si>
  <si>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</si>
  <si>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</si>
  <si>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</si>
  <si>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</si>
  <si>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</si>
  <si>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</si>
  <si>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</si>
  <si>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</si>
  <si>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</si>
  <si>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</si>
  <si>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</si>
  <si>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</si>
  <si>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</si>
  <si>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</si>
  <si>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</si>
  <si>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</si>
  <si>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</si>
  <si>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</si>
  <si>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</si>
  <si>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</si>
  <si>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</si>
  <si>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</si>
  <si>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</si>
  <si>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</si>
  <si>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</si>
  <si>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</si>
  <si>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</si>
  <si>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</si>
  <si>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</si>
  <si>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</si>
  <si>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</si>
  <si>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</si>
  <si>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</si>
  <si>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</si>
  <si>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</si>
  <si>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</si>
  <si>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</si>
  <si>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</si>
  <si>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</si>
  <si>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</si>
  <si>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</si>
  <si>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</si>
  <si>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</si>
  <si>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</si>
  <si>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</si>
  <si>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</si>
  <si>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</si>
  <si>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</si>
  <si>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</si>
  <si>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</si>
  <si>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</si>
  <si>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</si>
  <si>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</si>
  <si>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</si>
  <si>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</si>
  <si>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</si>
  <si>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</si>
  <si>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</si>
  <si>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</si>
  <si>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</si>
  <si>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</si>
  <si>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</si>
  <si>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</si>
  <si>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</si>
  <si>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</si>
  <si>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</si>
  <si>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</si>
  <si>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</si>
  <si>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</si>
  <si>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</si>
  <si>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</si>
  <si>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</si>
  <si>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</si>
  <si>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</si>
  <si>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</si>
  <si>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</si>
  <si>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</si>
  <si>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</si>
  <si>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</si>
  <si>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</si>
  <si>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</si>
  <si>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</si>
  <si>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</si>
  <si>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</si>
  <si>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</si>
  <si>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</si>
  <si>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</si>
  <si>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</si>
  <si>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</si>
  <si>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</si>
  <si>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</si>
  <si>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</si>
  <si>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</si>
  <si>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</si>
  <si>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</si>
  <si>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</si>
  <si>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</si>
  <si>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</si>
  <si>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</si>
  <si>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</si>
  <si>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</si>
  <si>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</si>
  <si>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</si>
  <si>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</si>
  <si>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</si>
  <si>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</si>
  <si>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</si>
  <si>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</si>
  <si>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</si>
  <si>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</si>
  <si>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</si>
  <si>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</si>
  <si>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</si>
  <si>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</si>
  <si>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</si>
  <si>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</si>
  <si>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</si>
  <si>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</si>
  <si>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</si>
  <si>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</si>
  <si>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</si>
  <si>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</si>
  <si>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</si>
  <si>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</si>
  <si>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</si>
  <si>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</si>
  <si>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</si>
  <si>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</si>
  <si>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</si>
  <si>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</si>
  <si>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</si>
  <si>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</si>
  <si>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</si>
  <si>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</si>
  <si>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</si>
  <si>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</si>
  <si>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</si>
  <si>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</si>
  <si>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</si>
  <si>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</si>
  <si>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</si>
  <si>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</si>
  <si>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</si>
  <si>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</si>
  <si>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</si>
  <si>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</si>
  <si>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</si>
  <si>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</si>
  <si>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</si>
  <si>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</si>
  <si>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</si>
  <si>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</si>
  <si>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</si>
  <si>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</si>
  <si>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</si>
  <si>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</si>
  <si>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</si>
  <si>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</si>
  <si>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</si>
  <si>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</si>
  <si>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</si>
  <si>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</si>
  <si>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</si>
  <si>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</si>
  <si>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</si>
  <si>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</si>
  <si>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</si>
  <si>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</si>
  <si>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</si>
  <si>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</si>
  <si>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</si>
  <si>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</si>
  <si>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</si>
  <si>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</si>
  <si>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</si>
  <si>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</si>
  <si>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</si>
  <si>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</si>
  <si>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</si>
  <si>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</si>
  <si>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</si>
  <si>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</si>
  <si>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</si>
  <si>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</si>
  <si>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</si>
  <si>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</si>
  <si>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</si>
  <si>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</si>
  <si>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</si>
  <si>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</si>
  <si>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</si>
  <si>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</si>
  <si>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</si>
  <si>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</si>
  <si>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</si>
  <si>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</si>
  <si>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</si>
  <si>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</si>
  <si>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</si>
  <si>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</si>
  <si>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</si>
  <si>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</si>
  <si>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</si>
  <si>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</si>
  <si>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</si>
  <si>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</si>
  <si>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</si>
  <si>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</si>
  <si>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</si>
  <si>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</si>
  <si>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</si>
  <si>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</si>
  <si>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</si>
  <si>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</si>
  <si>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</si>
  <si>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</si>
  <si>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</si>
  <si>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</si>
  <si>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</si>
  <si>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</si>
  <si>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</si>
  <si>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</si>
  <si>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</si>
  <si>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</si>
  <si>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</si>
  <si>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</si>
  <si>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</si>
  <si>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</si>
  <si>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</si>
  <si>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</si>
  <si>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</si>
  <si>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</si>
  <si>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</si>
  <si>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</si>
  <si>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</si>
  <si>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Manufacture of printed products</t>
  </si>
  <si>
    <t>Printing</t>
  </si>
  <si>
    <t>Service activities related to printing</t>
  </si>
  <si>
    <t>1811</t>
  </si>
  <si>
    <t>1812</t>
  </si>
  <si>
    <t>Printing onto textiles</t>
  </si>
  <si>
    <t>Publishing of printed matter</t>
  </si>
  <si>
    <t>Office administration and support services</t>
  </si>
  <si>
    <t>Short-run printing activities in an office setting</t>
  </si>
  <si>
    <t>Manufacture of textiles and apparel</t>
  </si>
  <si>
    <t>Publishing, broadcasting and media services</t>
  </si>
  <si>
    <t>N/A</t>
  </si>
  <si>
    <t>All</t>
  </si>
  <si>
    <t>No</t>
  </si>
  <si>
    <t>Yes</t>
  </si>
  <si>
    <t xml:space="preserve">
https://waterfootprint.org/media/downloads/Report46-WaterFootprintPaper_1.pdf</t>
  </si>
  <si>
    <t>The Green and Blue Water Footprint of Paper Products: Methodologial Considerations &amp; Quantifications</t>
  </si>
  <si>
    <t>UNESCO-IHE</t>
  </si>
  <si>
    <t>Value of Water Report Services No. 46</t>
  </si>
  <si>
    <t>P.R. Van Oel, A.Y Hoestra</t>
  </si>
  <si>
    <t>Document from website</t>
  </si>
  <si>
    <t>Website</t>
  </si>
  <si>
    <t>Global Commerical Printing C1721-GL</t>
  </si>
  <si>
    <t>IBIS World</t>
  </si>
  <si>
    <t>Printing in the US trends</t>
  </si>
  <si>
    <t>Book</t>
  </si>
  <si>
    <t>Development of Book Publishing Business Models and Finance Chapter 7</t>
  </si>
  <si>
    <t>Academic &amp; Professional Publishing</t>
  </si>
  <si>
    <t>Frances Pinter, Laura White</t>
  </si>
  <si>
    <t>China's Publishing Industry from Mao to the Market Chapter 2 Mapping Book Publishing in China</t>
  </si>
  <si>
    <t>Qidong Yun</t>
  </si>
  <si>
    <t>2.6.1 Piracy</t>
  </si>
  <si>
    <t>The Ten FSC Principles</t>
  </si>
  <si>
    <t>Forest Stewardship Council</t>
  </si>
  <si>
    <t>Energy Saving Fact Sheet</t>
  </si>
  <si>
    <t>Australian Industry Group (AIG)</t>
  </si>
  <si>
    <t>pgs 171-193</t>
  </si>
  <si>
    <t>https://www.sciencedirect.com/book/9781843346692/academic-and-professional-publishing#book-description</t>
  </si>
  <si>
    <t>How Can the Print Industry Remain Sustainable in Future?</t>
  </si>
  <si>
    <t>Open Access Government</t>
  </si>
  <si>
    <t>Gary Peeling</t>
  </si>
  <si>
    <t>Journal article</t>
  </si>
  <si>
    <t>Occupational Hazards in the Printing Industry</t>
  </si>
  <si>
    <t>International Journal of Environmental Science &amp; Technology</t>
  </si>
  <si>
    <t>Vol 13, 955-972</t>
  </si>
  <si>
    <t>Kiurski, J.S., Maric B.B., Aksentijevic, S.M. et al</t>
  </si>
  <si>
    <t>Conservation in the Printing Industry</t>
  </si>
  <si>
    <t>Koenig &amp; Bauer Group</t>
  </si>
  <si>
    <t>The Importance of Waste &amp; Environmental Management in the Printing Industry</t>
  </si>
  <si>
    <t>Pelin Hayta, Mehmet Oktav</t>
  </si>
  <si>
    <t>Quality of Chemical Safety Information in Printing Industry</t>
  </si>
  <si>
    <t xml:space="preserve"> Annals of Occupational Hygiene (Oxford Journal)</t>
  </si>
  <si>
    <t>Chung-Jung Tsai et al. for the National Center for Biotechnology Information</t>
  </si>
  <si>
    <t>Chemicals Used in Printing</t>
  </si>
  <si>
    <t>Health &amp; Safety Executive: UK Government</t>
  </si>
  <si>
    <t>Hazards in the Printing Industry</t>
  </si>
  <si>
    <t>Bizfluent</t>
  </si>
  <si>
    <t>Nancy Wagner</t>
  </si>
  <si>
    <t>Updated 26/9/17</t>
  </si>
  <si>
    <t>World Health Organisation (WHO)</t>
  </si>
  <si>
    <t>Ten Chemicals of Public Concern</t>
  </si>
  <si>
    <t>Printing Industry</t>
  </si>
  <si>
    <t>College Grad</t>
  </si>
  <si>
    <t>Future Now: Printing Industry Snapshop</t>
  </si>
  <si>
    <t>Printing Impressions</t>
  </si>
  <si>
    <t>Bob Newbar</t>
  </si>
  <si>
    <t>Gower Handbook of Discrimination at Work Ch6 Pay Inequality in Manufacturing Industry: The Case of the Printing Industry</t>
  </si>
  <si>
    <t>Routledge</t>
  </si>
  <si>
    <t>Tricia Dawson</t>
  </si>
  <si>
    <t>Ventilation</t>
  </si>
  <si>
    <t>Other</t>
  </si>
  <si>
    <t>Chemical Safety</t>
  </si>
  <si>
    <t>Discrimination &amp; Diversity in the Printing Industry - Podcast</t>
  </si>
  <si>
    <t xml:space="preserve">Creative, Leisure &amp; Technology Industries Training Council </t>
  </si>
  <si>
    <t>https://www.sciencedirect.com/science/article/pii/B9780081009192000024</t>
  </si>
  <si>
    <t>https://www.fsc-uk.org/en-uk/about-fsc/what-is-fsc/fsc-principles</t>
  </si>
  <si>
    <t>https://cdn.aigroup.com.au/Environment/09_Printing_Energy_Saving_Factsheet.pdf</t>
  </si>
  <si>
    <t>https://www.openaccessgovernment.org/print-industry-sustainable/69207/</t>
  </si>
  <si>
    <t>https://rdcu.be/ccY5g</t>
  </si>
  <si>
    <t>https://www.koenig-bauer.com/fileadmin/user_upload/KBA_Report/32_beilage_umwelt.e.pdf</t>
  </si>
  <si>
    <t>https://www.researchgate.net/publication/336831841_The_Importance_of_Waste_and_Environment_Management_in_Printing_Industry</t>
  </si>
  <si>
    <t>European Journal of Engineering Sciences</t>
  </si>
  <si>
    <t>Vol 3, Issue 2 (2019) pp18-26</t>
  </si>
  <si>
    <t>60 (3) pp 361-370</t>
  </si>
  <si>
    <t>https://www.ncbi.nlm.nih.gov/pmc/articles/PMC4886190/#:~:text=Several%20chemicals%20are%20known%20to,et%20al.%2C%202011)</t>
  </si>
  <si>
    <t>https://www.hse.gov.uk/printing/coshhessentials/index.htm</t>
  </si>
  <si>
    <t>https://bizfluent.com/list-6804380-risks-printing-companies.html</t>
  </si>
  <si>
    <t>https://www.who.int/health-topics/chemical-safety#tab=tab_1</t>
  </si>
  <si>
    <t>https://www.who.int/news-room/photo-story/photo-story-detail/10-chemicals-of-public-health-concern</t>
  </si>
  <si>
    <t>https://www.ilo.org/wcmsp5/groups/public/---americas/---ro-lima/---sro-port_of_spain/documents/presentation/wcms_250196.pdf</t>
  </si>
  <si>
    <t>Solvents in the Workplace OHS Brief No.5</t>
  </si>
  <si>
    <t>http://www.futurenow.org.au/uploads/2/3/0/4/23042550/futurenow_printing_-_industry_snapshot_may_2017.pdf</t>
  </si>
  <si>
    <t>https://collegegrad.com/industries/printing</t>
  </si>
  <si>
    <t>https://www.piworld.com/podcast/impressions-xchange/discrimination-and-diversity-in-the-printing-industry/</t>
  </si>
  <si>
    <t>https://doi.org/10.4324/9781315585673</t>
  </si>
  <si>
    <t>https://www.ibisworld.com/global/market-research-reports/global-commercial-printing-industry/</t>
  </si>
  <si>
    <t>International  Labour Organisation (ILO)</t>
  </si>
  <si>
    <t>https://www.ibisworld.com/united-states/market-research-reports/printing-industry/</t>
  </si>
  <si>
    <r>
      <t xml:space="preserve">This Business Activity includes the printing of products, typically (although not exclusively) onto paper. Examples include the printing of newspapers, magazines and other periodicals, books and brochures, music manuscripts, posters and other printed advertising. It also includes printing directly onto textiles, plastic, glass, metal, wood and ceramics (except silk- screen printing on textiles and wearing apparel). The material printed is typically copyrighted._x000B_
The global commerical printing industry was worth $885bn in 2014-19 with an average annual growth of 2.1%.[1] In the US the two largest markets - advertising and publishing - experienced a reduction in print expenditure of 17.7%/yr during the period 2015-2020. This is likely due to the increase in digital news, e-commerce and online financial transactions. [2] The downward trend in developed countries has been counteracted by strong demand  for packaged food products and printed media int the emerging markets of Latin America and parts of Asia.  Growth is likely to slow in these countries as smartphones and tablets become more ubiquitous. [1]  The advent of print-on-demand (POD) using small, efficient machines has dispersed printing around the world [3]. This has made it harder to control piracy which is now rife in some countries - notably China [4].  But there are substantial environmental benefits from digital printing with publishers able to decide whether to print and hold stock or print only as required. [2] The reduction in the use of paper  is helping to reduce some of the negative impacts in the supply chain such as deforestation,  high water intensity and greenhouse gas emissions.  [5] [6]. Printing processes are heavily reliant on chemicals, many of which are hazardous with the potential to cause harm to workers, communities and ecosystems. [7] [8] [9] [10] [11] [12] [13] [14] [15] [16] [17]
</t>
    </r>
    <r>
      <rPr>
        <sz val="12"/>
        <color theme="9" tint="-0.249977111117893"/>
        <rFont val="Calibri (Body)"/>
      </rPr>
      <t>There's some good information in here, but I think the differrent points could be more clearly laid out. I would suggest shorter paragraphs which individually outline the following points:
- Printing is a large Business Activity with significant revenue, but one that is shrinking due to ability to publish online content. This trend is most visible in developed countries, but is extending across the world as the digital divide contracts.
- Printing on demand has also diminished the need for commercial printing. Outline when at-home printers first widely available. This has led to increased piracy.
- Printing as a business activity is highly impactful (chemicals, deforestation) so as more content moves online, these impacts are minimised. Don't go into too much detail on the actual impacts, as these will be covered in depth in the heatmap itself.</t>
    </r>
    <r>
      <rPr>
        <sz val="12"/>
        <color theme="1"/>
        <rFont val="Calibri"/>
        <family val="2"/>
        <scheme val="minor"/>
      </rPr>
      <t xml:space="preserve">
</t>
    </r>
  </si>
  <si>
    <t>Although printing typically relies on natural resources, such as wood-derived paper, printing companies do not tend to own or manage natural resources themselves.</t>
  </si>
  <si>
    <t>This risk is considered high because repeated exposures of some chemcals used in the printing industry are considered to have harmful effects over time. Solvents can damage the liver, kidneys, hear, blood vessel, bone marrow and the nervous system. [13] [17] Some inks cured by UV and any volatile organic compound (VOC) in higher concentrations indoors are considered to be mutagens and/pr carcinogenic - meaning they are known to cause organ damage, cancer or birth defects from long-term or repeated exposure. [13] [9]  Benzene is another potential byproduct and it is one of the ten chemicals of public concern listed by the World Health Organisation (WHO) [16]</t>
  </si>
  <si>
    <t xml:space="preserve"> This risk is considered high because offset printing uses isopropyl alcohol (IPA) which is flammable, toxic and volatile.[9] Most solvents used in printing are combustible, often highly volatile and extremely flammable. Some vapours are heavier than air and may move from the floor or ground to a distant ignition source such as a spark from welding, static electricity, or smoking [17]. 
The risk of factory fires is exacerbated by the accumulation of combustible dusts from cutting paper and spray powder for offset printing.[14 ]</t>
  </si>
  <si>
    <t>The business model for printing does not rely on the ownership or management of financial assets except to support day-to-day operations.</t>
  </si>
  <si>
    <t xml:space="preserve">Some of the product inputs have complex supply chains of their own that can be difficult to trace. Pulp and paper production is associated with deforestation which has negative impacts on ecosystems, the climate and indigenous communities. Not all paper, cardboard and wood materials are purchased from a certified sustainable source such as The Forest Stewardship Council requiring adherance to 10 rules for reponsible forest management.[8] The pulp and paper industry also has a high water footprint of 300 - 2600 cubic metres per tonne, even after accounting for paper recovery rates from recycling. [7] </t>
  </si>
  <si>
    <t>Printing product manufacturing facilities are often large in size. However, there is no particular reason for these sites to be near or on areas of High Conservation Value: they normally take place in relatively built-up areas. The major risk of encroachment would fall higher up in the supply chain, such as from forestry for pulp and paper production. This would fall within BE04: Procurement.</t>
  </si>
  <si>
    <t xml:space="preserve"> </t>
  </si>
  <si>
    <t>Flexographic and Photogravure Processes</t>
  </si>
  <si>
    <t>Pirobloc</t>
  </si>
  <si>
    <t>https://www.pirobloc.com/en/applications-and-sectors/flexography-and-rotogravure/#:~:text=In%20both%20cases%2C%20thermal%20fluid,machine%20by%20the%20recirculation%20pump.</t>
  </si>
  <si>
    <t>WHO</t>
  </si>
  <si>
    <t>ILO</t>
  </si>
  <si>
    <t>I think this characteristic fits better than the one above. [S.O true]
I know you've taken this from BE02, but could you expand on why these are necessary for the printing process, as these rationales should be able to stand alone. What kind of processes require these chemicals? [S.O I"ve modified the text to explain why there are inputs and below outputs)</t>
  </si>
  <si>
    <t>A typical business in this activity stores and handles solvents which are combustible, often highly volatile and extremely flammable. Some vapours are heavier than air and may move from the floor or ground to a distant ignition source such as a spark from welding, static electricity, or smoking [17]. One example is  isopropyl alcohol (IPA) commonly used in offset printing.[9] The risk of factory fires is exacerbated by the accumulation of combustible dusts from cutting paper and spray powder for offset printing.[14 ]</t>
  </si>
  <si>
    <t>In the manufacturing of printed products, a wide range of physical hazards are present at a typical print production facility. Almost all workers are exposed to noise, heat and the moving parts of presses and other equipment.   Some manual handling is involved, particularly the lifting of heavy boxes of papers, chemicals and printed materials. [13] Moving vehicles including forklifts are a common hazard.</t>
  </si>
  <si>
    <t>Solvents Explained; Ink solvents</t>
  </si>
  <si>
    <t>American Chemistry</t>
  </si>
  <si>
    <t>https://solvents.americanchemistry.com/Inks/#:~:text=Solvents%20Explained%3A%20Ink%20Solvents&amp;text=In%20printing%20inks%2C%20solvents%20are,flow%20without%20damaging%20printing%20rollers.</t>
  </si>
  <si>
    <t>Inhalation Exposure to VOCs in the Printing Industry</t>
  </si>
  <si>
    <t>Journal of Air and Waste Management Association</t>
  </si>
  <si>
    <t>Vol 69, 2019 (Issue 10)</t>
  </si>
  <si>
    <t>Alabdulhadi, A. et al</t>
  </si>
  <si>
    <t>https://www.tandfonline.com/doi/full/10.1080/10962247.2019.1629355</t>
  </si>
  <si>
    <t>American Chemistry Council</t>
  </si>
  <si>
    <t>https://azchemistry.com/list-of-chemicals-used-in-printing</t>
  </si>
  <si>
    <t>All list of Chemicals Used in Printing</t>
  </si>
  <si>
    <t>Azchemistry.com</t>
  </si>
  <si>
    <t>Cherry Kamarima</t>
  </si>
  <si>
    <t xml:space="preserve"> A typical manufacturer of high volume printed products uses multiple stages of automated, machine-based labour. Electricity is relied upon at all stages of the printing process to light workspaces; run printing presses, IT and other equipment; and to operate airconditioning and air exhaust and ventilation systems. [7] Where printing inks are required to be dried on the printed surface - such as in flexographic and photogravure printing on flexible packaging -  the thermal fluid boilers used in this process are powered by diesel or natural gas.[23 ]    </t>
  </si>
  <si>
    <t xml:space="preserve"> A typical manufacturer of high volume printed products uses multiple stages of automated, machine-based labour. Electricity is the predominant source of energy relied upon at all stages of the printing process to light workspaces; run printing presses, IT and other equipment; and to operate airconditioning and air exhaust and ventilation systems. [7] Where printing inks are required to be dried on the printed surface - such as in flexographic and photogravure printing on flexible packaging -  the thermal fluid boilers used in this process are powered by diesel or natural gas, both are types of fossil fuel.[23 ]  </t>
  </si>
  <si>
    <t>The manufacture of printed product industry sector does not have any characteristics that would make it more susceptible to breaching the 'spirit and letter' of tax regulation.</t>
  </si>
  <si>
    <t xml:space="preserve">The manufacturers of printed products do not provide goods which would force the consumer to emit greenhouse gases. </t>
  </si>
  <si>
    <t>Printing in the UK C18.120</t>
  </si>
  <si>
    <t>https://www.ibisworld.com/united-kingdom/market-research-reports/printing-industry/</t>
  </si>
  <si>
    <t>Manufacturers of printed products provide goods that are unlikely to caause harm to people during use, if misused, or at end of life.</t>
  </si>
  <si>
    <t>A typical printing company is responsible for maintaining the intellectual property rights of the originator of the material. There are additional security requirements for the portion of the industry involved in printing legally binding materal such as postage stamps, taxation stamps, cheques and security papers.[4]  [27]</t>
  </si>
  <si>
    <t xml:space="preserve">The risk of underpayment is present but not elevated in this business activity.  Employees are required to be multi-skilled across a range of equipment and emerging technologies.  Many printers produce entire publications on a computer and nearly all workers from pre-press; production, bindery and finishing require training in computer software and graphic communications. The US median wage across the industry is approximately average compared to manufacturing in generaral and this is likely to be replicated in most parts of the world. [18] </t>
  </si>
  <si>
    <t xml:space="preserve">This risk is present but not elevated in this business activity. Employees generally work an 8 hour day and overtime, although not routine, may be required to meet production deadlines.  Shift schedules and overtime are based on seniority and differ from establishment to establishment. Employees are multi-skilled across a range of equipment and emerging technologies. [18] </t>
  </si>
  <si>
    <t>A typical manufacturer of printed products generates a range of byproducts including ink sludge and , waste papers, waste films, faulty prints and cleaning solvents. Canisters, used film packges, damaged plates, developed film, outdated material, test production, spoilage and paper waste. [10]</t>
  </si>
  <si>
    <t xml:space="preserve"> A typical manufacturing process of printing products uses petroleum-based inks, fountain solutions and cleaners as an operational input. These result in hazardous vapours during storage and production with potential harmful effects on workers over time. [24]. For example, in screen printing, press operators are exposed to vapours during mixing, printing, screen washing and drying the final product. Solvents can damage the liver, kidneys, heart, blood vessels, bone marrow and the nervous system. [13] [17] Some inks cured by UV and any volatile organic compound (VOC) in higher concentrations indoors are considered to be mutagens and/or carcinogenic - meaning they are known to cause organ damage, cancer or birth defects from long-term or repeated exposure. [13] [9]   Examples are: vinyl chloride, benylchloride and benzene, the latter of which is included on the list of ten chemicals of public concern listed by the World Health Organisation (WHO). [16][24]</t>
  </si>
  <si>
    <t>In this business activity many processes expose employees to hazardous substances that have acute health effects. Of note are nitric and suphuric acid used in etching, engraving, platemaking and phtotographic reproduction and sodium hypochlorite used in screen cleaning. [25]  Employees must therefore have access to Safety Data Sheets (SDS) with safety and health information and participate in the identification, risk assessment and control of chemical hazards. [15] [22] A study in Taiwan showed that a high proportion of plate making and printing industries did not provide an adequate hazard communication program despite the presence of benzene  and methanol, isoproponol (IPA) and n-butanol identified in printing inks.  The lack of training and awareness is likely to be replicated in other countries.</t>
  </si>
  <si>
    <t>Treatment of real printing wastewater with an electrocatalytic process</t>
  </si>
  <si>
    <t>Separation and Purification Technology</t>
  </si>
  <si>
    <t>Cheng-Hung Tung, Shan-Yo Shen, Jih-Hsing Chang, Yang-Ming Hsu, Yu-Chang Lai</t>
  </si>
  <si>
    <t>https://www.sciencedirect.com/science/article/pii/S1383586613004516</t>
  </si>
  <si>
    <t>Vol. 117, pp.131-136</t>
  </si>
  <si>
    <t xml:space="preserve">Because chemicals used in modern printing processes are often toxic or hard to decompose, contaminated wateswater is produced. [28] After printing itself has been conducted, the cleaning process often involves many chemicals (such as etheres, acohols, aldehydes, ketones, benzene and esters), meaning that wastewater containts a variety of harmful chemicals.[28]
Across the range of printing processes - lithographic, gravure, flexographic, screen, etching, engraving platemaking and digital. Common contaminants of waste water include  solvents emerging after machine washing, wastewater of water-based ink, plate and film developer and fixer solutions.  Cleaning and washout solvents may contain heavy metals, ketones, methanol, benzene or perchloroethylene. [9] [25] [26] Inks increase chemical oxygen demand (COD) and biological oxygen demand (BOD) of the wastewater with the potential to reduce the amount of oxygen in local waterways - affecting wildlife. [7]  </t>
  </si>
  <si>
    <r>
      <t xml:space="preserve">This is very valid content but it would be helpful to understand why these chemicals end up in wastewater? I assume paper-based printing does not involve water. 
[S.O  paper-based printing, like any other, does use water to make the ink] 
Is this from cleaning surfaces, washing printed fabrics? 
Could you also structure the rationale so it's very obvious what chemicals come from what processes? E.g I'm a bit confused why petroleum-based cleaning products are particularly notable for printing? What are solvents used for?  
[ S.O There are so many variables in chemicals and printing processes that its hard to cover this succinctly. I hope I've explained it a little cleare this time (: ]
 NOT USED "These are originate from petroleum-based solvents used as fountain solutions to dampen printing plates;  control the viscosity of inks and promote drying"
</t>
    </r>
    <r>
      <rPr>
        <sz val="13"/>
        <color theme="4"/>
        <rFont val="Calibri"/>
        <family val="2"/>
      </rPr>
      <t xml:space="preserve">
AM: This rationale needs improving/making more succinct. Have added solid source 28 which convinced me this should be High risk. </t>
    </r>
  </si>
  <si>
    <t>Many products in this business activity have multiple inputs from  raw materials, production inputs and final packaging. Procurement may include; paper, board, glass, plastic, metal, fabrocs,  ceramics and a range of chemicals and inks. 
Asmall proportion of printing estalishments have subsituted petroleum-based inks with vegetable inks that are safer for people and the environment. [8]</t>
  </si>
  <si>
    <t>Rationale could be more concise but agree with it being High.</t>
  </si>
  <si>
    <t xml:space="preserve"> A typical manufacturing process of printing products uses petroleum-based inks, fountain solutions and cleaners as an operational input. These result in hazardous vapours while being stored and used in production. [24] The printing industry in the UK alone uses over 3million tonnes of hydrocarbon-based inks and chemicals each year. [8] A range of other chemicals; acids resins, lacquers, dyes, driers, extenders, modifiers and vanishes have potentially harmful effects if not stored and handled carefully. [7] </t>
  </si>
  <si>
    <t>https://www.canada.ca/en/environment-climate-change/services/managing-pollution/sources-industry/volatile-organic-compounds-consumer-commercial/printing.html</t>
  </si>
  <si>
    <t>Printing industry and volatile organic compounds</t>
  </si>
  <si>
    <t>Government of Canada</t>
  </si>
  <si>
    <t>https://www.epa.gov/air-emissions-monitoring-knowledge-base/monitoring-information-industry-printing-and-publishing</t>
  </si>
  <si>
    <t>The Printing Industry</t>
  </si>
  <si>
    <t>EPA</t>
  </si>
  <si>
    <t xml:space="preserve">Needs condensing but have bulked out sources and happy with High rating. </t>
  </si>
  <si>
    <t xml:space="preserve"> In this business activity, significant hazardous waste streams are produced during the printing process. It is common for waste inks to contain heavy metals such as copper, cadmium, iron, silver, chromium and zinc. [9]  [10] Such metals result in the designation of ink waste as hazardous. [9]</t>
  </si>
  <si>
    <t xml:space="preserve">The two primary emissions sources in the printing industry are volatile organic compounds (VOCs) and organic hazardous air pollutants (HAPs). [31] VOCs evaporate into the air as solvents, such as inks (as they dry), cleaning products and fountain solution (used for lithographic printing), are used.[29] HAPs emissions occur as solvent-based inks dry.
Other emissions include ink mist, paper dust and powder. [9] [10] [24]
VOCs contribute to photochemical smog which is hazardous to human health. [9] Furthermore these gases react with ozone in the upper atmosphere, contributing to holes in the ozone layer and increases in UV exposure by people and animals.[13] While pollution controls such as thermal oxidisers are often used to destroy the exhaust gases and render them harmless, adequate treatment regimes cannot be guaranteed.  [7]
</t>
  </si>
  <si>
    <t>https://www.healthlinkbc.ca/healthlinkbc-files/air-quality-VOCs</t>
  </si>
  <si>
    <t>Indoor Air Quality: Volatile Organic Compounds</t>
  </si>
  <si>
    <t>Health Link BC</t>
  </si>
  <si>
    <t>Needs more research on community impacts.</t>
  </si>
  <si>
    <t>A typical business may lobby directly, or pay third
parties to do so on their behalf. When business and societal incentives misalign, lobbying practices can risk undermining the democratic process. This risk is present but not heightened for this Business Activity.</t>
  </si>
  <si>
    <t>In this business activity, the rise of technology has enabled some unethical practices to become more prevalent. The prolification of digital equipment has lead to fierce competition with printed product manufacturing.  For example, piracy has been a serious problem in China's book publishing Industry with an estimated total of 500m illegal books printed in 2007. There are cases of local officials colluding with booksellers and printers in the production and sale of pirated books and evading tax and royalties by producing greater quantities that agreed in the contract. [4]</t>
  </si>
  <si>
    <t>Considered and confirmed sufficient to upgrade as High.</t>
  </si>
  <si>
    <t>The risk that printed products are not recycled or repurposed is present but not heightened in this business activity. Many products such as newspaper, promotional materials and magazines are  made of cardboard or paper, a material that is widely recycled. However some products,  particularly food and pharmaceutical packaging is made of plastics which is not only designed for single or temporary use, it has lower recycling rates.</t>
  </si>
  <si>
    <t>Needs elaboration especially considering use of harmful substances.</t>
  </si>
  <si>
    <t>Manufacturers of printed products provide goods that are unlikely to cause harm to people during use, if misused, or at end of life.</t>
  </si>
  <si>
    <r>
      <t xml:space="preserve">Can you clarify which chemicals are harmful over time vs. immediately harmful? If there arern't any notable chemicals that are immediately harmful, remove this rationale.[ S.O There are heaps of chemicals that are harmful, either chronic or acute and I've listed a few. The immediate danger is  also the fact that solvents are  highly flammable and can result in fire and explosion which is already mentioned in BE10 T-H-3 . 
</t>
    </r>
    <r>
      <rPr>
        <sz val="13"/>
        <color theme="4"/>
        <rFont val="Calibri"/>
        <family val="2"/>
      </rPr>
      <t xml:space="preserve">
Needs condensing but has content.</t>
    </r>
  </si>
  <si>
    <r>
      <t xml:space="preserve">Ideally give the reader a brief sense of </t>
    </r>
    <r>
      <rPr>
        <i/>
        <sz val="13"/>
        <color theme="9" tint="-0.249977111117893"/>
        <rFont val="Calibri"/>
        <family val="2"/>
      </rPr>
      <t>why</t>
    </r>
    <r>
      <rPr>
        <sz val="13"/>
        <color theme="9" tint="-0.249977111117893"/>
        <rFont val="Calibri"/>
        <family val="2"/>
      </rPr>
      <t xml:space="preserve"> these chemicals are necessary in the printing process. Write the rationale as if they might not have read BE05 yet. [S.O added  first sentence from BE05]
</t>
    </r>
    <r>
      <rPr>
        <sz val="13"/>
        <color theme="4"/>
        <rFont val="Calibri"/>
        <family val="2"/>
      </rPr>
      <t>Needs condensing but has content.</t>
    </r>
  </si>
  <si>
    <t>Needs condensing but has content.</t>
  </si>
  <si>
    <t>While this risk is not heightened for the manufacturing of printed products, there is evidence of lack of diversity. [20] Like other technology industries there are gendered conceptualisations of skill and technology resulting in pay inequality for women. [21]</t>
  </si>
  <si>
    <t>Heatmap needs some condensing but references are largely solid/research is there.</t>
  </si>
  <si>
    <t xml:space="preserve">The two primary emissions sources in the printing industry are volatile organic compounds (VOCs) and organic hazardous air pollutants (HAPs). [31] VOCs evaporate into the air as solvents, such as inks (as they dry), cleaning products and fountain solution (used for lithographic printing), are used.[29] HAPs emissions occur as solvent-based inks dry.
Other emissions include ink mist, paper dust and powder. [9] [10] [24]
VOCs and HAPs reduce air quality, and can  cause a variety of health impacts. VOCs can cause issues such as eye, nose, throat and lung irritation, as well as damange to the liver, kidney or central nervous sytem. Those with asthma tend to be especially badly impacted. [31] Hazardous air pollutants are, by definition, known or suspected to cause canser or other serious health effects such as reproductive effects and birth defects. [32]
</t>
  </si>
  <si>
    <t>Improving Air Quality in Your Community</t>
  </si>
  <si>
    <t>https://archive.epa.gov/airquality/community/web/html/basicinfo.html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</si>
</sst>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333333"/>
      <name val="Calibri"/>
      <family val="2"/>
      <scheme val="minor"/>
    </font>
    <font>
      <sz val="12"/>
      <color theme="1"/>
      <name val="Arial"/>
      <family val="2"/>
    </font>
    <font>
      <sz val="10.5"/>
      <color rgb="FF007A96"/>
      <name val="Helvetica Neue"/>
      <family val="2"/>
    </font>
    <font>
      <sz val="12"/>
      <color theme="9" tint="-0.249977111117893"/>
      <name val="Calibri (Body)"/>
    </font>
    <font>
      <sz val="13"/>
      <color theme="9" tint="-0.249977111117893"/>
      <name val="Calibri"/>
      <family val="2"/>
    </font>
    <font>
      <i/>
      <sz val="13"/>
      <color theme="9" tint="-0.249977111117893"/>
      <name val="Calibri"/>
      <family val="2"/>
    </font>
    <font>
      <b/>
      <sz val="13"/>
      <color theme="1"/>
      <name val="Calibri"/>
      <family val="2"/>
    </font>
    <font>
      <sz val="13"/>
      <color theme="9" tint="-0.249977111117893"/>
      <name val="Calibri"/>
      <family val="2"/>
      <scheme val="minor"/>
    </font>
    <font>
      <sz val="13"/>
      <color theme="9" tint="-0.249977111117893"/>
      <name val="Calibri (Body)"/>
    </font>
    <font>
      <u/>
      <sz val="12"/>
      <color theme="11"/>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18">
    <xf numFmtId="0" fontId="0" fillId="0" borderId="0"/>
    <xf numFmtId="0" fontId="3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28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horizontal="left" vertical="center"/>
    </xf>
    <xf numFmtId="0" fontId="0" fillId="4" borderId="5" xfId="0" applyFill="1" applyBorder="1" applyAlignment="1" applyProtection="1">
      <alignment horizontal="left" vertical="center"/>
    </xf>
    <xf numFmtId="17" fontId="0" fillId="15" borderId="5" xfId="0" applyNumberFormat="1" applyFont="1" applyFill="1" applyBorder="1" applyAlignment="1" applyProtection="1">
      <alignment horizontal="center" vertical="center" wrapText="1"/>
      <protection locked="0"/>
    </xf>
    <xf numFmtId="0" fontId="42" fillId="0" borderId="0" xfId="0" applyFont="1" applyAlignment="1" applyProtection="1">
      <alignment vertical="center"/>
      <protection locked="0"/>
    </xf>
    <xf numFmtId="0" fontId="33" fillId="0" borderId="0" xfId="0" applyFont="1" applyAlignment="1" applyProtection="1">
      <alignment vertical="center"/>
      <protection locked="0"/>
    </xf>
    <xf numFmtId="0" fontId="43" fillId="0" borderId="0" xfId="0" applyFont="1" applyAlignment="1" applyProtection="1">
      <alignment vertical="center"/>
      <protection locked="0"/>
    </xf>
    <xf numFmtId="0" fontId="44" fillId="0" borderId="0" xfId="0" applyFont="1" applyAlignment="1" applyProtection="1">
      <alignment vertical="center"/>
      <protection locked="0"/>
    </xf>
    <xf numFmtId="0" fontId="46" fillId="15" borderId="17"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46" fillId="15" borderId="22" xfId="0" applyFont="1" applyFill="1" applyBorder="1" applyAlignment="1" applyProtection="1">
      <alignment horizontal="left" vertical="center" wrapText="1"/>
      <protection locked="0"/>
    </xf>
    <xf numFmtId="0" fontId="48" fillId="15" borderId="14" xfId="0" applyFont="1" applyFill="1" applyBorder="1" applyAlignment="1" applyProtection="1">
      <alignment horizontal="left" vertical="center" wrapText="1"/>
      <protection locked="0"/>
    </xf>
    <xf numFmtId="0" fontId="49" fillId="15" borderId="22" xfId="0" applyFont="1" applyFill="1" applyBorder="1" applyAlignment="1" applyProtection="1">
      <alignment horizontal="left" vertical="center" wrapText="1"/>
      <protection locked="0"/>
    </xf>
    <xf numFmtId="0" fontId="46" fillId="15" borderId="12" xfId="0" applyFont="1" applyFill="1" applyBorder="1" applyAlignment="1" applyProtection="1">
      <alignment horizontal="left" vertical="center" wrapText="1"/>
      <protection locked="0"/>
    </xf>
    <xf numFmtId="0" fontId="50" fillId="15" borderId="25" xfId="0" applyFont="1" applyFill="1" applyBorder="1" applyAlignment="1" applyProtection="1">
      <alignment horizontal="left" vertical="center" wrapText="1"/>
      <protection locked="0"/>
    </xf>
    <xf numFmtId="0" fontId="46" fillId="15" borderId="25" xfId="0" applyFont="1" applyFill="1" applyBorder="1" applyAlignment="1" applyProtection="1">
      <alignment horizontal="left" vertical="center" wrapText="1"/>
      <protection locked="0"/>
    </xf>
    <xf numFmtId="0" fontId="0" fillId="0" borderId="0" xfId="0" applyAlignment="1">
      <alignment vertical="center"/>
    </xf>
    <xf numFmtId="0" fontId="31" fillId="0" borderId="0" xfId="1" applyAlignment="1">
      <alignment vertical="center"/>
    </xf>
    <xf numFmtId="0" fontId="31" fillId="0" borderId="0" xfId="1"/>
    <xf numFmtId="0" fontId="52" fillId="15" borderId="14" xfId="0" applyFont="1" applyFill="1" applyBorder="1" applyAlignment="1" applyProtection="1">
      <alignment horizontal="left" vertical="center" wrapText="1"/>
      <protection locked="0"/>
    </xf>
    <xf numFmtId="0" fontId="52" fillId="15" borderId="22" xfId="0" applyFont="1" applyFill="1" applyBorder="1" applyAlignment="1" applyProtection="1">
      <alignment horizontal="left" vertical="center" wrapText="1"/>
      <protection locked="0"/>
    </xf>
    <xf numFmtId="0" fontId="52" fillId="15"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1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 builtinId="8"/>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azchemistry.com/list-of-chemicals-used-in-printing" TargetMode="External"/><Relationship Id="rId2" Type="http://schemas.openxmlformats.org/officeDocument/2006/relationships/hyperlink" Target="https://solvents.americanchemistry.com/Inks/" TargetMode="External"/><Relationship Id="rId1" Type="http://schemas.openxmlformats.org/officeDocument/2006/relationships/hyperlink" Target="https://www.pirobloc.com/en/applications-and-sectors/flexography-and-rotograv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21"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632</v>
      </c>
    </row>
    <row r="4" spans="1:18" ht="31" customHeight="1" x14ac:dyDescent="0.2">
      <c r="A4" s="255" t="s">
        <v>447</v>
      </c>
      <c r="B4" s="255"/>
      <c r="D4" s="255" t="s">
        <v>385</v>
      </c>
      <c r="E4" s="256"/>
      <c r="F4" s="13"/>
      <c r="G4" s="13"/>
      <c r="H4" s="14"/>
    </row>
    <row r="5" spans="1:18" ht="31" customHeight="1" x14ac:dyDescent="0.2">
      <c r="A5" s="259" t="s">
        <v>452</v>
      </c>
      <c r="B5" s="260"/>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59" t="s">
        <v>454</v>
      </c>
      <c r="B9" s="260"/>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5" t="s">
        <v>446</v>
      </c>
      <c r="B20" s="266"/>
      <c r="D20" s="257" t="s">
        <v>445</v>
      </c>
      <c r="E20" s="258"/>
      <c r="F20" s="258"/>
      <c r="G20" s="258"/>
      <c r="H20" s="258"/>
      <c r="I20" s="258"/>
    </row>
    <row r="21" spans="1:9" ht="19" x14ac:dyDescent="0.2">
      <c r="A21" s="263" t="s">
        <v>730</v>
      </c>
      <c r="B21" s="263"/>
      <c r="D21" s="15" t="s">
        <v>488</v>
      </c>
      <c r="E21" s="15" t="s">
        <v>489</v>
      </c>
      <c r="F21" s="42" t="s">
        <v>453</v>
      </c>
      <c r="G21" s="15" t="s">
        <v>491</v>
      </c>
      <c r="H21" s="15" t="s">
        <v>490</v>
      </c>
      <c r="I21" s="15" t="s">
        <v>492</v>
      </c>
    </row>
    <row r="22" spans="1:9" x14ac:dyDescent="0.2">
      <c r="A22" s="264"/>
      <c r="B22" s="264"/>
      <c r="D22" s="234" t="s">
        <v>635</v>
      </c>
      <c r="E22" s="234" t="s">
        <v>633</v>
      </c>
      <c r="F22" s="41" t="str">
        <f>HYPERLINK(CONCATENATE("https://siccode.com/search-isic/",$D22),"Description")</f>
        <v>Description</v>
      </c>
      <c r="G22" s="182" t="s">
        <v>644</v>
      </c>
      <c r="H22" s="17" t="s">
        <v>643</v>
      </c>
      <c r="I22" s="17" t="s">
        <v>643</v>
      </c>
    </row>
    <row r="23" spans="1:9" x14ac:dyDescent="0.2">
      <c r="A23" s="264"/>
      <c r="B23" s="264"/>
      <c r="D23" s="235" t="s">
        <v>636</v>
      </c>
      <c r="E23" s="235" t="s">
        <v>634</v>
      </c>
      <c r="F23" s="38" t="str">
        <f t="shared" ref="F23" si="0">HYPERLINK(CONCATENATE("https://siccode.com/search-isic/",$D23),"Description")</f>
        <v>Description</v>
      </c>
      <c r="G23" s="184" t="s">
        <v>644</v>
      </c>
      <c r="H23" s="20" t="s">
        <v>643</v>
      </c>
      <c r="I23" s="20" t="s">
        <v>643</v>
      </c>
    </row>
    <row r="24" spans="1:9" x14ac:dyDescent="0.2">
      <c r="A24" s="264"/>
      <c r="B24" s="264"/>
      <c r="D24" s="39"/>
      <c r="E24" s="40"/>
      <c r="F24" s="41"/>
      <c r="G24" s="182"/>
      <c r="H24" s="17"/>
      <c r="I24" s="183"/>
    </row>
    <row r="25" spans="1:9" x14ac:dyDescent="0.2">
      <c r="A25" s="264"/>
      <c r="B25" s="264"/>
      <c r="D25" s="36"/>
      <c r="E25" s="37"/>
      <c r="F25" s="38"/>
      <c r="G25" s="184"/>
      <c r="H25" s="20"/>
      <c r="I25" s="185"/>
    </row>
    <row r="26" spans="1:9" x14ac:dyDescent="0.2">
      <c r="A26" s="264"/>
      <c r="B26" s="264"/>
      <c r="D26" s="39"/>
      <c r="E26" s="40"/>
      <c r="F26" s="41"/>
      <c r="G26" s="182"/>
      <c r="H26" s="17"/>
      <c r="I26" s="183"/>
    </row>
    <row r="27" spans="1:9" ht="16" customHeight="1" x14ac:dyDescent="0.2">
      <c r="A27" s="264"/>
      <c r="B27" s="264"/>
      <c r="D27" s="36"/>
      <c r="E27" s="37"/>
      <c r="F27" s="38"/>
      <c r="G27" s="184"/>
      <c r="H27" s="20"/>
      <c r="I27" s="185"/>
    </row>
    <row r="28" spans="1:9" ht="16" customHeight="1" x14ac:dyDescent="0.2">
      <c r="A28" s="264"/>
      <c r="B28" s="264"/>
      <c r="D28" s="39"/>
      <c r="E28" s="40"/>
      <c r="F28" s="41"/>
      <c r="G28" s="182"/>
      <c r="H28" s="17"/>
      <c r="I28" s="183"/>
    </row>
    <row r="29" spans="1:9" x14ac:dyDescent="0.2">
      <c r="A29" s="264"/>
      <c r="B29" s="264"/>
      <c r="D29" s="36"/>
      <c r="E29" s="37"/>
      <c r="F29" s="38"/>
      <c r="G29" s="184"/>
      <c r="H29" s="20"/>
      <c r="I29" s="185"/>
    </row>
    <row r="30" spans="1:9" x14ac:dyDescent="0.2">
      <c r="A30" s="264"/>
      <c r="B30" s="264"/>
      <c r="D30" s="39"/>
      <c r="E30" s="40"/>
      <c r="F30" s="41"/>
      <c r="G30" s="182"/>
      <c r="H30" s="17"/>
      <c r="I30" s="183"/>
    </row>
    <row r="31" spans="1:9" x14ac:dyDescent="0.2">
      <c r="A31" s="264"/>
      <c r="B31" s="264"/>
      <c r="D31" s="36"/>
      <c r="E31" s="37"/>
      <c r="F31" s="38"/>
      <c r="G31" s="184"/>
      <c r="H31" s="20"/>
      <c r="I31" s="185"/>
    </row>
    <row r="32" spans="1:9" x14ac:dyDescent="0.2">
      <c r="A32" s="264"/>
      <c r="B32" s="264"/>
      <c r="D32" s="39"/>
      <c r="E32" s="40"/>
      <c r="F32" s="41"/>
      <c r="G32" s="182"/>
      <c r="H32" s="17"/>
      <c r="I32" s="183"/>
    </row>
    <row r="33" spans="1:9" x14ac:dyDescent="0.2">
      <c r="A33" s="264"/>
      <c r="B33" s="264"/>
      <c r="D33" s="36"/>
      <c r="E33" s="37"/>
      <c r="F33" s="38"/>
      <c r="G33" s="184"/>
      <c r="H33" s="20"/>
      <c r="I33" s="185"/>
    </row>
    <row r="34" spans="1:9" ht="64" customHeight="1" x14ac:dyDescent="0.2">
      <c r="A34" s="264"/>
      <c r="B34" s="264"/>
      <c r="D34" s="39"/>
      <c r="E34" s="40"/>
      <c r="F34" s="41"/>
      <c r="G34" s="182"/>
      <c r="H34" s="17"/>
      <c r="I34" s="183"/>
    </row>
    <row r="35" spans="1:9" ht="142" customHeight="1" x14ac:dyDescent="0.2">
      <c r="A35" s="264"/>
      <c r="B35" s="264"/>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61" t="s">
        <v>483</v>
      </c>
      <c r="B37" s="262"/>
      <c r="D37" s="36"/>
      <c r="E37" s="37"/>
      <c r="F37" s="38"/>
      <c r="G37" s="184"/>
      <c r="H37" s="20"/>
      <c r="I37" s="185"/>
    </row>
    <row r="38" spans="1:9" ht="19" x14ac:dyDescent="0.2">
      <c r="A38" s="15" t="s">
        <v>493</v>
      </c>
      <c r="B38" s="15" t="s">
        <v>494</v>
      </c>
      <c r="D38" s="39"/>
      <c r="E38" s="40"/>
      <c r="F38" s="41"/>
      <c r="G38" s="182"/>
      <c r="H38" s="17"/>
      <c r="I38" s="183"/>
    </row>
    <row r="39" spans="1:9" ht="17" x14ac:dyDescent="0.2">
      <c r="A39" s="171" t="s">
        <v>637</v>
      </c>
      <c r="B39" s="171" t="s">
        <v>641</v>
      </c>
      <c r="D39" s="36"/>
      <c r="E39" s="37"/>
      <c r="F39" s="38"/>
      <c r="G39" s="184"/>
      <c r="H39" s="20"/>
      <c r="I39" s="185"/>
    </row>
    <row r="40" spans="1:9" ht="17" x14ac:dyDescent="0.2">
      <c r="A40" s="172" t="s">
        <v>638</v>
      </c>
      <c r="B40" s="172" t="s">
        <v>642</v>
      </c>
      <c r="D40" s="39"/>
      <c r="E40" s="40"/>
      <c r="F40" s="41"/>
      <c r="G40" s="182"/>
      <c r="H40" s="17"/>
      <c r="I40" s="183"/>
    </row>
    <row r="41" spans="1:9" ht="34" x14ac:dyDescent="0.2">
      <c r="A41" s="171" t="s">
        <v>640</v>
      </c>
      <c r="B41" s="171" t="s">
        <v>639</v>
      </c>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qinI98QSxzIEmnR3Pn+7g/z6O5wsdwvuWGJWADsT+ojDdG7dKuH9L9T4CayYGty039w0YcmFhMPtI3iAKKi3JQ==" saltValue="PHHUIPU++xzLzmBEsahQ0A=="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7" priority="14">
      <formula>$G22="All except"</formula>
    </cfRule>
  </conditionalFormatting>
  <conditionalFormatting sqref="E24:F43 F22:F24">
    <cfRule type="expression" dxfId="16" priority="13">
      <formula>$G22="Only"</formula>
    </cfRule>
  </conditionalFormatting>
  <conditionalFormatting sqref="D24:D43">
    <cfRule type="expression" dxfId="15" priority="12">
      <formula>$G24="Only"</formula>
    </cfRule>
  </conditionalFormatting>
  <conditionalFormatting sqref="I24:I43">
    <cfRule type="expression" dxfId="14" priority="10">
      <formula>$G24="Only"</formula>
    </cfRule>
  </conditionalFormatting>
  <conditionalFormatting sqref="I24:I43">
    <cfRule type="expression" dxfId="13" priority="9">
      <formula>$G24="All except"</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E22:E23">
    <cfRule type="expression" dxfId="7" priority="3">
      <formula>$G22="All except"</formula>
    </cfRule>
  </conditionalFormatting>
  <conditionalFormatting sqref="D22:D23">
    <cfRule type="expression" dxfId="6" priority="2">
      <formula>$G22="All except"</formula>
    </cfRule>
  </conditionalFormatting>
  <conditionalFormatting sqref="I22:I23">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Normal="100" zoomScalePageLayoutView="75" workbookViewId="0">
      <pane xSplit="2" ySplit="4" topLeftCell="C210" activePane="bottomRight" state="frozenSplit"/>
      <selection activeCell="I1" sqref="I1:O1048576"/>
      <selection pane="topRight" activeCell="I1" sqref="I1:O1048576"/>
      <selection pane="bottomLeft" activeCell="I1" sqref="I1:O1048576"/>
      <selection pane="bottomRight" activeCell="E217" sqref="E21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40" x14ac:dyDescent="0.2">
      <c r="A1" s="44"/>
      <c r="B1" s="45" t="str">
        <f>IF(Introduction!B1&lt;&gt;"",Introduction!B1,"")</f>
        <v>Manufacture of printed products</v>
      </c>
      <c r="E1" s="47"/>
      <c r="F1" s="48"/>
    </row>
    <row r="2" spans="1:19" ht="18" thickBot="1" x14ac:dyDescent="0.25">
      <c r="E2" s="47"/>
      <c r="F2" s="47"/>
    </row>
    <row r="3" spans="1:19" s="93" customFormat="1" ht="27" thickTop="1" x14ac:dyDescent="0.2">
      <c r="A3" s="267" t="s">
        <v>442</v>
      </c>
      <c r="B3" s="267"/>
      <c r="C3" s="267"/>
      <c r="D3" s="267"/>
      <c r="E3" s="267"/>
      <c r="F3" s="267"/>
      <c r="G3" s="143"/>
      <c r="H3" s="268" t="s">
        <v>443</v>
      </c>
      <c r="I3" s="269"/>
      <c r="J3" s="269"/>
      <c r="K3" s="269"/>
      <c r="L3" s="269"/>
      <c r="M3" s="269"/>
      <c r="N3" s="269"/>
      <c r="O3" s="269"/>
      <c r="P3" s="269"/>
      <c r="Q3" s="269"/>
      <c r="R3" s="269"/>
      <c r="S3" s="270"/>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71" t="s">
        <v>0</v>
      </c>
      <c r="B5" s="271" t="s">
        <v>40</v>
      </c>
      <c r="C5" s="49" t="s">
        <v>178</v>
      </c>
      <c r="D5" s="49" t="s">
        <v>65</v>
      </c>
      <c r="E5" s="50" t="s">
        <v>177</v>
      </c>
      <c r="F5" s="51" t="s">
        <v>90</v>
      </c>
      <c r="G5" s="96"/>
      <c r="H5" s="134" t="s">
        <v>645</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254" t="s">
        <v>805</v>
      </c>
    </row>
    <row r="6" spans="1:19" s="93" customFormat="1" ht="36" x14ac:dyDescent="0.2">
      <c r="A6" s="271"/>
      <c r="B6" s="271"/>
      <c r="C6" s="52" t="s">
        <v>179</v>
      </c>
      <c r="D6" s="52" t="s">
        <v>65</v>
      </c>
      <c r="E6" s="53" t="s">
        <v>184</v>
      </c>
      <c r="F6" s="54" t="s">
        <v>91</v>
      </c>
      <c r="G6" s="96"/>
      <c r="H6" s="131" t="s">
        <v>645</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244"/>
    </row>
    <row r="7" spans="1:19" s="93" customFormat="1" ht="163" thickBot="1" x14ac:dyDescent="0.25">
      <c r="A7" s="271"/>
      <c r="B7" s="271"/>
      <c r="C7" s="52" t="s">
        <v>180</v>
      </c>
      <c r="D7" s="52" t="s">
        <v>65</v>
      </c>
      <c r="E7" s="53" t="s">
        <v>185</v>
      </c>
      <c r="F7" s="54" t="s">
        <v>517</v>
      </c>
      <c r="G7" s="96"/>
      <c r="H7" s="131" t="s">
        <v>646</v>
      </c>
      <c r="I7" s="7" t="s">
        <v>759</v>
      </c>
      <c r="J7" s="157" t="s">
        <v>0</v>
      </c>
      <c r="K7" s="157">
        <f t="shared" si="3"/>
        <v>1</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7" thickTop="1" x14ac:dyDescent="0.2">
      <c r="A8" s="271"/>
      <c r="B8" s="271"/>
      <c r="C8" s="52" t="s">
        <v>181</v>
      </c>
      <c r="D8" s="52" t="s">
        <v>65</v>
      </c>
      <c r="E8" s="53" t="s">
        <v>186</v>
      </c>
      <c r="F8" s="54" t="s">
        <v>92</v>
      </c>
      <c r="G8" s="96"/>
      <c r="H8" s="131" t="s">
        <v>645</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1"/>
      <c r="B9" s="271"/>
      <c r="C9" s="52" t="s">
        <v>182</v>
      </c>
      <c r="D9" s="52" t="s">
        <v>65</v>
      </c>
      <c r="E9" s="55" t="s">
        <v>612</v>
      </c>
      <c r="F9" s="56" t="s">
        <v>518</v>
      </c>
      <c r="G9" s="96"/>
      <c r="H9" s="131" t="s">
        <v>645</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71"/>
      <c r="B10" s="271"/>
      <c r="C10" s="52" t="s">
        <v>183</v>
      </c>
      <c r="D10" s="52" t="s">
        <v>65</v>
      </c>
      <c r="E10" s="55" t="s">
        <v>187</v>
      </c>
      <c r="F10" s="56" t="s">
        <v>93</v>
      </c>
      <c r="G10" s="96"/>
      <c r="H10" s="133" t="s">
        <v>645</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1"/>
      <c r="B11" s="271"/>
      <c r="C11" s="52" t="s">
        <v>535</v>
      </c>
      <c r="D11" s="52" t="s">
        <v>65</v>
      </c>
      <c r="E11" s="55" t="s">
        <v>537</v>
      </c>
      <c r="F11" s="56"/>
      <c r="G11" s="96"/>
      <c r="H11" s="133"/>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1"/>
      <c r="B12" s="271"/>
      <c r="C12" s="52" t="s">
        <v>536</v>
      </c>
      <c r="D12" s="52" t="s">
        <v>66</v>
      </c>
      <c r="E12" s="55" t="s">
        <v>538</v>
      </c>
      <c r="F12" s="56"/>
      <c r="G12" s="96"/>
      <c r="H12" s="133"/>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1" thickBot="1" x14ac:dyDescent="0.25">
      <c r="A13" s="271"/>
      <c r="B13" s="271"/>
      <c r="C13" s="52" t="s">
        <v>456</v>
      </c>
      <c r="D13" s="52" t="s">
        <v>390</v>
      </c>
      <c r="E13" s="55" t="s">
        <v>458</v>
      </c>
      <c r="F13" s="56"/>
      <c r="G13" s="96"/>
      <c r="H13" s="132" t="s">
        <v>645</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241"/>
    </row>
    <row r="14" spans="1:19" s="93" customFormat="1" ht="37" thickTop="1" x14ac:dyDescent="0.2">
      <c r="A14" s="272" t="s">
        <v>1</v>
      </c>
      <c r="B14" s="272" t="s">
        <v>60</v>
      </c>
      <c r="C14" s="57" t="s">
        <v>188</v>
      </c>
      <c r="D14" s="57" t="s">
        <v>65</v>
      </c>
      <c r="E14" s="58" t="s">
        <v>190</v>
      </c>
      <c r="F14" s="59" t="s">
        <v>593</v>
      </c>
      <c r="G14" s="96"/>
      <c r="H14" s="130" t="s">
        <v>645</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73"/>
      <c r="B15" s="273"/>
      <c r="C15" s="57" t="s">
        <v>189</v>
      </c>
      <c r="D15" s="57" t="s">
        <v>65</v>
      </c>
      <c r="E15" s="58" t="s">
        <v>191</v>
      </c>
      <c r="F15" s="59" t="s">
        <v>94</v>
      </c>
      <c r="G15" s="96"/>
      <c r="H15" s="131" t="s">
        <v>645</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394" x14ac:dyDescent="0.2">
      <c r="A16" s="273"/>
      <c r="B16" s="273"/>
      <c r="C16" s="57" t="s">
        <v>193</v>
      </c>
      <c r="D16" s="57" t="s">
        <v>65</v>
      </c>
      <c r="E16" s="58" t="s">
        <v>192</v>
      </c>
      <c r="F16" s="59" t="s">
        <v>522</v>
      </c>
      <c r="G16" s="96"/>
      <c r="H16" s="131" t="s">
        <v>646</v>
      </c>
      <c r="I16" s="3" t="s">
        <v>777</v>
      </c>
      <c r="J16" s="157" t="s">
        <v>1</v>
      </c>
      <c r="K16" s="157">
        <f t="shared" si="3"/>
        <v>1</v>
      </c>
      <c r="L16" s="157">
        <f t="shared" si="0"/>
        <v>0</v>
      </c>
      <c r="M16" s="157">
        <f t="shared" si="1"/>
        <v>0</v>
      </c>
      <c r="N16" s="157">
        <f t="shared" si="2"/>
        <v>0</v>
      </c>
      <c r="O16" s="157">
        <f t="shared" si="4"/>
        <v>0</v>
      </c>
      <c r="P16" s="157">
        <f t="shared" si="5"/>
        <v>0</v>
      </c>
      <c r="Q16" s="157">
        <f t="shared" si="6"/>
        <v>0</v>
      </c>
      <c r="R16" s="157">
        <f t="shared" si="7"/>
        <v>0</v>
      </c>
      <c r="S16" s="242" t="s">
        <v>778</v>
      </c>
    </row>
    <row r="17" spans="1:20" s="93" customFormat="1" ht="72" x14ac:dyDescent="0.2">
      <c r="A17" s="273"/>
      <c r="B17" s="273"/>
      <c r="C17" s="57" t="s">
        <v>194</v>
      </c>
      <c r="D17" s="57" t="s">
        <v>66</v>
      </c>
      <c r="E17" s="60" t="s">
        <v>482</v>
      </c>
      <c r="F17" s="61" t="s">
        <v>519</v>
      </c>
      <c r="G17" s="96"/>
      <c r="H17" s="131" t="s">
        <v>645</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73"/>
      <c r="B18" s="273"/>
      <c r="C18" s="186" t="s">
        <v>539</v>
      </c>
      <c r="D18" s="186" t="s">
        <v>65</v>
      </c>
      <c r="E18" s="58" t="s">
        <v>537</v>
      </c>
      <c r="F18" s="59"/>
      <c r="G18" s="96"/>
      <c r="H18" s="133" t="s">
        <v>645</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73"/>
      <c r="B19" s="273"/>
      <c r="C19" s="186" t="s">
        <v>540</v>
      </c>
      <c r="D19" s="186" t="s">
        <v>66</v>
      </c>
      <c r="E19" s="58" t="s">
        <v>538</v>
      </c>
      <c r="F19" s="59"/>
      <c r="G19" s="96"/>
      <c r="H19" s="131" t="s">
        <v>645</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74"/>
      <c r="B20" s="274"/>
      <c r="C20" s="57" t="s">
        <v>459</v>
      </c>
      <c r="D20" s="57" t="s">
        <v>390</v>
      </c>
      <c r="E20" s="60" t="s">
        <v>458</v>
      </c>
      <c r="F20" s="61"/>
      <c r="G20" s="96"/>
      <c r="H20" s="135" t="s">
        <v>645</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75" t="s">
        <v>2</v>
      </c>
      <c r="B21" s="275" t="s">
        <v>39</v>
      </c>
      <c r="C21" s="62" t="s">
        <v>195</v>
      </c>
      <c r="D21" s="62" t="s">
        <v>65</v>
      </c>
      <c r="E21" s="55" t="s">
        <v>293</v>
      </c>
      <c r="F21" s="56" t="s">
        <v>95</v>
      </c>
      <c r="G21" s="97"/>
      <c r="H21" s="130" t="s">
        <v>645</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71"/>
      <c r="B22" s="271"/>
      <c r="C22" s="62" t="s">
        <v>196</v>
      </c>
      <c r="D22" s="62" t="s">
        <v>65</v>
      </c>
      <c r="E22" s="55" t="s">
        <v>294</v>
      </c>
      <c r="F22" s="56" t="s">
        <v>96</v>
      </c>
      <c r="G22" s="96"/>
      <c r="H22" s="131" t="s">
        <v>645</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71"/>
      <c r="B23" s="271"/>
      <c r="C23" s="62" t="s">
        <v>197</v>
      </c>
      <c r="D23" s="62" t="s">
        <v>65</v>
      </c>
      <c r="E23" s="55" t="s">
        <v>295</v>
      </c>
      <c r="F23" s="56" t="s">
        <v>97</v>
      </c>
      <c r="G23" s="96"/>
      <c r="H23" s="131" t="s">
        <v>645</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71"/>
      <c r="B24" s="271"/>
      <c r="C24" s="62" t="s">
        <v>198</v>
      </c>
      <c r="D24" s="62" t="s">
        <v>65</v>
      </c>
      <c r="E24" s="55" t="s">
        <v>296</v>
      </c>
      <c r="F24" s="56" t="s">
        <v>98</v>
      </c>
      <c r="G24" s="96"/>
      <c r="H24" s="131" t="s">
        <v>645</v>
      </c>
      <c r="I24" s="3"/>
      <c r="J24" s="157" t="s">
        <v>2</v>
      </c>
      <c r="K24" s="157">
        <f>IF(AND($H24="Yes",NOT(ISERROR(SEARCH("-H-",$C24)))),1,0)</f>
        <v>0</v>
      </c>
      <c r="L24" s="157">
        <f>IF(AND($H24="Yes",NOT(ISERROR(SEARCH("-L-",$C24)))),1,0)</f>
        <v>0</v>
      </c>
      <c r="M24" s="157">
        <f>IF(AND($H24="Yes",NOT(ISERROR(SEARCH("-U-",$C24)))),1,0)</f>
        <v>0</v>
      </c>
      <c r="N24" s="157">
        <f>IF(AND($H24="Yes",NOT(ISERROR(SEARCH("-P-",$C24)))),1,0)</f>
        <v>0</v>
      </c>
      <c r="O24" s="157">
        <f>IF(AND($H24="Split",$D24="High"),1,0)</f>
        <v>0</v>
      </c>
      <c r="P24" s="157">
        <f>IF(AND($H24="Split",$D24="Low"),1,0)</f>
        <v>0</v>
      </c>
      <c r="Q24" s="157">
        <f>IF(AND($H24="Split",$D24="Unlikely"),1,0)</f>
        <v>0</v>
      </c>
      <c r="R24" s="157">
        <f>IF(AND($H24="Split",$D24="Moderate"),1,0)</f>
        <v>0</v>
      </c>
      <c r="S24" s="6"/>
    </row>
    <row r="25" spans="1:20" s="93" customFormat="1" ht="20" x14ac:dyDescent="0.2">
      <c r="A25" s="271"/>
      <c r="B25" s="271"/>
      <c r="C25" s="62" t="s">
        <v>199</v>
      </c>
      <c r="D25" s="62" t="s">
        <v>65</v>
      </c>
      <c r="E25" s="55" t="s">
        <v>297</v>
      </c>
      <c r="F25" s="56" t="s">
        <v>99</v>
      </c>
      <c r="G25" s="96"/>
      <c r="H25" s="131" t="s">
        <v>645</v>
      </c>
      <c r="I25" s="3"/>
      <c r="J25" s="157" t="s">
        <v>2</v>
      </c>
      <c r="K25" s="157">
        <f>IF(AND($H25="Yes",NOT(ISERROR(SEARCH("-H-",$C25)))),1,0)</f>
        <v>0</v>
      </c>
      <c r="L25" s="157">
        <f>IF(AND($H25="Yes",NOT(ISERROR(SEARCH("-L-",$C25)))),1,0)</f>
        <v>0</v>
      </c>
      <c r="M25" s="157">
        <f>IF(AND($H25="Yes",NOT(ISERROR(SEARCH("-U-",$C25)))),1,0)</f>
        <v>0</v>
      </c>
      <c r="N25" s="157">
        <f>IF(AND($H25="Yes",NOT(ISERROR(SEARCH("-P-",$C25)))),1,0)</f>
        <v>0</v>
      </c>
      <c r="O25" s="157">
        <f>IF(AND($H25="Split",$D25="High"),1,0)</f>
        <v>0</v>
      </c>
      <c r="P25" s="157">
        <f>IF(AND($H25="Split",$D25="Low"),1,0)</f>
        <v>0</v>
      </c>
      <c r="Q25" s="157">
        <f>IF(AND($H25="Split",$D25="Unlikely"),1,0)</f>
        <v>0</v>
      </c>
      <c r="R25" s="157">
        <f>IF(AND($H25="Split",$D25="Moderate"),1,0)</f>
        <v>0</v>
      </c>
      <c r="S25" s="6"/>
    </row>
    <row r="26" spans="1:20" s="93" customFormat="1" ht="54" x14ac:dyDescent="0.2">
      <c r="A26" s="271"/>
      <c r="B26" s="271"/>
      <c r="C26" s="62" t="s">
        <v>200</v>
      </c>
      <c r="D26" s="62" t="s">
        <v>67</v>
      </c>
      <c r="E26" s="53" t="s">
        <v>298</v>
      </c>
      <c r="F26" s="56"/>
      <c r="G26" s="96"/>
      <c r="H26" s="133" t="s">
        <v>646</v>
      </c>
      <c r="I26" s="9" t="s">
        <v>731</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243"/>
    </row>
    <row r="27" spans="1:20" s="93" customFormat="1" ht="36" x14ac:dyDescent="0.2">
      <c r="A27" s="271"/>
      <c r="B27" s="271"/>
      <c r="C27" s="52" t="s">
        <v>541</v>
      </c>
      <c r="D27" s="52" t="s">
        <v>65</v>
      </c>
      <c r="E27" s="55" t="s">
        <v>537</v>
      </c>
      <c r="F27" s="56"/>
      <c r="G27" s="96"/>
      <c r="H27" s="133" t="s">
        <v>645</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243"/>
    </row>
    <row r="28" spans="1:20" s="93" customFormat="1" ht="36" x14ac:dyDescent="0.2">
      <c r="A28" s="271"/>
      <c r="B28" s="271"/>
      <c r="C28" s="52" t="s">
        <v>542</v>
      </c>
      <c r="D28" s="52" t="s">
        <v>66</v>
      </c>
      <c r="E28" s="55" t="s">
        <v>538</v>
      </c>
      <c r="F28" s="56"/>
      <c r="G28" s="96"/>
      <c r="H28" s="133" t="s">
        <v>645</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71"/>
      <c r="B29" s="271"/>
      <c r="C29" s="62" t="s">
        <v>457</v>
      </c>
      <c r="D29" s="62" t="s">
        <v>390</v>
      </c>
      <c r="E29" s="53" t="s">
        <v>458</v>
      </c>
      <c r="F29" s="54"/>
      <c r="G29" s="98"/>
      <c r="H29" s="133" t="s">
        <v>645</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72" t="s">
        <v>3</v>
      </c>
      <c r="B30" s="272" t="s">
        <v>4</v>
      </c>
      <c r="C30" s="57" t="s">
        <v>201</v>
      </c>
      <c r="D30" s="57" t="s">
        <v>65</v>
      </c>
      <c r="E30" s="58" t="s">
        <v>299</v>
      </c>
      <c r="F30" s="59" t="s">
        <v>100</v>
      </c>
      <c r="G30" s="96"/>
      <c r="H30" s="130" t="s">
        <v>645</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145" thickBot="1" x14ac:dyDescent="0.25">
      <c r="A31" s="273"/>
      <c r="B31" s="273"/>
      <c r="C31" s="57" t="s">
        <v>202</v>
      </c>
      <c r="D31" s="57" t="s">
        <v>65</v>
      </c>
      <c r="E31" s="58" t="s">
        <v>614</v>
      </c>
      <c r="F31" s="59" t="s">
        <v>613</v>
      </c>
      <c r="G31" s="96"/>
      <c r="H31" s="131" t="s">
        <v>646</v>
      </c>
      <c r="I31" s="7" t="s">
        <v>779</v>
      </c>
      <c r="J31" s="157" t="s">
        <v>3</v>
      </c>
      <c r="K31" s="157">
        <f t="shared" si="3"/>
        <v>1</v>
      </c>
      <c r="L31" s="157">
        <f t="shared" si="0"/>
        <v>0</v>
      </c>
      <c r="M31" s="157">
        <f t="shared" si="1"/>
        <v>0</v>
      </c>
      <c r="N31" s="157">
        <f t="shared" si="2"/>
        <v>0</v>
      </c>
      <c r="O31" s="157">
        <f t="shared" si="4"/>
        <v>0</v>
      </c>
      <c r="P31" s="157">
        <f t="shared" si="5"/>
        <v>0</v>
      </c>
      <c r="Q31" s="157">
        <f t="shared" si="6"/>
        <v>0</v>
      </c>
      <c r="R31" s="157">
        <f t="shared" si="7"/>
        <v>0</v>
      </c>
      <c r="S31" s="242"/>
    </row>
    <row r="32" spans="1:20" s="93" customFormat="1" ht="181" thickTop="1" x14ac:dyDescent="0.2">
      <c r="A32" s="273"/>
      <c r="B32" s="273"/>
      <c r="C32" s="57" t="s">
        <v>203</v>
      </c>
      <c r="D32" s="57" t="s">
        <v>65</v>
      </c>
      <c r="E32" s="58" t="s">
        <v>588</v>
      </c>
      <c r="F32" s="59" t="s">
        <v>615</v>
      </c>
      <c r="G32" s="96"/>
      <c r="H32" s="131" t="s">
        <v>646</v>
      </c>
      <c r="I32" s="3" t="s">
        <v>735</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252" t="s">
        <v>780</v>
      </c>
    </row>
    <row r="33" spans="1:19" s="93" customFormat="1" ht="36" x14ac:dyDescent="0.2">
      <c r="A33" s="273"/>
      <c r="B33" s="273"/>
      <c r="C33" s="57" t="s">
        <v>204</v>
      </c>
      <c r="D33" s="57" t="s">
        <v>65</v>
      </c>
      <c r="E33" s="58" t="s">
        <v>300</v>
      </c>
      <c r="F33" s="59" t="s">
        <v>101</v>
      </c>
      <c r="G33" s="96"/>
      <c r="H33" s="131" t="s">
        <v>645</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73"/>
      <c r="B34" s="273"/>
      <c r="C34" s="215" t="s">
        <v>205</v>
      </c>
      <c r="D34" s="215" t="s">
        <v>65</v>
      </c>
      <c r="E34" s="216" t="s">
        <v>301</v>
      </c>
      <c r="F34" s="217" t="s">
        <v>102</v>
      </c>
      <c r="H34" s="131" t="s">
        <v>645</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73"/>
      <c r="B35" s="273"/>
      <c r="C35" s="57" t="s">
        <v>206</v>
      </c>
      <c r="D35" s="57" t="s">
        <v>65</v>
      </c>
      <c r="E35" s="63" t="s">
        <v>616</v>
      </c>
      <c r="F35" s="64" t="s">
        <v>103</v>
      </c>
      <c r="G35" s="96"/>
      <c r="H35" s="131" t="s">
        <v>645</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73"/>
      <c r="B36" s="273"/>
      <c r="C36" s="57" t="s">
        <v>207</v>
      </c>
      <c r="D36" s="57" t="s">
        <v>66</v>
      </c>
      <c r="E36" s="60" t="s">
        <v>302</v>
      </c>
      <c r="F36" s="61" t="s">
        <v>104</v>
      </c>
      <c r="G36" s="96"/>
      <c r="H36" s="133" t="s">
        <v>645</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73"/>
      <c r="B37" s="273"/>
      <c r="C37" s="186" t="s">
        <v>543</v>
      </c>
      <c r="D37" s="186" t="s">
        <v>65</v>
      </c>
      <c r="E37" s="58" t="s">
        <v>537</v>
      </c>
      <c r="F37" s="61"/>
      <c r="G37" s="96"/>
      <c r="H37" s="133"/>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73"/>
      <c r="B38" s="273"/>
      <c r="C38" s="186" t="s">
        <v>544</v>
      </c>
      <c r="D38" s="186" t="s">
        <v>66</v>
      </c>
      <c r="E38" s="58" t="s">
        <v>538</v>
      </c>
      <c r="F38" s="61"/>
      <c r="G38" s="96"/>
      <c r="H38" s="133"/>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73"/>
      <c r="B39" s="273"/>
      <c r="C39" s="57" t="s">
        <v>460</v>
      </c>
      <c r="D39" s="57" t="s">
        <v>390</v>
      </c>
      <c r="E39" s="60" t="s">
        <v>458</v>
      </c>
      <c r="F39" s="61"/>
      <c r="G39" s="96"/>
      <c r="H39" s="132" t="s">
        <v>646</v>
      </c>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241"/>
    </row>
    <row r="40" spans="1:19" s="103" customFormat="1" ht="37" thickTop="1" x14ac:dyDescent="0.2">
      <c r="A40" s="275" t="s">
        <v>5</v>
      </c>
      <c r="B40" s="275"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71"/>
      <c r="B41" s="271"/>
      <c r="C41" s="62" t="s">
        <v>208</v>
      </c>
      <c r="D41" s="62" t="s">
        <v>65</v>
      </c>
      <c r="E41" s="67" t="s">
        <v>303</v>
      </c>
      <c r="F41" s="276" t="s">
        <v>105</v>
      </c>
      <c r="G41" s="96"/>
      <c r="H41" s="131" t="s">
        <v>645</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242"/>
    </row>
    <row r="42" spans="1:19" s="93" customFormat="1" ht="162" x14ac:dyDescent="0.2">
      <c r="A42" s="271"/>
      <c r="B42" s="271"/>
      <c r="C42" s="62" t="s">
        <v>209</v>
      </c>
      <c r="D42" s="62" t="s">
        <v>65</v>
      </c>
      <c r="E42" s="67" t="s">
        <v>304</v>
      </c>
      <c r="F42" s="277"/>
      <c r="G42" s="96"/>
      <c r="H42" s="131" t="s">
        <v>646</v>
      </c>
      <c r="I42" s="3" t="s">
        <v>781</v>
      </c>
      <c r="J42" s="162" t="s">
        <v>5</v>
      </c>
      <c r="K42" s="157">
        <f t="shared" si="3"/>
        <v>1</v>
      </c>
      <c r="L42" s="157">
        <f t="shared" si="0"/>
        <v>0</v>
      </c>
      <c r="M42" s="157">
        <f t="shared" si="1"/>
        <v>0</v>
      </c>
      <c r="N42" s="157">
        <f t="shared" si="2"/>
        <v>0</v>
      </c>
      <c r="O42" s="157">
        <f t="shared" si="4"/>
        <v>0</v>
      </c>
      <c r="P42" s="157">
        <f t="shared" si="5"/>
        <v>0</v>
      </c>
      <c r="Q42" s="157">
        <f t="shared" si="6"/>
        <v>0</v>
      </c>
      <c r="R42" s="157">
        <f t="shared" si="7"/>
        <v>0</v>
      </c>
      <c r="S42" s="242" t="s">
        <v>743</v>
      </c>
    </row>
    <row r="43" spans="1:19" s="93" customFormat="1" ht="342" x14ac:dyDescent="0.2">
      <c r="A43" s="271"/>
      <c r="B43" s="271"/>
      <c r="C43" s="62" t="s">
        <v>210</v>
      </c>
      <c r="D43" s="62" t="s">
        <v>65</v>
      </c>
      <c r="E43" s="67" t="s">
        <v>305</v>
      </c>
      <c r="F43" s="278"/>
      <c r="G43" s="96"/>
      <c r="H43" s="131" t="s">
        <v>646</v>
      </c>
      <c r="I43" s="3" t="s">
        <v>790</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252" t="s">
        <v>788</v>
      </c>
    </row>
    <row r="44" spans="1:19" s="103" customFormat="1" ht="54" x14ac:dyDescent="0.2">
      <c r="A44" s="271"/>
      <c r="B44" s="271"/>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71"/>
      <c r="B45" s="271"/>
      <c r="C45" s="69" t="s">
        <v>211</v>
      </c>
      <c r="D45" s="69" t="s">
        <v>65</v>
      </c>
      <c r="E45" s="53" t="s">
        <v>592</v>
      </c>
      <c r="F45" s="54" t="s">
        <v>107</v>
      </c>
      <c r="G45" s="96"/>
      <c r="H45" s="131" t="s">
        <v>645</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1"/>
      <c r="B46" s="271"/>
      <c r="C46" s="62" t="s">
        <v>212</v>
      </c>
      <c r="D46" s="62" t="s">
        <v>65</v>
      </c>
      <c r="E46" s="55" t="s">
        <v>602</v>
      </c>
      <c r="F46" s="56" t="s">
        <v>108</v>
      </c>
      <c r="G46" s="96"/>
      <c r="H46" s="131" t="s">
        <v>645</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242"/>
    </row>
    <row r="47" spans="1:19" s="93" customFormat="1" ht="36" x14ac:dyDescent="0.2">
      <c r="A47" s="271"/>
      <c r="B47" s="271"/>
      <c r="C47" s="62" t="s">
        <v>213</v>
      </c>
      <c r="D47" s="62" t="s">
        <v>66</v>
      </c>
      <c r="E47" s="53" t="s">
        <v>306</v>
      </c>
      <c r="F47" s="54" t="s">
        <v>109</v>
      </c>
      <c r="G47" s="96"/>
      <c r="H47" s="131" t="s">
        <v>645</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71"/>
      <c r="B48" s="271"/>
      <c r="C48" s="52" t="s">
        <v>214</v>
      </c>
      <c r="D48" s="52" t="s">
        <v>66</v>
      </c>
      <c r="E48" s="53" t="s">
        <v>307</v>
      </c>
      <c r="F48" s="54" t="s">
        <v>110</v>
      </c>
      <c r="G48" s="96"/>
      <c r="H48" s="131" t="s">
        <v>645</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71"/>
      <c r="B49" s="271"/>
      <c r="C49" s="52" t="s">
        <v>215</v>
      </c>
      <c r="D49" s="52" t="s">
        <v>66</v>
      </c>
      <c r="E49" s="53" t="s">
        <v>308</v>
      </c>
      <c r="F49" s="54" t="s">
        <v>102</v>
      </c>
      <c r="G49" s="96"/>
      <c r="H49" s="133" t="s">
        <v>645</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71"/>
      <c r="B50" s="271"/>
      <c r="C50" s="52" t="s">
        <v>545</v>
      </c>
      <c r="D50" s="52" t="s">
        <v>65</v>
      </c>
      <c r="E50" s="55" t="s">
        <v>537</v>
      </c>
      <c r="F50" s="54"/>
      <c r="G50" s="96"/>
      <c r="H50" s="133" t="s">
        <v>645</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1"/>
      <c r="B51" s="271"/>
      <c r="C51" s="52" t="s">
        <v>546</v>
      </c>
      <c r="D51" s="52" t="s">
        <v>66</v>
      </c>
      <c r="E51" s="55" t="s">
        <v>538</v>
      </c>
      <c r="F51" s="54"/>
      <c r="G51" s="96"/>
      <c r="H51" s="133" t="s">
        <v>645</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71"/>
      <c r="B52" s="271"/>
      <c r="C52" s="52" t="s">
        <v>461</v>
      </c>
      <c r="D52" s="52" t="s">
        <v>390</v>
      </c>
      <c r="E52" s="53" t="s">
        <v>458</v>
      </c>
      <c r="F52" s="54"/>
      <c r="G52" s="96"/>
      <c r="H52" s="132" t="s">
        <v>645</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72" t="s">
        <v>6</v>
      </c>
      <c r="B53" s="272"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181" thickBot="1" x14ac:dyDescent="0.25">
      <c r="A54" s="273"/>
      <c r="B54" s="273"/>
      <c r="C54" s="70" t="s">
        <v>180</v>
      </c>
      <c r="D54" s="70" t="s">
        <v>65</v>
      </c>
      <c r="E54" s="73" t="s">
        <v>185</v>
      </c>
      <c r="F54" s="74" t="s">
        <v>517</v>
      </c>
      <c r="G54" s="105"/>
      <c r="H54" s="108" t="str">
        <f>IF(ISBLANK(H7),"Waiting",H7)</f>
        <v>Yes</v>
      </c>
      <c r="I54" s="7" t="s">
        <v>760</v>
      </c>
      <c r="J54" s="157" t="s">
        <v>6</v>
      </c>
      <c r="K54" s="157">
        <f t="shared" si="3"/>
        <v>1</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7" thickTop="1" x14ac:dyDescent="0.2">
      <c r="A55" s="273"/>
      <c r="B55" s="273"/>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73"/>
      <c r="B56" s="273"/>
      <c r="C56" s="218" t="s">
        <v>182</v>
      </c>
      <c r="D56" s="218" t="s">
        <v>65</v>
      </c>
      <c r="E56" s="219" t="s">
        <v>612</v>
      </c>
      <c r="F56" s="220"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73"/>
      <c r="B57" s="273"/>
      <c r="C57" s="70" t="s">
        <v>183</v>
      </c>
      <c r="D57" s="70" t="s">
        <v>65</v>
      </c>
      <c r="E57" s="75" t="s">
        <v>309</v>
      </c>
      <c r="F57" s="76" t="s">
        <v>111</v>
      </c>
      <c r="G57" s="105"/>
      <c r="H57" s="108" t="str">
        <f>IF(ISBLANK(H10),"Waiting",H10)</f>
        <v>No</v>
      </c>
      <c r="I57" s="128"/>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36" x14ac:dyDescent="0.2">
      <c r="A58" s="273"/>
      <c r="B58" s="273"/>
      <c r="C58" s="77" t="s">
        <v>216</v>
      </c>
      <c r="D58" s="77" t="s">
        <v>65</v>
      </c>
      <c r="E58" s="78" t="s">
        <v>310</v>
      </c>
      <c r="F58" s="79" t="s">
        <v>523</v>
      </c>
      <c r="G58" s="96"/>
      <c r="H58" s="131" t="s">
        <v>645</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73"/>
      <c r="B59" s="273"/>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6" x14ac:dyDescent="0.2">
      <c r="A60" s="273"/>
      <c r="B60" s="273"/>
      <c r="C60" s="57" t="s">
        <v>217</v>
      </c>
      <c r="D60" s="57" t="s">
        <v>65</v>
      </c>
      <c r="E60" s="78" t="s">
        <v>595</v>
      </c>
      <c r="F60" s="79" t="s">
        <v>112</v>
      </c>
      <c r="G60" s="109"/>
      <c r="H60" s="131" t="s">
        <v>645</v>
      </c>
      <c r="I60" s="138"/>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245"/>
    </row>
    <row r="61" spans="1:19" s="107" customFormat="1" ht="36" x14ac:dyDescent="0.2">
      <c r="A61" s="273"/>
      <c r="B61" s="273"/>
      <c r="C61" s="186" t="s">
        <v>547</v>
      </c>
      <c r="D61" s="186" t="s">
        <v>65</v>
      </c>
      <c r="E61" s="58" t="s">
        <v>537</v>
      </c>
      <c r="F61" s="79"/>
      <c r="G61" s="109"/>
      <c r="H61" s="133"/>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73"/>
      <c r="B62" s="273"/>
      <c r="C62" s="186" t="s">
        <v>548</v>
      </c>
      <c r="D62" s="186" t="s">
        <v>66</v>
      </c>
      <c r="E62" s="58" t="s">
        <v>538</v>
      </c>
      <c r="F62" s="79"/>
      <c r="G62" s="109"/>
      <c r="H62" s="133"/>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21" thickBot="1" x14ac:dyDescent="0.25">
      <c r="A63" s="273"/>
      <c r="B63" s="273"/>
      <c r="C63" s="77" t="s">
        <v>462</v>
      </c>
      <c r="D63" s="77" t="s">
        <v>390</v>
      </c>
      <c r="E63" s="78" t="s">
        <v>458</v>
      </c>
      <c r="F63" s="79"/>
      <c r="G63" s="96"/>
      <c r="H63" s="132"/>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91" thickTop="1" x14ac:dyDescent="0.2">
      <c r="A64" s="275" t="s">
        <v>8</v>
      </c>
      <c r="B64" s="275" t="s">
        <v>37</v>
      </c>
      <c r="C64" s="62" t="s">
        <v>218</v>
      </c>
      <c r="D64" s="62" t="s">
        <v>65</v>
      </c>
      <c r="E64" s="67" t="s">
        <v>311</v>
      </c>
      <c r="F64" s="81" t="s">
        <v>524</v>
      </c>
      <c r="G64" s="96"/>
      <c r="H64" s="130" t="s">
        <v>646</v>
      </c>
      <c r="I64" s="4" t="s">
        <v>769</v>
      </c>
      <c r="J64" s="156" t="s">
        <v>8</v>
      </c>
      <c r="K64" s="156">
        <f t="shared" si="3"/>
        <v>1</v>
      </c>
      <c r="L64" s="156">
        <f t="shared" si="0"/>
        <v>0</v>
      </c>
      <c r="M64" s="156">
        <f t="shared" si="1"/>
        <v>0</v>
      </c>
      <c r="N64" s="156">
        <f t="shared" si="2"/>
        <v>0</v>
      </c>
      <c r="O64" s="158">
        <f t="shared" si="4"/>
        <v>0</v>
      </c>
      <c r="P64" s="158">
        <f t="shared" si="5"/>
        <v>0</v>
      </c>
      <c r="Q64" s="158">
        <f t="shared" si="6"/>
        <v>0</v>
      </c>
      <c r="R64" s="158">
        <f t="shared" si="7"/>
        <v>0</v>
      </c>
      <c r="S64" s="5"/>
    </row>
    <row r="65" spans="1:19" s="93" customFormat="1" ht="90" x14ac:dyDescent="0.2">
      <c r="A65" s="271"/>
      <c r="B65" s="271"/>
      <c r="C65" s="62" t="s">
        <v>219</v>
      </c>
      <c r="D65" s="62" t="s">
        <v>65</v>
      </c>
      <c r="E65" s="67" t="s">
        <v>312</v>
      </c>
      <c r="F65" s="81" t="s">
        <v>113</v>
      </c>
      <c r="G65" s="96"/>
      <c r="H65" s="131" t="s">
        <v>646</v>
      </c>
      <c r="I65" s="3" t="s">
        <v>789</v>
      </c>
      <c r="J65" s="157" t="s">
        <v>8</v>
      </c>
      <c r="K65" s="157">
        <f t="shared" si="3"/>
        <v>1</v>
      </c>
      <c r="L65" s="157">
        <f t="shared" si="0"/>
        <v>0</v>
      </c>
      <c r="M65" s="157">
        <f t="shared" si="1"/>
        <v>0</v>
      </c>
      <c r="N65" s="157">
        <f t="shared" si="2"/>
        <v>0</v>
      </c>
      <c r="O65" s="157">
        <f t="shared" si="4"/>
        <v>0</v>
      </c>
      <c r="P65" s="157">
        <f t="shared" si="5"/>
        <v>0</v>
      </c>
      <c r="Q65" s="157">
        <f t="shared" si="6"/>
        <v>0</v>
      </c>
      <c r="R65" s="157">
        <f t="shared" si="7"/>
        <v>0</v>
      </c>
      <c r="S65" s="242"/>
    </row>
    <row r="66" spans="1:19" s="93" customFormat="1" ht="20" x14ac:dyDescent="0.2">
      <c r="A66" s="271"/>
      <c r="B66" s="271"/>
      <c r="C66" s="62" t="s">
        <v>220</v>
      </c>
      <c r="D66" s="62" t="s">
        <v>65</v>
      </c>
      <c r="E66" s="67" t="s">
        <v>313</v>
      </c>
      <c r="F66" s="81" t="s">
        <v>114</v>
      </c>
      <c r="G66" s="96"/>
      <c r="H66" s="131" t="s">
        <v>645</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71"/>
      <c r="B67" s="271"/>
      <c r="C67" s="62" t="s">
        <v>221</v>
      </c>
      <c r="D67" s="62" t="s">
        <v>65</v>
      </c>
      <c r="E67" s="67" t="s">
        <v>314</v>
      </c>
      <c r="F67" s="81" t="s">
        <v>115</v>
      </c>
      <c r="G67" s="96"/>
      <c r="H67" s="131" t="s">
        <v>645</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71"/>
      <c r="B68" s="271"/>
      <c r="C68" s="62" t="s">
        <v>222</v>
      </c>
      <c r="D68" s="62" t="s">
        <v>66</v>
      </c>
      <c r="E68" s="67" t="s">
        <v>315</v>
      </c>
      <c r="F68" s="81" t="s">
        <v>116</v>
      </c>
      <c r="G68" s="96"/>
      <c r="H68" s="131" t="s">
        <v>645</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71"/>
      <c r="B69" s="271"/>
      <c r="C69" s="62" t="s">
        <v>223</v>
      </c>
      <c r="D69" s="62" t="s">
        <v>66</v>
      </c>
      <c r="E69" s="82" t="s">
        <v>316</v>
      </c>
      <c r="F69" s="83" t="s">
        <v>117</v>
      </c>
      <c r="G69" s="96"/>
      <c r="H69" s="133" t="s">
        <v>645</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71"/>
      <c r="B70" s="271"/>
      <c r="C70" s="52" t="s">
        <v>549</v>
      </c>
      <c r="D70" s="52" t="s">
        <v>65</v>
      </c>
      <c r="E70" s="55" t="s">
        <v>537</v>
      </c>
      <c r="F70" s="83"/>
      <c r="G70" s="96"/>
      <c r="H70" s="133"/>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1"/>
      <c r="B71" s="271"/>
      <c r="C71" s="52" t="s">
        <v>550</v>
      </c>
      <c r="D71" s="52" t="s">
        <v>66</v>
      </c>
      <c r="E71" s="55" t="s">
        <v>538</v>
      </c>
      <c r="F71" s="83"/>
      <c r="G71" s="96"/>
      <c r="H71" s="133"/>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71"/>
      <c r="B72" s="271"/>
      <c r="C72" s="62" t="s">
        <v>463</v>
      </c>
      <c r="D72" s="62" t="s">
        <v>390</v>
      </c>
      <c r="E72" s="82" t="s">
        <v>458</v>
      </c>
      <c r="F72" s="83"/>
      <c r="G72" s="96"/>
      <c r="H72" s="132"/>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72" t="s">
        <v>9</v>
      </c>
      <c r="B73" s="272"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73"/>
      <c r="B74" s="273"/>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73"/>
      <c r="B75" s="273"/>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73"/>
      <c r="B76" s="273"/>
      <c r="C76" s="80" t="s">
        <v>198</v>
      </c>
      <c r="D76" s="80" t="s">
        <v>65</v>
      </c>
      <c r="E76" s="71" t="s">
        <v>296</v>
      </c>
      <c r="F76" s="72" t="s">
        <v>98</v>
      </c>
      <c r="G76" s="109"/>
      <c r="H76" s="108" t="str">
        <f>IF(ISBLANK(H24),"Waiting",H24)</f>
        <v>No</v>
      </c>
      <c r="I76" s="128"/>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9"/>
    </row>
    <row r="77" spans="1:19" s="107" customFormat="1" ht="20" x14ac:dyDescent="0.2">
      <c r="A77" s="273"/>
      <c r="B77" s="273"/>
      <c r="C77" s="221" t="s">
        <v>211</v>
      </c>
      <c r="D77" s="221" t="s">
        <v>65</v>
      </c>
      <c r="E77" s="222" t="s">
        <v>592</v>
      </c>
      <c r="F77" s="223"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73"/>
      <c r="B78" s="273"/>
      <c r="C78" s="84" t="s">
        <v>224</v>
      </c>
      <c r="D78" s="84" t="s">
        <v>65</v>
      </c>
      <c r="E78" s="85" t="s">
        <v>317</v>
      </c>
      <c r="F78" s="86" t="s">
        <v>525</v>
      </c>
      <c r="G78" s="110"/>
      <c r="H78" s="131" t="s">
        <v>645</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73"/>
      <c r="B79" s="273"/>
      <c r="C79" s="57" t="s">
        <v>225</v>
      </c>
      <c r="D79" s="57" t="s">
        <v>65</v>
      </c>
      <c r="E79" s="85" t="s">
        <v>318</v>
      </c>
      <c r="F79" s="86" t="s">
        <v>118</v>
      </c>
      <c r="G79" s="96"/>
      <c r="H79" s="131" t="s">
        <v>645</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73"/>
      <c r="B80" s="273"/>
      <c r="C80" s="57" t="s">
        <v>226</v>
      </c>
      <c r="D80" s="57" t="s">
        <v>66</v>
      </c>
      <c r="E80" s="85" t="s">
        <v>319</v>
      </c>
      <c r="F80" s="86" t="s">
        <v>119</v>
      </c>
      <c r="G80" s="96"/>
      <c r="H80" s="133" t="s">
        <v>645</v>
      </c>
      <c r="I80" s="3"/>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243"/>
    </row>
    <row r="81" spans="1:19" s="93" customFormat="1" ht="36" x14ac:dyDescent="0.2">
      <c r="A81" s="273"/>
      <c r="B81" s="273"/>
      <c r="C81" s="187" t="s">
        <v>551</v>
      </c>
      <c r="D81" s="188" t="s">
        <v>65</v>
      </c>
      <c r="E81" s="189" t="s">
        <v>537</v>
      </c>
      <c r="F81" s="86"/>
      <c r="G81" s="96"/>
      <c r="H81" s="133"/>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73"/>
      <c r="B82" s="273"/>
      <c r="C82" s="190" t="s">
        <v>552</v>
      </c>
      <c r="D82" s="191" t="s">
        <v>66</v>
      </c>
      <c r="E82" s="192" t="s">
        <v>538</v>
      </c>
      <c r="F82" s="86"/>
      <c r="G82" s="96"/>
      <c r="H82" s="133"/>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109" thickBot="1" x14ac:dyDescent="0.25">
      <c r="A83" s="273"/>
      <c r="B83" s="273"/>
      <c r="C83" s="57" t="s">
        <v>464</v>
      </c>
      <c r="D83" s="57" t="s">
        <v>390</v>
      </c>
      <c r="E83" s="85" t="s">
        <v>458</v>
      </c>
      <c r="F83" s="86"/>
      <c r="G83" s="96"/>
      <c r="H83" s="132" t="s">
        <v>646</v>
      </c>
      <c r="I83" s="7" t="s">
        <v>736</v>
      </c>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75" t="s">
        <v>10</v>
      </c>
      <c r="B84" s="280" t="s">
        <v>41</v>
      </c>
      <c r="C84" s="62" t="s">
        <v>227</v>
      </c>
      <c r="D84" s="62" t="s">
        <v>65</v>
      </c>
      <c r="E84" s="67" t="s">
        <v>331</v>
      </c>
      <c r="F84" s="81" t="s">
        <v>120</v>
      </c>
      <c r="G84" s="96"/>
      <c r="H84" s="131" t="s">
        <v>645</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1"/>
      <c r="B85" s="281"/>
      <c r="C85" s="62" t="s">
        <v>228</v>
      </c>
      <c r="D85" s="62" t="s">
        <v>65</v>
      </c>
      <c r="E85" s="67" t="s">
        <v>332</v>
      </c>
      <c r="F85" s="81" t="s">
        <v>121</v>
      </c>
      <c r="G85" s="96"/>
      <c r="H85" s="131" t="s">
        <v>645</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71"/>
      <c r="B86" s="281"/>
      <c r="C86" s="221" t="s">
        <v>211</v>
      </c>
      <c r="D86" s="221" t="s">
        <v>65</v>
      </c>
      <c r="E86" s="219" t="s">
        <v>592</v>
      </c>
      <c r="F86" s="220"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71"/>
      <c r="B87" s="281"/>
      <c r="C87" s="62" t="s">
        <v>229</v>
      </c>
      <c r="D87" s="62" t="s">
        <v>65</v>
      </c>
      <c r="E87" s="87" t="s">
        <v>320</v>
      </c>
      <c r="F87" s="88" t="s">
        <v>122</v>
      </c>
      <c r="G87" s="96"/>
      <c r="H87" s="131" t="s">
        <v>645</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71"/>
      <c r="B88" s="281"/>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71"/>
      <c r="B89" s="281"/>
      <c r="C89" s="62" t="s">
        <v>230</v>
      </c>
      <c r="D89" s="62" t="s">
        <v>65</v>
      </c>
      <c r="E89" s="67" t="s">
        <v>333</v>
      </c>
      <c r="F89" s="81" t="s">
        <v>123</v>
      </c>
      <c r="G89" s="96"/>
      <c r="H89" s="131" t="s">
        <v>645</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71"/>
      <c r="B90" s="281"/>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242"/>
    </row>
    <row r="91" spans="1:19" s="93" customFormat="1" ht="342" x14ac:dyDescent="0.2">
      <c r="A91" s="271"/>
      <c r="B91" s="281"/>
      <c r="C91" s="52" t="s">
        <v>603</v>
      </c>
      <c r="D91" s="52" t="s">
        <v>65</v>
      </c>
      <c r="E91" s="87" t="s">
        <v>604</v>
      </c>
      <c r="F91" s="87" t="s">
        <v>605</v>
      </c>
      <c r="G91" s="96"/>
      <c r="H91" s="131" t="s">
        <v>646</v>
      </c>
      <c r="I91" s="3" t="s">
        <v>806</v>
      </c>
      <c r="J91" s="157" t="s">
        <v>10</v>
      </c>
      <c r="K91" s="157">
        <f t="shared" si="11"/>
        <v>1</v>
      </c>
      <c r="L91" s="157">
        <f t="shared" si="8"/>
        <v>0</v>
      </c>
      <c r="M91" s="157">
        <f t="shared" si="9"/>
        <v>0</v>
      </c>
      <c r="N91" s="157">
        <f t="shared" si="10"/>
        <v>0</v>
      </c>
      <c r="O91" s="157">
        <f t="shared" si="12"/>
        <v>0</v>
      </c>
      <c r="P91" s="157">
        <f t="shared" si="13"/>
        <v>0</v>
      </c>
      <c r="Q91" s="157">
        <f t="shared" si="14"/>
        <v>0</v>
      </c>
      <c r="R91" s="157">
        <f t="shared" si="15"/>
        <v>0</v>
      </c>
      <c r="S91" s="252" t="s">
        <v>794</v>
      </c>
    </row>
    <row r="92" spans="1:19" s="93" customFormat="1" ht="54" x14ac:dyDescent="0.2">
      <c r="A92" s="271"/>
      <c r="B92" s="281"/>
      <c r="C92" s="62" t="s">
        <v>231</v>
      </c>
      <c r="D92" s="62" t="s">
        <v>66</v>
      </c>
      <c r="E92" s="87" t="s">
        <v>334</v>
      </c>
      <c r="F92" s="88" t="s">
        <v>124</v>
      </c>
      <c r="G92" s="96"/>
      <c r="H92" s="131"/>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71"/>
      <c r="B93" s="281"/>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71"/>
      <c r="B94" s="281"/>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71"/>
      <c r="B95" s="281"/>
      <c r="C95" s="194" t="s">
        <v>553</v>
      </c>
      <c r="D95" s="195" t="s">
        <v>65</v>
      </c>
      <c r="E95" s="196" t="s">
        <v>537</v>
      </c>
      <c r="F95" s="193"/>
      <c r="G95" s="101"/>
      <c r="H95" s="131"/>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71"/>
      <c r="B96" s="281"/>
      <c r="C96" s="197" t="s">
        <v>554</v>
      </c>
      <c r="D96" s="198" t="s">
        <v>66</v>
      </c>
      <c r="E96" s="199" t="s">
        <v>538</v>
      </c>
      <c r="F96" s="193"/>
      <c r="G96" s="101"/>
      <c r="H96" s="131"/>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79"/>
      <c r="B97" s="282"/>
      <c r="C97" s="62" t="s">
        <v>465</v>
      </c>
      <c r="D97" s="62" t="s">
        <v>390</v>
      </c>
      <c r="E97" s="87" t="s">
        <v>458</v>
      </c>
      <c r="F97" s="88"/>
      <c r="G97" s="101"/>
      <c r="H97" s="131"/>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235" thickTop="1" x14ac:dyDescent="0.2">
      <c r="A98" s="272" t="s">
        <v>11</v>
      </c>
      <c r="B98" s="272" t="s">
        <v>42</v>
      </c>
      <c r="C98" s="57" t="s">
        <v>232</v>
      </c>
      <c r="D98" s="57" t="s">
        <v>65</v>
      </c>
      <c r="E98" s="78" t="s">
        <v>335</v>
      </c>
      <c r="F98" s="79" t="s">
        <v>125</v>
      </c>
      <c r="G98" s="111"/>
      <c r="H98" s="130" t="s">
        <v>646</v>
      </c>
      <c r="I98" s="4" t="s">
        <v>771</v>
      </c>
      <c r="J98" s="156" t="s">
        <v>11</v>
      </c>
      <c r="K98" s="156">
        <f t="shared" si="11"/>
        <v>1</v>
      </c>
      <c r="L98" s="156">
        <f t="shared" si="8"/>
        <v>0</v>
      </c>
      <c r="M98" s="156">
        <f t="shared" si="9"/>
        <v>0</v>
      </c>
      <c r="N98" s="156">
        <f t="shared" si="10"/>
        <v>0</v>
      </c>
      <c r="O98" s="158">
        <f t="shared" si="12"/>
        <v>0</v>
      </c>
      <c r="P98" s="158">
        <f t="shared" si="13"/>
        <v>0</v>
      </c>
      <c r="Q98" s="158">
        <f t="shared" si="14"/>
        <v>0</v>
      </c>
      <c r="R98" s="158">
        <f t="shared" si="15"/>
        <v>0</v>
      </c>
      <c r="S98" s="246" t="s">
        <v>801</v>
      </c>
    </row>
    <row r="99" spans="1:20" s="93" customFormat="1" ht="288" x14ac:dyDescent="0.2">
      <c r="A99" s="273"/>
      <c r="B99" s="273"/>
      <c r="C99" s="57" t="s">
        <v>233</v>
      </c>
      <c r="D99" s="57" t="s">
        <v>65</v>
      </c>
      <c r="E99" s="78" t="s">
        <v>336</v>
      </c>
      <c r="F99" s="79" t="s">
        <v>584</v>
      </c>
      <c r="G99" s="111"/>
      <c r="H99" s="131" t="s">
        <v>646</v>
      </c>
      <c r="I99" s="3" t="s">
        <v>770</v>
      </c>
      <c r="J99" s="157" t="s">
        <v>11</v>
      </c>
      <c r="K99" s="157">
        <f t="shared" si="11"/>
        <v>1</v>
      </c>
      <c r="L99" s="157">
        <f t="shared" si="8"/>
        <v>0</v>
      </c>
      <c r="M99" s="157">
        <f t="shared" si="9"/>
        <v>0</v>
      </c>
      <c r="N99" s="157">
        <f t="shared" si="10"/>
        <v>0</v>
      </c>
      <c r="O99" s="157">
        <f t="shared" si="12"/>
        <v>0</v>
      </c>
      <c r="P99" s="157">
        <f t="shared" si="13"/>
        <v>0</v>
      </c>
      <c r="Q99" s="157">
        <f t="shared" si="14"/>
        <v>0</v>
      </c>
      <c r="R99" s="157">
        <f t="shared" si="15"/>
        <v>0</v>
      </c>
      <c r="S99" s="242" t="s">
        <v>802</v>
      </c>
    </row>
    <row r="100" spans="1:20" s="93" customFormat="1" ht="162" x14ac:dyDescent="0.2">
      <c r="A100" s="273"/>
      <c r="B100" s="273"/>
      <c r="C100" s="57" t="s">
        <v>234</v>
      </c>
      <c r="D100" s="57" t="s">
        <v>65</v>
      </c>
      <c r="E100" s="78" t="s">
        <v>337</v>
      </c>
      <c r="F100" s="79" t="s">
        <v>127</v>
      </c>
      <c r="G100" s="111"/>
      <c r="H100" s="131" t="s">
        <v>646</v>
      </c>
      <c r="I100" s="3" t="s">
        <v>744</v>
      </c>
      <c r="J100" s="157" t="s">
        <v>11</v>
      </c>
      <c r="K100" s="157">
        <f t="shared" si="11"/>
        <v>1</v>
      </c>
      <c r="L100" s="157">
        <f t="shared" si="8"/>
        <v>0</v>
      </c>
      <c r="M100" s="157">
        <f t="shared" si="9"/>
        <v>0</v>
      </c>
      <c r="N100" s="157">
        <f t="shared" si="10"/>
        <v>0</v>
      </c>
      <c r="O100" s="157">
        <f t="shared" si="12"/>
        <v>0</v>
      </c>
      <c r="P100" s="157">
        <f t="shared" si="13"/>
        <v>0</v>
      </c>
      <c r="Q100" s="157">
        <f t="shared" si="14"/>
        <v>0</v>
      </c>
      <c r="R100" s="157">
        <f t="shared" si="15"/>
        <v>0</v>
      </c>
      <c r="S100" s="252" t="s">
        <v>803</v>
      </c>
    </row>
    <row r="101" spans="1:20" s="93" customFormat="1" ht="20" x14ac:dyDescent="0.2">
      <c r="A101" s="273"/>
      <c r="B101" s="273"/>
      <c r="C101" s="57" t="s">
        <v>235</v>
      </c>
      <c r="D101" s="57" t="s">
        <v>65</v>
      </c>
      <c r="E101" s="78" t="s">
        <v>338</v>
      </c>
      <c r="F101" s="79" t="s">
        <v>128</v>
      </c>
      <c r="G101" s="111"/>
      <c r="H101" s="131" t="s">
        <v>645</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73"/>
      <c r="B102" s="273"/>
      <c r="C102" s="57" t="s">
        <v>236</v>
      </c>
      <c r="D102" s="57" t="s">
        <v>65</v>
      </c>
      <c r="E102" s="78" t="s">
        <v>339</v>
      </c>
      <c r="F102" s="79" t="s">
        <v>129</v>
      </c>
      <c r="G102" s="111"/>
      <c r="H102" s="131" t="s">
        <v>645</v>
      </c>
      <c r="I102" s="9"/>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73"/>
      <c r="B103" s="273"/>
      <c r="C103" s="57" t="s">
        <v>237</v>
      </c>
      <c r="D103" s="57" t="s">
        <v>65</v>
      </c>
      <c r="E103" s="78" t="s">
        <v>340</v>
      </c>
      <c r="F103" s="79" t="s">
        <v>130</v>
      </c>
      <c r="G103" s="111"/>
      <c r="H103" s="131" t="s">
        <v>645</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73"/>
      <c r="B104" s="273"/>
      <c r="C104" s="57" t="s">
        <v>238</v>
      </c>
      <c r="D104" s="57" t="s">
        <v>65</v>
      </c>
      <c r="E104" s="78" t="s">
        <v>341</v>
      </c>
      <c r="F104" s="79" t="s">
        <v>131</v>
      </c>
      <c r="G104" s="111"/>
      <c r="H104" s="133" t="s">
        <v>645</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126" x14ac:dyDescent="0.2">
      <c r="A105" s="273"/>
      <c r="B105" s="273"/>
      <c r="C105" s="226" t="s">
        <v>583</v>
      </c>
      <c r="D105" s="226" t="s">
        <v>65</v>
      </c>
      <c r="E105" s="227" t="s">
        <v>617</v>
      </c>
      <c r="F105" s="79" t="s">
        <v>585</v>
      </c>
      <c r="G105" s="111"/>
      <c r="H105" s="133" t="s">
        <v>646</v>
      </c>
      <c r="I105" s="9" t="s">
        <v>745</v>
      </c>
      <c r="J105" s="157" t="s">
        <v>11</v>
      </c>
      <c r="K105" s="157">
        <f t="shared" si="11"/>
        <v>1</v>
      </c>
      <c r="L105" s="157">
        <f t="shared" si="8"/>
        <v>0</v>
      </c>
      <c r="M105" s="157">
        <f t="shared" si="9"/>
        <v>0</v>
      </c>
      <c r="N105" s="157">
        <f t="shared" si="10"/>
        <v>0</v>
      </c>
      <c r="O105" s="157">
        <f t="shared" si="12"/>
        <v>0</v>
      </c>
      <c r="P105" s="157">
        <f t="shared" si="13"/>
        <v>0</v>
      </c>
      <c r="Q105" s="157">
        <f t="shared" si="14"/>
        <v>0</v>
      </c>
      <c r="R105" s="157">
        <f t="shared" si="15"/>
        <v>0</v>
      </c>
      <c r="S105" s="6"/>
    </row>
    <row r="106" spans="1:20" s="93" customFormat="1" ht="36" x14ac:dyDescent="0.2">
      <c r="A106" s="273"/>
      <c r="B106" s="273"/>
      <c r="C106" s="187" t="s">
        <v>555</v>
      </c>
      <c r="D106" s="188" t="s">
        <v>65</v>
      </c>
      <c r="E106" s="189" t="s">
        <v>537</v>
      </c>
      <c r="F106" s="79"/>
      <c r="G106" s="111"/>
      <c r="H106" s="133"/>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73"/>
      <c r="B107" s="273"/>
      <c r="C107" s="206" t="s">
        <v>574</v>
      </c>
      <c r="D107" s="207" t="s">
        <v>66</v>
      </c>
      <c r="E107" s="208" t="s">
        <v>538</v>
      </c>
      <c r="F107" s="79"/>
      <c r="G107" s="111"/>
      <c r="H107" s="133"/>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73"/>
      <c r="B108" s="273"/>
      <c r="C108" s="57" t="s">
        <v>466</v>
      </c>
      <c r="D108" s="57" t="s">
        <v>390</v>
      </c>
      <c r="E108" s="78" t="s">
        <v>458</v>
      </c>
      <c r="F108" s="79"/>
      <c r="G108" s="111"/>
      <c r="H108" s="132" t="s">
        <v>645</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241"/>
    </row>
    <row r="109" spans="1:20" s="100" customFormat="1" ht="55" thickTop="1" x14ac:dyDescent="0.2">
      <c r="A109" s="275" t="s">
        <v>12</v>
      </c>
      <c r="B109" s="275" t="s">
        <v>43</v>
      </c>
      <c r="C109" s="69" t="s">
        <v>239</v>
      </c>
      <c r="D109" s="69" t="s">
        <v>65</v>
      </c>
      <c r="E109" s="53" t="s">
        <v>321</v>
      </c>
      <c r="F109" s="54" t="s">
        <v>526</v>
      </c>
      <c r="G109" s="111"/>
      <c r="H109" s="130" t="s">
        <v>645</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71"/>
      <c r="B110" s="271"/>
      <c r="C110" s="69" t="s">
        <v>240</v>
      </c>
      <c r="D110" s="69" t="s">
        <v>65</v>
      </c>
      <c r="E110" s="53" t="s">
        <v>322</v>
      </c>
      <c r="F110" s="54" t="s">
        <v>132</v>
      </c>
      <c r="G110" s="96"/>
      <c r="H110" s="131" t="s">
        <v>645</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71"/>
      <c r="B111" s="271"/>
      <c r="C111" s="69" t="s">
        <v>241</v>
      </c>
      <c r="D111" s="69" t="s">
        <v>65</v>
      </c>
      <c r="E111" s="53" t="s">
        <v>323</v>
      </c>
      <c r="F111" s="54" t="s">
        <v>527</v>
      </c>
      <c r="G111" s="96"/>
      <c r="H111" s="131" t="s">
        <v>645</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71"/>
      <c r="B112" s="271"/>
      <c r="C112" s="69" t="s">
        <v>242</v>
      </c>
      <c r="D112" s="69" t="s">
        <v>65</v>
      </c>
      <c r="E112" s="53" t="s">
        <v>342</v>
      </c>
      <c r="F112" s="54" t="s">
        <v>133</v>
      </c>
      <c r="G112" s="96"/>
      <c r="H112" s="131" t="s">
        <v>645</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71"/>
      <c r="B113" s="271"/>
      <c r="C113" s="69" t="s">
        <v>243</v>
      </c>
      <c r="D113" s="69" t="s">
        <v>65</v>
      </c>
      <c r="E113" s="53" t="s">
        <v>343</v>
      </c>
      <c r="F113" s="54" t="s">
        <v>134</v>
      </c>
      <c r="G113" s="96"/>
      <c r="H113" s="131" t="s">
        <v>645</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71"/>
      <c r="B114" s="271"/>
      <c r="C114" s="69" t="s">
        <v>244</v>
      </c>
      <c r="D114" s="69" t="s">
        <v>65</v>
      </c>
      <c r="E114" s="53" t="s">
        <v>324</v>
      </c>
      <c r="F114" s="54" t="s">
        <v>135</v>
      </c>
      <c r="G114" s="96"/>
      <c r="H114" s="131" t="s">
        <v>645</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71"/>
      <c r="B115" s="271"/>
      <c r="C115" s="62" t="s">
        <v>245</v>
      </c>
      <c r="D115" s="62" t="s">
        <v>65</v>
      </c>
      <c r="E115" s="67" t="s">
        <v>344</v>
      </c>
      <c r="F115" s="81" t="s">
        <v>136</v>
      </c>
      <c r="G115" s="96"/>
      <c r="H115" s="131" t="s">
        <v>645</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71"/>
      <c r="B116" s="271"/>
      <c r="C116" s="52" t="s">
        <v>246</v>
      </c>
      <c r="D116" s="52" t="s">
        <v>66</v>
      </c>
      <c r="E116" s="87" t="s">
        <v>345</v>
      </c>
      <c r="F116" s="88" t="s">
        <v>137</v>
      </c>
      <c r="G116" s="96"/>
      <c r="H116" s="133" t="s">
        <v>646</v>
      </c>
      <c r="I116" s="9"/>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243"/>
    </row>
    <row r="117" spans="1:19" s="93" customFormat="1" ht="36" x14ac:dyDescent="0.2">
      <c r="A117" s="271"/>
      <c r="B117" s="271"/>
      <c r="C117" s="194" t="s">
        <v>556</v>
      </c>
      <c r="D117" s="195" t="s">
        <v>65</v>
      </c>
      <c r="E117" s="196" t="s">
        <v>537</v>
      </c>
      <c r="F117" s="88"/>
      <c r="G117" s="96"/>
      <c r="H117" s="133" t="s">
        <v>645</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1"/>
      <c r="B118" s="271"/>
      <c r="C118" s="197" t="s">
        <v>557</v>
      </c>
      <c r="D118" s="198" t="s">
        <v>66</v>
      </c>
      <c r="E118" s="199" t="s">
        <v>538</v>
      </c>
      <c r="F118" s="88"/>
      <c r="G118" s="96"/>
      <c r="H118" s="133" t="s">
        <v>645</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163" thickBot="1" x14ac:dyDescent="0.25">
      <c r="A119" s="271"/>
      <c r="B119" s="271"/>
      <c r="C119" s="52" t="s">
        <v>467</v>
      </c>
      <c r="D119" s="52" t="s">
        <v>390</v>
      </c>
      <c r="E119" s="87" t="s">
        <v>458</v>
      </c>
      <c r="F119" s="88"/>
      <c r="G119" s="96"/>
      <c r="H119" s="132" t="s">
        <v>646</v>
      </c>
      <c r="I119" s="7" t="s">
        <v>767</v>
      </c>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72" t="s">
        <v>13</v>
      </c>
      <c r="B120" s="283" t="s">
        <v>44</v>
      </c>
      <c r="C120" s="65" t="s">
        <v>240</v>
      </c>
      <c r="D120" s="65" t="s">
        <v>65</v>
      </c>
      <c r="E120" s="66" t="s">
        <v>322</v>
      </c>
      <c r="F120" s="68" t="s">
        <v>132</v>
      </c>
      <c r="G120" s="101"/>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73"/>
      <c r="B121" s="284"/>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73"/>
      <c r="B122" s="284"/>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73"/>
      <c r="B123" s="284"/>
      <c r="C123" s="57" t="s">
        <v>247</v>
      </c>
      <c r="D123" s="57" t="s">
        <v>65</v>
      </c>
      <c r="E123" s="78" t="s">
        <v>618</v>
      </c>
      <c r="F123" s="79" t="s">
        <v>138</v>
      </c>
      <c r="G123" s="96"/>
      <c r="H123" s="131" t="s">
        <v>645</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73"/>
      <c r="B124" s="284"/>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73"/>
      <c r="B125" s="284"/>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73"/>
      <c r="B126" s="284"/>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73"/>
      <c r="B127" s="284"/>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73"/>
      <c r="B128" s="284"/>
      <c r="C128" s="200" t="s">
        <v>558</v>
      </c>
      <c r="D128" s="201" t="s">
        <v>65</v>
      </c>
      <c r="E128" s="202" t="s">
        <v>537</v>
      </c>
      <c r="F128" s="203"/>
      <c r="G128" s="101"/>
      <c r="H128" s="131" t="s">
        <v>645</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73"/>
      <c r="B129" s="284"/>
      <c r="C129" s="206" t="s">
        <v>575</v>
      </c>
      <c r="D129" s="207" t="s">
        <v>66</v>
      </c>
      <c r="E129" s="208" t="s">
        <v>538</v>
      </c>
      <c r="F129" s="203"/>
      <c r="G129" s="101"/>
      <c r="H129" s="133" t="s">
        <v>645</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09" thickBot="1" x14ac:dyDescent="0.25">
      <c r="A130" s="274"/>
      <c r="B130" s="285"/>
      <c r="C130" s="57" t="s">
        <v>468</v>
      </c>
      <c r="D130" s="57" t="s">
        <v>390</v>
      </c>
      <c r="E130" s="78" t="s">
        <v>458</v>
      </c>
      <c r="F130" s="79"/>
      <c r="G130" s="101"/>
      <c r="H130" s="133" t="s">
        <v>646</v>
      </c>
      <c r="I130" s="7" t="s">
        <v>768</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241"/>
    </row>
    <row r="131" spans="1:19" s="93" customFormat="1" ht="55" thickTop="1" x14ac:dyDescent="0.2">
      <c r="A131" s="275" t="s">
        <v>14</v>
      </c>
      <c r="B131" s="275" t="s">
        <v>45</v>
      </c>
      <c r="C131" s="62" t="s">
        <v>248</v>
      </c>
      <c r="D131" s="62" t="s">
        <v>65</v>
      </c>
      <c r="E131" s="67" t="s">
        <v>346</v>
      </c>
      <c r="F131" s="81" t="s">
        <v>139</v>
      </c>
      <c r="G131" s="96"/>
      <c r="H131" s="130" t="s">
        <v>645</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71"/>
      <c r="B132" s="271"/>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71"/>
      <c r="B133" s="271"/>
      <c r="C133" s="194" t="s">
        <v>559</v>
      </c>
      <c r="D133" s="195" t="s">
        <v>65</v>
      </c>
      <c r="E133" s="196" t="s">
        <v>537</v>
      </c>
      <c r="F133" s="204"/>
      <c r="G133" s="109"/>
      <c r="H133" s="131" t="s">
        <v>645</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71"/>
      <c r="B134" s="271"/>
      <c r="C134" s="197" t="s">
        <v>576</v>
      </c>
      <c r="D134" s="198" t="s">
        <v>66</v>
      </c>
      <c r="E134" s="199" t="s">
        <v>538</v>
      </c>
      <c r="F134" s="204"/>
      <c r="G134" s="109"/>
      <c r="H134" s="131" t="s">
        <v>645</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73" thickBot="1" x14ac:dyDescent="0.25">
      <c r="A135" s="279"/>
      <c r="B135" s="279"/>
      <c r="C135" s="62" t="s">
        <v>469</v>
      </c>
      <c r="D135" s="62" t="s">
        <v>390</v>
      </c>
      <c r="E135" s="67" t="s">
        <v>458</v>
      </c>
      <c r="F135" s="81"/>
      <c r="G135" s="109"/>
      <c r="H135" s="131" t="s">
        <v>646</v>
      </c>
      <c r="I135" s="140" t="s">
        <v>804</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247"/>
    </row>
    <row r="136" spans="1:19" s="103" customFormat="1" ht="235" thickTop="1" x14ac:dyDescent="0.2">
      <c r="A136" s="272" t="s">
        <v>15</v>
      </c>
      <c r="B136" s="272" t="s">
        <v>46</v>
      </c>
      <c r="C136" s="65" t="s">
        <v>232</v>
      </c>
      <c r="D136" s="65" t="s">
        <v>65</v>
      </c>
      <c r="E136" s="66" t="s">
        <v>347</v>
      </c>
      <c r="F136" s="68" t="s">
        <v>125</v>
      </c>
      <c r="G136" s="101"/>
      <c r="H136" s="106" t="str">
        <f t="shared" ref="H136:H142" si="24">IF(ISBLANK(H98),"Waiting",H98)</f>
        <v>Yes</v>
      </c>
      <c r="I136" s="4" t="s">
        <v>771</v>
      </c>
      <c r="J136" s="156" t="s">
        <v>15</v>
      </c>
      <c r="K136" s="156">
        <f t="shared" si="19"/>
        <v>1</v>
      </c>
      <c r="L136" s="156">
        <f t="shared" si="16"/>
        <v>0</v>
      </c>
      <c r="M136" s="156">
        <f t="shared" si="17"/>
        <v>0</v>
      </c>
      <c r="N136" s="156">
        <f t="shared" si="18"/>
        <v>0</v>
      </c>
      <c r="O136" s="158">
        <f t="shared" si="20"/>
        <v>0</v>
      </c>
      <c r="P136" s="158">
        <f t="shared" si="21"/>
        <v>0</v>
      </c>
      <c r="Q136" s="158">
        <f t="shared" si="22"/>
        <v>0</v>
      </c>
      <c r="R136" s="158">
        <f t="shared" si="23"/>
        <v>0</v>
      </c>
      <c r="S136" s="246"/>
    </row>
    <row r="137" spans="1:19" s="103" customFormat="1" ht="198" x14ac:dyDescent="0.2">
      <c r="A137" s="273"/>
      <c r="B137" s="273"/>
      <c r="C137" s="65" t="s">
        <v>233</v>
      </c>
      <c r="D137" s="65" t="s">
        <v>65</v>
      </c>
      <c r="E137" s="66" t="s">
        <v>336</v>
      </c>
      <c r="F137" s="68" t="s">
        <v>126</v>
      </c>
      <c r="G137" s="101"/>
      <c r="H137" s="104" t="str">
        <f t="shared" si="24"/>
        <v>Yes</v>
      </c>
      <c r="I137" s="3" t="s">
        <v>732</v>
      </c>
      <c r="J137" s="157" t="s">
        <v>15</v>
      </c>
      <c r="K137" s="157">
        <f t="shared" si="19"/>
        <v>1</v>
      </c>
      <c r="L137" s="157">
        <f t="shared" si="16"/>
        <v>0</v>
      </c>
      <c r="M137" s="157">
        <f t="shared" si="17"/>
        <v>0</v>
      </c>
      <c r="N137" s="157">
        <f t="shared" si="18"/>
        <v>0</v>
      </c>
      <c r="O137" s="157">
        <f t="shared" si="20"/>
        <v>0</v>
      </c>
      <c r="P137" s="157">
        <f t="shared" si="21"/>
        <v>0</v>
      </c>
      <c r="Q137" s="157">
        <f t="shared" si="22"/>
        <v>0</v>
      </c>
      <c r="R137" s="157">
        <f t="shared" si="23"/>
        <v>0</v>
      </c>
      <c r="S137" s="242"/>
    </row>
    <row r="138" spans="1:19" s="103" customFormat="1" ht="180" x14ac:dyDescent="0.2">
      <c r="A138" s="273"/>
      <c r="B138" s="273"/>
      <c r="C138" s="65" t="s">
        <v>234</v>
      </c>
      <c r="D138" s="65" t="s">
        <v>65</v>
      </c>
      <c r="E138" s="66" t="s">
        <v>337</v>
      </c>
      <c r="F138" s="68" t="s">
        <v>127</v>
      </c>
      <c r="G138" s="101"/>
      <c r="H138" s="104" t="str">
        <f t="shared" si="24"/>
        <v>Yes</v>
      </c>
      <c r="I138" s="3" t="s">
        <v>733</v>
      </c>
      <c r="J138" s="157" t="s">
        <v>15</v>
      </c>
      <c r="K138" s="157">
        <f t="shared" si="19"/>
        <v>1</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73"/>
      <c r="B139" s="273"/>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73"/>
      <c r="B140" s="273"/>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73"/>
      <c r="B141" s="273"/>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73"/>
      <c r="B142" s="273"/>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73"/>
      <c r="B143" s="273"/>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73"/>
      <c r="B144" s="273"/>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73"/>
      <c r="B145" s="273"/>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73"/>
      <c r="B146" s="273"/>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73"/>
      <c r="B147" s="273"/>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73"/>
      <c r="B148" s="273"/>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73"/>
      <c r="B149" s="273"/>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73"/>
      <c r="B150" s="273"/>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73"/>
      <c r="B151" s="273"/>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108" x14ac:dyDescent="0.2">
      <c r="A152" s="273"/>
      <c r="B152" s="273"/>
      <c r="C152" s="57" t="s">
        <v>249</v>
      </c>
      <c r="D152" s="57" t="s">
        <v>65</v>
      </c>
      <c r="E152" s="78" t="s">
        <v>325</v>
      </c>
      <c r="F152" s="79" t="s">
        <v>521</v>
      </c>
      <c r="G152" s="101"/>
      <c r="H152" s="131" t="s">
        <v>646</v>
      </c>
      <c r="I152" s="9" t="s">
        <v>766</v>
      </c>
      <c r="J152" s="157" t="s">
        <v>15</v>
      </c>
      <c r="K152" s="157">
        <f t="shared" si="19"/>
        <v>1</v>
      </c>
      <c r="L152" s="157">
        <f t="shared" si="16"/>
        <v>0</v>
      </c>
      <c r="M152" s="157">
        <f t="shared" si="17"/>
        <v>0</v>
      </c>
      <c r="N152" s="157">
        <f t="shared" si="18"/>
        <v>0</v>
      </c>
      <c r="O152" s="157">
        <f t="shared" si="20"/>
        <v>0</v>
      </c>
      <c r="P152" s="157">
        <f t="shared" si="21"/>
        <v>0</v>
      </c>
      <c r="Q152" s="157">
        <f t="shared" si="22"/>
        <v>0</v>
      </c>
      <c r="R152" s="157">
        <f t="shared" si="23"/>
        <v>0</v>
      </c>
      <c r="S152" s="243"/>
    </row>
    <row r="153" spans="1:19" s="103" customFormat="1" ht="36" x14ac:dyDescent="0.2">
      <c r="A153" s="273"/>
      <c r="B153" s="273"/>
      <c r="C153" s="200" t="s">
        <v>560</v>
      </c>
      <c r="D153" s="201" t="s">
        <v>65</v>
      </c>
      <c r="E153" s="202" t="s">
        <v>537</v>
      </c>
      <c r="F153" s="79"/>
      <c r="G153" s="101"/>
      <c r="H153" s="131" t="s">
        <v>645</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73"/>
      <c r="B154" s="273"/>
      <c r="C154" s="206" t="s">
        <v>577</v>
      </c>
      <c r="D154" s="207" t="s">
        <v>66</v>
      </c>
      <c r="E154" s="208" t="s">
        <v>538</v>
      </c>
      <c r="F154" s="79"/>
      <c r="G154" s="101"/>
      <c r="H154" s="131" t="s">
        <v>645</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73"/>
      <c r="B155" s="273"/>
      <c r="C155" s="57" t="s">
        <v>470</v>
      </c>
      <c r="D155" s="57" t="s">
        <v>390</v>
      </c>
      <c r="E155" s="78" t="s">
        <v>458</v>
      </c>
      <c r="F155" s="79"/>
      <c r="G155" s="101"/>
      <c r="H155" s="141" t="s">
        <v>645</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75" t="s">
        <v>16</v>
      </c>
      <c r="B156" s="275" t="s">
        <v>47</v>
      </c>
      <c r="C156" s="62" t="s">
        <v>250</v>
      </c>
      <c r="D156" s="62" t="s">
        <v>65</v>
      </c>
      <c r="E156" s="67" t="s">
        <v>348</v>
      </c>
      <c r="F156" s="81" t="s">
        <v>141</v>
      </c>
      <c r="G156" s="96"/>
      <c r="H156" s="130" t="s">
        <v>645</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71"/>
      <c r="B157" s="271"/>
      <c r="C157" s="62" t="s">
        <v>251</v>
      </c>
      <c r="D157" s="62" t="s">
        <v>65</v>
      </c>
      <c r="E157" s="67" t="s">
        <v>349</v>
      </c>
      <c r="F157" s="81" t="s">
        <v>142</v>
      </c>
      <c r="G157" s="96"/>
      <c r="H157" s="131" t="s">
        <v>645</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71"/>
      <c r="B158" s="271"/>
      <c r="C158" s="62" t="s">
        <v>252</v>
      </c>
      <c r="D158" s="62" t="s">
        <v>65</v>
      </c>
      <c r="E158" s="67" t="s">
        <v>606</v>
      </c>
      <c r="F158" s="81" t="s">
        <v>143</v>
      </c>
      <c r="G158" s="96"/>
      <c r="H158" s="131" t="s">
        <v>645</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71"/>
      <c r="B159" s="271"/>
      <c r="C159" s="62" t="s">
        <v>253</v>
      </c>
      <c r="D159" s="62" t="s">
        <v>65</v>
      </c>
      <c r="E159" s="67" t="s">
        <v>608</v>
      </c>
      <c r="F159" s="81" t="s">
        <v>609</v>
      </c>
      <c r="G159" s="96"/>
      <c r="H159" s="131" t="s">
        <v>645</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1"/>
      <c r="B160" s="271"/>
      <c r="C160" s="62" t="s">
        <v>254</v>
      </c>
      <c r="D160" s="62" t="s">
        <v>65</v>
      </c>
      <c r="E160" s="67" t="s">
        <v>326</v>
      </c>
      <c r="F160" s="81" t="s">
        <v>144</v>
      </c>
      <c r="G160" s="96"/>
      <c r="H160" s="131" t="s">
        <v>645</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71"/>
      <c r="B161" s="271"/>
      <c r="C161" s="62" t="s">
        <v>255</v>
      </c>
      <c r="D161" s="62" t="s">
        <v>65</v>
      </c>
      <c r="E161" s="67" t="s">
        <v>351</v>
      </c>
      <c r="F161" s="81" t="s">
        <v>148</v>
      </c>
      <c r="G161" s="96"/>
      <c r="H161" s="131" t="s">
        <v>645</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71"/>
      <c r="B162" s="271"/>
      <c r="C162" s="62" t="s">
        <v>607</v>
      </c>
      <c r="D162" s="62" t="s">
        <v>65</v>
      </c>
      <c r="E162" s="67" t="s">
        <v>622</v>
      </c>
      <c r="F162" s="81" t="s">
        <v>610</v>
      </c>
      <c r="G162" s="96"/>
      <c r="H162" s="131" t="s">
        <v>645</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71"/>
      <c r="B163" s="271"/>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54" x14ac:dyDescent="0.2">
      <c r="A164" s="271"/>
      <c r="B164" s="271"/>
      <c r="C164" s="229" t="s">
        <v>257</v>
      </c>
      <c r="D164" s="229" t="s">
        <v>66</v>
      </c>
      <c r="E164" s="231" t="s">
        <v>353</v>
      </c>
      <c r="F164" s="230" t="s">
        <v>598</v>
      </c>
      <c r="G164" s="101"/>
      <c r="H164" s="104" t="str">
        <f>IF(ISBLANK(H198),"Waiting",H198)</f>
        <v>Yes</v>
      </c>
      <c r="I164" s="9" t="s">
        <v>800</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242"/>
    </row>
    <row r="165" spans="1:19" s="93" customFormat="1" ht="36" x14ac:dyDescent="0.2">
      <c r="A165" s="271"/>
      <c r="B165" s="271"/>
      <c r="C165" s="62" t="s">
        <v>258</v>
      </c>
      <c r="D165" s="62" t="s">
        <v>66</v>
      </c>
      <c r="E165" s="87" t="s">
        <v>594</v>
      </c>
      <c r="F165" s="88" t="s">
        <v>146</v>
      </c>
      <c r="G165" s="101"/>
      <c r="H165" s="131" t="s">
        <v>645</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71"/>
      <c r="B166" s="271"/>
      <c r="C166" s="194" t="s">
        <v>561</v>
      </c>
      <c r="D166" s="195" t="s">
        <v>65</v>
      </c>
      <c r="E166" s="196" t="s">
        <v>537</v>
      </c>
      <c r="F166" s="88"/>
      <c r="G166" s="101"/>
      <c r="H166" s="133" t="s">
        <v>645</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1"/>
      <c r="B167" s="271"/>
      <c r="C167" s="197" t="s">
        <v>562</v>
      </c>
      <c r="D167" s="198" t="s">
        <v>66</v>
      </c>
      <c r="E167" s="199" t="s">
        <v>538</v>
      </c>
      <c r="F167" s="88"/>
      <c r="G167" s="101"/>
      <c r="H167" s="133" t="s">
        <v>645</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71"/>
      <c r="B168" s="271"/>
      <c r="C168" s="62" t="s">
        <v>471</v>
      </c>
      <c r="D168" s="62" t="s">
        <v>390</v>
      </c>
      <c r="E168" s="87" t="s">
        <v>458</v>
      </c>
      <c r="F168" s="88"/>
      <c r="G168" s="96"/>
      <c r="H168" s="132" t="s">
        <v>645</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72" t="s">
        <v>17</v>
      </c>
      <c r="B169" s="272"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73"/>
      <c r="B170" s="273"/>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73"/>
      <c r="B171" s="273"/>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73"/>
      <c r="B172" s="273"/>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73"/>
      <c r="B173" s="273"/>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73"/>
      <c r="B174" s="273"/>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73"/>
      <c r="B175" s="273"/>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73"/>
      <c r="B176" s="273"/>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73"/>
      <c r="B177" s="273"/>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73"/>
      <c r="B178" s="273"/>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73"/>
      <c r="B179" s="273"/>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73"/>
      <c r="B180" s="273"/>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73"/>
      <c r="B181" s="273"/>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73"/>
      <c r="B182" s="273"/>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73"/>
      <c r="B183" s="273"/>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54" x14ac:dyDescent="0.2">
      <c r="A184" s="273"/>
      <c r="B184" s="273"/>
      <c r="C184" s="221" t="s">
        <v>257</v>
      </c>
      <c r="D184" s="221" t="s">
        <v>66</v>
      </c>
      <c r="E184" s="219" t="s">
        <v>353</v>
      </c>
      <c r="F184" s="230" t="s">
        <v>598</v>
      </c>
      <c r="G184" s="101"/>
      <c r="H184" s="104" t="str">
        <f>IF(ISBLANK(H198),"Waiting",H198)</f>
        <v>Yes</v>
      </c>
      <c r="I184" s="9" t="s">
        <v>765</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253" t="s">
        <v>799</v>
      </c>
    </row>
    <row r="185" spans="1:19" s="93" customFormat="1" ht="36" x14ac:dyDescent="0.2">
      <c r="A185" s="210"/>
      <c r="B185" s="210"/>
      <c r="C185" s="200" t="s">
        <v>563</v>
      </c>
      <c r="D185" s="201" t="s">
        <v>65</v>
      </c>
      <c r="E185" s="202" t="s">
        <v>537</v>
      </c>
      <c r="F185" s="205"/>
      <c r="G185" s="101"/>
      <c r="H185" s="133"/>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3"/>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1"/>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73" thickTop="1" x14ac:dyDescent="0.2">
      <c r="A188" s="275" t="s">
        <v>18</v>
      </c>
      <c r="B188" s="275" t="s">
        <v>49</v>
      </c>
      <c r="C188" s="62" t="s">
        <v>259</v>
      </c>
      <c r="D188" s="62" t="s">
        <v>65</v>
      </c>
      <c r="E188" s="67" t="s">
        <v>631</v>
      </c>
      <c r="F188" s="81" t="s">
        <v>155</v>
      </c>
      <c r="G188" s="96"/>
      <c r="H188" s="130" t="s">
        <v>645</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71"/>
      <c r="B189" s="271"/>
      <c r="C189" s="62" t="s">
        <v>260</v>
      </c>
      <c r="D189" s="62" t="s">
        <v>65</v>
      </c>
      <c r="E189" s="67" t="s">
        <v>621</v>
      </c>
      <c r="F189" s="81" t="s">
        <v>149</v>
      </c>
      <c r="G189" s="96"/>
      <c r="H189" s="131" t="s">
        <v>645</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71"/>
      <c r="B190" s="271"/>
      <c r="C190" s="62" t="s">
        <v>261</v>
      </c>
      <c r="D190" s="62" t="s">
        <v>65</v>
      </c>
      <c r="E190" s="67" t="s">
        <v>356</v>
      </c>
      <c r="F190" s="81" t="s">
        <v>150</v>
      </c>
      <c r="G190" s="96"/>
      <c r="H190" s="131" t="s">
        <v>645</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71"/>
      <c r="B191" s="271"/>
      <c r="C191" s="62" t="s">
        <v>262</v>
      </c>
      <c r="D191" s="62" t="s">
        <v>65</v>
      </c>
      <c r="E191" s="67" t="s">
        <v>357</v>
      </c>
      <c r="F191" s="81" t="s">
        <v>151</v>
      </c>
      <c r="G191" s="96"/>
      <c r="H191" s="131" t="s">
        <v>645</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71"/>
      <c r="B192" s="271"/>
      <c r="C192" s="62" t="s">
        <v>263</v>
      </c>
      <c r="D192" s="62" t="s">
        <v>65</v>
      </c>
      <c r="E192" s="67" t="s">
        <v>358</v>
      </c>
      <c r="F192" s="81" t="s">
        <v>152</v>
      </c>
      <c r="G192" s="96"/>
      <c r="H192" s="131" t="s">
        <v>645</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71"/>
      <c r="B193" s="271"/>
      <c r="C193" s="62" t="s">
        <v>264</v>
      </c>
      <c r="D193" s="62" t="s">
        <v>65</v>
      </c>
      <c r="E193" s="67" t="s">
        <v>359</v>
      </c>
      <c r="F193" s="81" t="s">
        <v>153</v>
      </c>
      <c r="G193" s="96"/>
      <c r="H193" s="131" t="s">
        <v>645</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71"/>
      <c r="B194" s="271"/>
      <c r="C194" s="62" t="s">
        <v>265</v>
      </c>
      <c r="D194" s="62" t="s">
        <v>65</v>
      </c>
      <c r="E194" s="67" t="s">
        <v>327</v>
      </c>
      <c r="F194" s="81" t="s">
        <v>154</v>
      </c>
      <c r="G194" s="96"/>
      <c r="H194" s="131" t="s">
        <v>645</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71"/>
      <c r="B195" s="271"/>
      <c r="C195" s="62" t="s">
        <v>256</v>
      </c>
      <c r="D195" s="62" t="s">
        <v>65</v>
      </c>
      <c r="E195" s="67" t="s">
        <v>352</v>
      </c>
      <c r="F195" s="81" t="s">
        <v>145</v>
      </c>
      <c r="G195" s="96"/>
      <c r="H195" s="131" t="s">
        <v>645</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71"/>
      <c r="B196" s="271"/>
      <c r="C196" s="62" t="s">
        <v>266</v>
      </c>
      <c r="D196" s="62" t="s">
        <v>66</v>
      </c>
      <c r="E196" s="87" t="s">
        <v>360</v>
      </c>
      <c r="F196" s="88" t="s">
        <v>156</v>
      </c>
      <c r="G196" s="96"/>
      <c r="H196" s="131" t="s">
        <v>645</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71"/>
      <c r="B197" s="271"/>
      <c r="C197" s="62" t="s">
        <v>267</v>
      </c>
      <c r="D197" s="62" t="s">
        <v>66</v>
      </c>
      <c r="E197" s="87" t="s">
        <v>361</v>
      </c>
      <c r="F197" s="88" t="s">
        <v>530</v>
      </c>
      <c r="G197" s="96"/>
      <c r="H197" s="131" t="s">
        <v>645</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54" x14ac:dyDescent="0.2">
      <c r="A198" s="271"/>
      <c r="B198" s="271"/>
      <c r="C198" s="69" t="s">
        <v>257</v>
      </c>
      <c r="D198" s="69" t="s">
        <v>66</v>
      </c>
      <c r="E198" s="87" t="s">
        <v>353</v>
      </c>
      <c r="F198" s="88" t="s">
        <v>598</v>
      </c>
      <c r="G198" s="96"/>
      <c r="H198" s="133" t="s">
        <v>646</v>
      </c>
      <c r="I198" s="9" t="s">
        <v>765</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253" t="s">
        <v>799</v>
      </c>
    </row>
    <row r="199" spans="1:19" s="93" customFormat="1" ht="36" x14ac:dyDescent="0.2">
      <c r="A199" s="271"/>
      <c r="B199" s="271"/>
      <c r="C199" s="194" t="s">
        <v>564</v>
      </c>
      <c r="D199" s="195" t="s">
        <v>65</v>
      </c>
      <c r="E199" s="196" t="s">
        <v>537</v>
      </c>
      <c r="F199" s="88"/>
      <c r="G199" s="96"/>
      <c r="H199" s="133" t="s">
        <v>645</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1"/>
      <c r="B200" s="271"/>
      <c r="C200" s="197" t="s">
        <v>565</v>
      </c>
      <c r="D200" s="198" t="s">
        <v>66</v>
      </c>
      <c r="E200" s="199" t="s">
        <v>538</v>
      </c>
      <c r="F200" s="88"/>
      <c r="G200" s="96"/>
      <c r="H200" s="133" t="s">
        <v>645</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71"/>
      <c r="B201" s="271"/>
      <c r="C201" s="69" t="s">
        <v>472</v>
      </c>
      <c r="D201" s="69" t="s">
        <v>390</v>
      </c>
      <c r="E201" s="87" t="s">
        <v>458</v>
      </c>
      <c r="F201" s="88"/>
      <c r="G201" s="96"/>
      <c r="H201" s="132" t="s">
        <v>645</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72" t="s">
        <v>19</v>
      </c>
      <c r="B202" s="283" t="s">
        <v>50</v>
      </c>
      <c r="C202" s="57" t="s">
        <v>268</v>
      </c>
      <c r="D202" s="57" t="s">
        <v>65</v>
      </c>
      <c r="E202" s="78" t="s">
        <v>362</v>
      </c>
      <c r="F202" s="79" t="s">
        <v>157</v>
      </c>
      <c r="G202" s="96"/>
      <c r="H202" s="130" t="s">
        <v>645</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73"/>
      <c r="B203" s="284"/>
      <c r="C203" s="57" t="s">
        <v>269</v>
      </c>
      <c r="D203" s="57" t="s">
        <v>65</v>
      </c>
      <c r="E203" s="78" t="s">
        <v>363</v>
      </c>
      <c r="F203" s="79" t="s">
        <v>158</v>
      </c>
      <c r="G203" s="96"/>
      <c r="H203" s="131" t="s">
        <v>645</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73"/>
      <c r="B204" s="284"/>
      <c r="C204" s="57" t="s">
        <v>270</v>
      </c>
      <c r="D204" s="57" t="s">
        <v>65</v>
      </c>
      <c r="E204" s="78" t="s">
        <v>364</v>
      </c>
      <c r="F204" s="79" t="s">
        <v>159</v>
      </c>
      <c r="G204" s="96"/>
      <c r="H204" s="131" t="s">
        <v>645</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73"/>
      <c r="B205" s="284"/>
      <c r="C205" s="57" t="s">
        <v>271</v>
      </c>
      <c r="D205" s="57" t="s">
        <v>65</v>
      </c>
      <c r="E205" s="78" t="s">
        <v>365</v>
      </c>
      <c r="F205" s="79" t="s">
        <v>160</v>
      </c>
      <c r="G205" s="96"/>
      <c r="H205" s="131" t="s">
        <v>645</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73"/>
      <c r="B206" s="284"/>
      <c r="C206" s="57" t="s">
        <v>272</v>
      </c>
      <c r="D206" s="57" t="s">
        <v>65</v>
      </c>
      <c r="E206" s="78" t="s">
        <v>366</v>
      </c>
      <c r="F206" s="79" t="s">
        <v>161</v>
      </c>
      <c r="G206" s="96"/>
      <c r="H206" s="131" t="s">
        <v>645</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73"/>
      <c r="B207" s="284"/>
      <c r="C207" s="89" t="s">
        <v>273</v>
      </c>
      <c r="D207" s="57" t="s">
        <v>66</v>
      </c>
      <c r="E207" s="85" t="s">
        <v>367</v>
      </c>
      <c r="F207" s="86" t="s">
        <v>162</v>
      </c>
      <c r="G207" s="96"/>
      <c r="H207" s="131" t="s">
        <v>645</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73"/>
      <c r="B208" s="284"/>
      <c r="C208" s="89" t="s">
        <v>382</v>
      </c>
      <c r="D208" s="57" t="s">
        <v>67</v>
      </c>
      <c r="E208" s="85" t="s">
        <v>381</v>
      </c>
      <c r="F208" s="86" t="s">
        <v>383</v>
      </c>
      <c r="G208" s="96"/>
      <c r="H208" s="133" t="s">
        <v>646</v>
      </c>
      <c r="I208" s="9" t="s">
        <v>762</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43"/>
    </row>
    <row r="209" spans="1:19" s="93" customFormat="1" ht="36" x14ac:dyDescent="0.2">
      <c r="A209" s="273"/>
      <c r="B209" s="284"/>
      <c r="C209" s="200" t="s">
        <v>566</v>
      </c>
      <c r="D209" s="201" t="s">
        <v>65</v>
      </c>
      <c r="E209" s="202" t="s">
        <v>537</v>
      </c>
      <c r="F209" s="86"/>
      <c r="G209" s="96"/>
      <c r="H209" s="133"/>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73"/>
      <c r="B210" s="284"/>
      <c r="C210" s="206" t="s">
        <v>567</v>
      </c>
      <c r="D210" s="207" t="s">
        <v>66</v>
      </c>
      <c r="E210" s="208" t="s">
        <v>538</v>
      </c>
      <c r="F210" s="86"/>
      <c r="G210" s="96"/>
      <c r="H210" s="133"/>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74"/>
      <c r="B211" s="285"/>
      <c r="C211" s="89" t="s">
        <v>474</v>
      </c>
      <c r="D211" s="57" t="s">
        <v>390</v>
      </c>
      <c r="E211" s="85" t="s">
        <v>458</v>
      </c>
      <c r="F211" s="86"/>
      <c r="G211" s="96"/>
      <c r="H211" s="132"/>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75" t="s">
        <v>20</v>
      </c>
      <c r="B212" s="275" t="s">
        <v>51</v>
      </c>
      <c r="C212" s="62" t="s">
        <v>274</v>
      </c>
      <c r="D212" s="62" t="s">
        <v>65</v>
      </c>
      <c r="E212" s="67" t="s">
        <v>368</v>
      </c>
      <c r="F212" s="81" t="s">
        <v>163</v>
      </c>
      <c r="G212" s="96"/>
      <c r="H212" s="130" t="s">
        <v>645</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71"/>
      <c r="B213" s="271"/>
      <c r="C213" s="62" t="s">
        <v>275</v>
      </c>
      <c r="D213" s="62" t="s">
        <v>65</v>
      </c>
      <c r="E213" s="87" t="s">
        <v>369</v>
      </c>
      <c r="F213" s="88" t="s">
        <v>164</v>
      </c>
      <c r="G213" s="96"/>
      <c r="H213" s="131" t="s">
        <v>645</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71"/>
      <c r="B214" s="271"/>
      <c r="C214" s="62" t="s">
        <v>276</v>
      </c>
      <c r="D214" s="62" t="s">
        <v>65</v>
      </c>
      <c r="E214" s="67" t="s">
        <v>370</v>
      </c>
      <c r="F214" s="81" t="s">
        <v>165</v>
      </c>
      <c r="G214" s="96"/>
      <c r="H214" s="131" t="s">
        <v>645</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71"/>
      <c r="B215" s="271"/>
      <c r="C215" s="62" t="s">
        <v>277</v>
      </c>
      <c r="D215" s="62" t="s">
        <v>66</v>
      </c>
      <c r="E215" s="87" t="s">
        <v>328</v>
      </c>
      <c r="F215" s="88" t="s">
        <v>166</v>
      </c>
      <c r="G215" s="96"/>
      <c r="H215" s="131" t="s">
        <v>645</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71"/>
      <c r="B216" s="271"/>
      <c r="C216" s="62" t="s">
        <v>278</v>
      </c>
      <c r="D216" s="62" t="s">
        <v>66</v>
      </c>
      <c r="E216" s="87" t="s">
        <v>371</v>
      </c>
      <c r="F216" s="88" t="s">
        <v>167</v>
      </c>
      <c r="G216" s="96"/>
      <c r="H216" s="131" t="s">
        <v>645</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71"/>
      <c r="B217" s="271"/>
      <c r="C217" s="62" t="s">
        <v>279</v>
      </c>
      <c r="D217" s="62" t="s">
        <v>66</v>
      </c>
      <c r="E217" s="67" t="s">
        <v>372</v>
      </c>
      <c r="F217" s="81" t="s">
        <v>168</v>
      </c>
      <c r="G217" s="96"/>
      <c r="H217" s="133" t="s">
        <v>645</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71"/>
      <c r="B218" s="271"/>
      <c r="C218" s="194" t="s">
        <v>568</v>
      </c>
      <c r="D218" s="195" t="s">
        <v>65</v>
      </c>
      <c r="E218" s="196" t="s">
        <v>537</v>
      </c>
      <c r="F218" s="81"/>
      <c r="G218" s="96"/>
      <c r="H218" s="133" t="s">
        <v>645</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71"/>
      <c r="B219" s="271"/>
      <c r="C219" s="197" t="s">
        <v>569</v>
      </c>
      <c r="D219" s="198" t="s">
        <v>66</v>
      </c>
      <c r="E219" s="199" t="s">
        <v>538</v>
      </c>
      <c r="F219" s="81"/>
      <c r="G219" s="96"/>
      <c r="H219" s="133" t="s">
        <v>645</v>
      </c>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243"/>
    </row>
    <row r="220" spans="1:19" s="93" customFormat="1" ht="127" thickBot="1" x14ac:dyDescent="0.25">
      <c r="A220" s="271"/>
      <c r="B220" s="271"/>
      <c r="C220" s="62" t="s">
        <v>475</v>
      </c>
      <c r="D220" s="62" t="s">
        <v>390</v>
      </c>
      <c r="E220" s="67" t="s">
        <v>458</v>
      </c>
      <c r="F220" s="81"/>
      <c r="G220" s="96"/>
      <c r="H220" s="132" t="s">
        <v>646</v>
      </c>
      <c r="I220" s="9" t="s">
        <v>798</v>
      </c>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181" thickTop="1" x14ac:dyDescent="0.2">
      <c r="A221" s="273"/>
      <c r="B221" s="273"/>
      <c r="C221" s="57" t="s">
        <v>280</v>
      </c>
      <c r="D221" s="57" t="s">
        <v>65</v>
      </c>
      <c r="E221" s="78" t="s">
        <v>619</v>
      </c>
      <c r="F221" s="79" t="s">
        <v>169</v>
      </c>
      <c r="G221" s="96"/>
      <c r="H221" s="131" t="s">
        <v>646</v>
      </c>
      <c r="I221" s="3" t="s">
        <v>796</v>
      </c>
      <c r="J221" s="157" t="s">
        <v>21</v>
      </c>
      <c r="K221" s="157">
        <f t="shared" si="30"/>
        <v>1</v>
      </c>
      <c r="L221" s="157">
        <f t="shared" si="27"/>
        <v>0</v>
      </c>
      <c r="M221" s="157">
        <f t="shared" si="28"/>
        <v>0</v>
      </c>
      <c r="N221" s="157">
        <f t="shared" si="29"/>
        <v>0</v>
      </c>
      <c r="O221" s="157">
        <f t="shared" si="31"/>
        <v>0</v>
      </c>
      <c r="P221" s="157">
        <f t="shared" si="32"/>
        <v>0</v>
      </c>
      <c r="Q221" s="157">
        <f t="shared" si="33"/>
        <v>0</v>
      </c>
      <c r="R221" s="157">
        <f t="shared" si="34"/>
        <v>0</v>
      </c>
      <c r="S221" s="252" t="s">
        <v>797</v>
      </c>
    </row>
    <row r="222" spans="1:19" s="93" customFormat="1" ht="36" x14ac:dyDescent="0.2">
      <c r="A222" s="273"/>
      <c r="B222" s="273"/>
      <c r="C222" s="89" t="s">
        <v>281</v>
      </c>
      <c r="D222" s="57" t="s">
        <v>65</v>
      </c>
      <c r="E222" s="78" t="s">
        <v>373</v>
      </c>
      <c r="F222" s="79" t="s">
        <v>170</v>
      </c>
      <c r="G222" s="96"/>
      <c r="H222" s="131" t="s">
        <v>645</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73"/>
      <c r="B223" s="273"/>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73"/>
      <c r="B224" s="273"/>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73"/>
      <c r="B225" s="273"/>
      <c r="C225" s="57" t="s">
        <v>284</v>
      </c>
      <c r="D225" s="57" t="s">
        <v>65</v>
      </c>
      <c r="E225" s="78" t="s">
        <v>375</v>
      </c>
      <c r="F225" s="79" t="s">
        <v>531</v>
      </c>
      <c r="G225" s="96"/>
      <c r="H225" s="131" t="s">
        <v>645</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73"/>
      <c r="B226" s="273"/>
      <c r="C226" s="57" t="s">
        <v>285</v>
      </c>
      <c r="D226" s="57" t="s">
        <v>65</v>
      </c>
      <c r="E226" s="78" t="s">
        <v>620</v>
      </c>
      <c r="F226" s="79" t="s">
        <v>173</v>
      </c>
      <c r="G226" s="96"/>
      <c r="H226" s="131" t="s">
        <v>645</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3" customFormat="1" ht="20" x14ac:dyDescent="0.2">
      <c r="A227" s="273"/>
      <c r="B227" s="273"/>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73"/>
      <c r="B228" s="273"/>
      <c r="C228" s="57" t="s">
        <v>286</v>
      </c>
      <c r="D228" s="57" t="s">
        <v>65</v>
      </c>
      <c r="E228" s="78" t="s">
        <v>376</v>
      </c>
      <c r="F228" s="79" t="s">
        <v>174</v>
      </c>
      <c r="G228" s="96"/>
      <c r="H228" s="131" t="s">
        <v>645</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73"/>
      <c r="B229" s="273"/>
      <c r="C229" s="57" t="s">
        <v>287</v>
      </c>
      <c r="D229" s="57" t="s">
        <v>65</v>
      </c>
      <c r="E229" s="78" t="s">
        <v>377</v>
      </c>
      <c r="F229" s="79" t="s">
        <v>175</v>
      </c>
      <c r="G229" s="96"/>
      <c r="H229" s="133" t="s">
        <v>645</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73"/>
      <c r="B230" s="273"/>
      <c r="C230" s="200" t="s">
        <v>570</v>
      </c>
      <c r="D230" s="201" t="s">
        <v>65</v>
      </c>
      <c r="E230" s="202" t="s">
        <v>537</v>
      </c>
      <c r="F230" s="79"/>
      <c r="G230" s="96"/>
      <c r="H230" s="133" t="s">
        <v>645</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73"/>
      <c r="B231" s="273"/>
      <c r="C231" s="206" t="s">
        <v>579</v>
      </c>
      <c r="D231" s="207" t="s">
        <v>66</v>
      </c>
      <c r="E231" s="208" t="s">
        <v>538</v>
      </c>
      <c r="F231" s="79"/>
      <c r="G231" s="96"/>
      <c r="H231" s="133" t="s">
        <v>645</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1" thickBot="1" x14ac:dyDescent="0.25">
      <c r="A232" s="273"/>
      <c r="B232" s="273"/>
      <c r="C232" s="57" t="s">
        <v>476</v>
      </c>
      <c r="D232" s="57" t="s">
        <v>390</v>
      </c>
      <c r="E232" s="78" t="s">
        <v>458</v>
      </c>
      <c r="F232" s="79"/>
      <c r="G232" s="96"/>
      <c r="H232" s="132" t="s">
        <v>645</v>
      </c>
      <c r="I232" s="7" t="s">
        <v>737</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241"/>
    </row>
    <row r="233" spans="1:19" s="93" customFormat="1" ht="37" thickTop="1" x14ac:dyDescent="0.2">
      <c r="A233" s="275" t="s">
        <v>22</v>
      </c>
      <c r="B233" s="275" t="s">
        <v>23</v>
      </c>
      <c r="C233" s="62" t="s">
        <v>288</v>
      </c>
      <c r="D233" s="62" t="s">
        <v>65</v>
      </c>
      <c r="E233" s="67" t="s">
        <v>589</v>
      </c>
      <c r="F233" s="81" t="s">
        <v>599</v>
      </c>
      <c r="G233" s="96"/>
      <c r="H233" s="130" t="s">
        <v>645</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71"/>
      <c r="B234" s="271"/>
      <c r="C234" s="224" t="s">
        <v>587</v>
      </c>
      <c r="D234" s="224" t="s">
        <v>65</v>
      </c>
      <c r="E234" s="225" t="s">
        <v>590</v>
      </c>
      <c r="F234" s="81" t="s">
        <v>591</v>
      </c>
      <c r="G234" s="96"/>
      <c r="H234" s="211" t="s">
        <v>645</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71"/>
      <c r="B235" s="271"/>
      <c r="C235" s="194" t="s">
        <v>586</v>
      </c>
      <c r="D235" s="195" t="s">
        <v>65</v>
      </c>
      <c r="E235" s="196" t="s">
        <v>537</v>
      </c>
      <c r="F235" s="81"/>
      <c r="G235" s="96"/>
      <c r="H235" s="131" t="s">
        <v>645</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71"/>
      <c r="B236" s="271"/>
      <c r="C236" s="197" t="s">
        <v>580</v>
      </c>
      <c r="D236" s="198" t="s">
        <v>66</v>
      </c>
      <c r="E236" s="199" t="s">
        <v>538</v>
      </c>
      <c r="F236" s="81"/>
      <c r="G236" s="96"/>
      <c r="H236" s="131" t="s">
        <v>645</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79"/>
      <c r="B237" s="279"/>
      <c r="C237" s="62" t="s">
        <v>477</v>
      </c>
      <c r="D237" s="62" t="s">
        <v>390</v>
      </c>
      <c r="E237" s="67" t="s">
        <v>458</v>
      </c>
      <c r="F237" s="81"/>
      <c r="G237" s="96"/>
      <c r="H237" s="135" t="s">
        <v>646</v>
      </c>
      <c r="I237" s="136" t="s">
        <v>761</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248"/>
    </row>
    <row r="238" spans="1:19" s="93" customFormat="1" ht="37" customHeight="1" thickTop="1" x14ac:dyDescent="0.2">
      <c r="A238" s="272" t="s">
        <v>24</v>
      </c>
      <c r="B238" s="272" t="s">
        <v>53</v>
      </c>
      <c r="C238" s="57" t="s">
        <v>289</v>
      </c>
      <c r="D238" s="57" t="s">
        <v>65</v>
      </c>
      <c r="E238" s="78" t="s">
        <v>378</v>
      </c>
      <c r="F238" s="79" t="s">
        <v>532</v>
      </c>
      <c r="G238" s="96"/>
      <c r="H238" s="130"/>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73"/>
      <c r="B239" s="273"/>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73"/>
      <c r="B240" s="273"/>
      <c r="C240" s="57" t="s">
        <v>290</v>
      </c>
      <c r="D240" s="57" t="s">
        <v>65</v>
      </c>
      <c r="E240" s="78" t="s">
        <v>330</v>
      </c>
      <c r="F240" s="79" t="s">
        <v>176</v>
      </c>
      <c r="G240" s="96"/>
      <c r="H240" s="131" t="s">
        <v>645</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73"/>
      <c r="B241" s="273"/>
      <c r="C241" s="57" t="s">
        <v>291</v>
      </c>
      <c r="D241" s="57" t="s">
        <v>65</v>
      </c>
      <c r="E241" s="78" t="s">
        <v>611</v>
      </c>
      <c r="F241" s="79" t="s">
        <v>601</v>
      </c>
      <c r="G241" s="96"/>
      <c r="H241" s="131" t="s">
        <v>645</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73"/>
      <c r="B242" s="273"/>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73"/>
      <c r="B243" s="273"/>
      <c r="C243" s="57" t="s">
        <v>596</v>
      </c>
      <c r="D243" s="57" t="s">
        <v>65</v>
      </c>
      <c r="E243" s="78" t="s">
        <v>600</v>
      </c>
      <c r="F243" s="79" t="s">
        <v>597</v>
      </c>
      <c r="G243" s="101"/>
      <c r="H243" s="131" t="s">
        <v>645</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73"/>
      <c r="B244" s="273"/>
      <c r="C244" s="200" t="s">
        <v>571</v>
      </c>
      <c r="D244" s="201" t="s">
        <v>65</v>
      </c>
      <c r="E244" s="202" t="s">
        <v>537</v>
      </c>
      <c r="F244" s="203"/>
      <c r="G244" s="101"/>
      <c r="H244" s="131" t="s">
        <v>645</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73"/>
      <c r="B245" s="273"/>
      <c r="C245" s="206" t="s">
        <v>581</v>
      </c>
      <c r="D245" s="207" t="s">
        <v>66</v>
      </c>
      <c r="E245" s="208" t="s">
        <v>538</v>
      </c>
      <c r="F245" s="203"/>
      <c r="G245" s="101"/>
      <c r="H245" s="131" t="s">
        <v>645</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242"/>
    </row>
    <row r="246" spans="1:19" s="93" customFormat="1" ht="91" thickBot="1" x14ac:dyDescent="0.25">
      <c r="A246" s="274"/>
      <c r="B246" s="274"/>
      <c r="C246" s="57" t="s">
        <v>478</v>
      </c>
      <c r="D246" s="57" t="s">
        <v>390</v>
      </c>
      <c r="E246" s="78" t="s">
        <v>458</v>
      </c>
      <c r="F246" s="79"/>
      <c r="G246" s="101"/>
      <c r="H246" s="131" t="s">
        <v>646</v>
      </c>
      <c r="I246" s="136" t="s">
        <v>795</v>
      </c>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7"/>
    </row>
    <row r="247" spans="1:19" s="93" customFormat="1" ht="37" thickTop="1" x14ac:dyDescent="0.2">
      <c r="A247" s="275" t="s">
        <v>25</v>
      </c>
      <c r="B247" s="275" t="s">
        <v>54</v>
      </c>
      <c r="C247" s="62" t="s">
        <v>282</v>
      </c>
      <c r="D247" s="62" t="s">
        <v>65</v>
      </c>
      <c r="E247" s="67" t="s">
        <v>329</v>
      </c>
      <c r="F247" s="81" t="s">
        <v>171</v>
      </c>
      <c r="G247" s="96"/>
      <c r="H247" s="130" t="s">
        <v>645</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71"/>
      <c r="B248" s="271"/>
      <c r="C248" s="62" t="s">
        <v>283</v>
      </c>
      <c r="D248" s="62" t="s">
        <v>65</v>
      </c>
      <c r="E248" s="67" t="s">
        <v>374</v>
      </c>
      <c r="F248" s="81" t="s">
        <v>172</v>
      </c>
      <c r="G248" s="96"/>
      <c r="H248" s="131" t="s">
        <v>645</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71"/>
      <c r="B249" s="271"/>
      <c r="C249" s="62" t="s">
        <v>292</v>
      </c>
      <c r="D249" s="62" t="s">
        <v>66</v>
      </c>
      <c r="E249" s="87" t="s">
        <v>379</v>
      </c>
      <c r="F249" s="88" t="s">
        <v>533</v>
      </c>
      <c r="G249" s="96"/>
      <c r="H249" s="133" t="s">
        <v>646</v>
      </c>
      <c r="I249" s="9" t="s">
        <v>734</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243"/>
    </row>
    <row r="250" spans="1:19" s="93" customFormat="1" ht="36" x14ac:dyDescent="0.2">
      <c r="A250" s="271"/>
      <c r="B250" s="271"/>
      <c r="C250" s="194" t="s">
        <v>572</v>
      </c>
      <c r="D250" s="195" t="s">
        <v>65</v>
      </c>
      <c r="E250" s="196" t="s">
        <v>537</v>
      </c>
      <c r="F250" s="88"/>
      <c r="G250" s="96"/>
      <c r="H250" s="133" t="s">
        <v>645</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71"/>
      <c r="B251" s="271"/>
      <c r="C251" s="197" t="s">
        <v>573</v>
      </c>
      <c r="D251" s="198" t="s">
        <v>66</v>
      </c>
      <c r="E251" s="199" t="s">
        <v>538</v>
      </c>
      <c r="F251" s="88"/>
      <c r="G251" s="96"/>
      <c r="H251" s="133" t="s">
        <v>645</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71"/>
      <c r="B252" s="271"/>
      <c r="C252" s="62" t="s">
        <v>479</v>
      </c>
      <c r="D252" s="62" t="s">
        <v>390</v>
      </c>
      <c r="E252" s="87" t="s">
        <v>458</v>
      </c>
      <c r="F252" s="88"/>
      <c r="G252" s="96"/>
      <c r="H252" s="132"/>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rU3a0j2Eoy4iyvUzzStSGr9JVNfnRCKJaGT+9wQkEyiB1dB6ph0S/vHGvFulczu46XFHEbRHJ4SeMNn2QNtTxA==" saltValue="lskOi0s/2OsNTlX31SzDtQ=="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B1" zoomScale="90" zoomScaleNormal="90" zoomScalePageLayoutView="90" workbookViewId="0">
      <selection activeCell="B8" sqref="B8"/>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printed products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7" t="s">
        <v>397</v>
      </c>
      <c r="B3" s="267"/>
      <c r="C3" s="267"/>
      <c r="D3" s="267"/>
      <c r="E3" s="267"/>
      <c r="F3" s="267"/>
      <c r="G3" s="267"/>
      <c r="H3" s="267"/>
      <c r="I3" s="26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653</v>
      </c>
      <c r="C5" s="120" t="s">
        <v>654</v>
      </c>
      <c r="D5" s="120" t="s">
        <v>655</v>
      </c>
      <c r="E5" s="120"/>
      <c r="F5" s="120" t="s">
        <v>655</v>
      </c>
      <c r="G5" s="121"/>
      <c r="H5" s="123">
        <v>44200</v>
      </c>
      <c r="I5" s="115" t="s">
        <v>727</v>
      </c>
    </row>
    <row r="6" spans="1:9" s="116" customFormat="1" ht="17" x14ac:dyDescent="0.2">
      <c r="A6" s="33" t="s">
        <v>403</v>
      </c>
      <c r="B6" s="120" t="s">
        <v>653</v>
      </c>
      <c r="C6" s="120" t="s">
        <v>656</v>
      </c>
      <c r="D6" s="120" t="s">
        <v>655</v>
      </c>
      <c r="E6" s="120"/>
      <c r="F6" s="120" t="s">
        <v>655</v>
      </c>
      <c r="G6" s="121"/>
      <c r="H6" s="123">
        <v>44200</v>
      </c>
      <c r="I6" s="124" t="s">
        <v>729</v>
      </c>
    </row>
    <row r="7" spans="1:9" s="116" customFormat="1" ht="34" x14ac:dyDescent="0.2">
      <c r="A7" s="31" t="s">
        <v>404</v>
      </c>
      <c r="B7" s="120" t="s">
        <v>657</v>
      </c>
      <c r="C7" s="120" t="s">
        <v>658</v>
      </c>
      <c r="D7" s="120" t="s">
        <v>659</v>
      </c>
      <c r="E7" s="120" t="s">
        <v>668</v>
      </c>
      <c r="F7" s="120" t="s">
        <v>660</v>
      </c>
      <c r="G7" s="121">
        <v>2012</v>
      </c>
      <c r="H7" s="123">
        <v>44200</v>
      </c>
      <c r="I7" s="122" t="s">
        <v>669</v>
      </c>
    </row>
    <row r="8" spans="1:9" s="116" customFormat="1" ht="51" x14ac:dyDescent="0.2">
      <c r="A8" s="33" t="s">
        <v>405</v>
      </c>
      <c r="B8" s="120" t="s">
        <v>657</v>
      </c>
      <c r="C8" s="120" t="s">
        <v>661</v>
      </c>
      <c r="D8" s="120"/>
      <c r="E8" s="120" t="s">
        <v>663</v>
      </c>
      <c r="F8" s="120" t="s">
        <v>662</v>
      </c>
      <c r="G8" s="121">
        <v>2019</v>
      </c>
      <c r="H8" s="123">
        <v>44200</v>
      </c>
      <c r="I8" s="122" t="s">
        <v>706</v>
      </c>
    </row>
    <row r="9" spans="1:9" s="116" customFormat="1" ht="51" x14ac:dyDescent="0.2">
      <c r="A9" s="31" t="s">
        <v>406</v>
      </c>
      <c r="B9" s="120" t="s">
        <v>652</v>
      </c>
      <c r="C9" s="120" t="s">
        <v>648</v>
      </c>
      <c r="D9" s="120" t="s">
        <v>649</v>
      </c>
      <c r="E9" s="120" t="s">
        <v>650</v>
      </c>
      <c r="F9" s="120" t="s">
        <v>651</v>
      </c>
      <c r="G9" s="236">
        <v>40360</v>
      </c>
      <c r="H9" s="123">
        <v>44200</v>
      </c>
      <c r="I9" s="116" t="s">
        <v>647</v>
      </c>
    </row>
    <row r="10" spans="1:9" s="116" customFormat="1" ht="17" x14ac:dyDescent="0.2">
      <c r="A10" s="33" t="s">
        <v>407</v>
      </c>
      <c r="B10" s="120" t="s">
        <v>653</v>
      </c>
      <c r="C10" s="120" t="s">
        <v>664</v>
      </c>
      <c r="D10" s="120" t="s">
        <v>665</v>
      </c>
      <c r="E10" s="120"/>
      <c r="F10" s="120" t="s">
        <v>665</v>
      </c>
      <c r="G10" s="121"/>
      <c r="H10" s="123">
        <v>44200</v>
      </c>
      <c r="I10" s="115" t="s">
        <v>707</v>
      </c>
    </row>
    <row r="11" spans="1:9" s="116" customFormat="1" ht="34" x14ac:dyDescent="0.2">
      <c r="A11" s="31" t="s">
        <v>408</v>
      </c>
      <c r="B11" s="120" t="s">
        <v>652</v>
      </c>
      <c r="C11" s="120" t="s">
        <v>666</v>
      </c>
      <c r="D11" s="120" t="s">
        <v>667</v>
      </c>
      <c r="E11" s="120"/>
      <c r="F11" s="120" t="s">
        <v>667</v>
      </c>
      <c r="G11" s="121"/>
      <c r="H11" s="123">
        <v>44200</v>
      </c>
      <c r="I11" s="115" t="s">
        <v>708</v>
      </c>
    </row>
    <row r="12" spans="1:9" s="116" customFormat="1" ht="34" x14ac:dyDescent="0.2">
      <c r="A12" s="33" t="s">
        <v>409</v>
      </c>
      <c r="B12" s="120" t="s">
        <v>652</v>
      </c>
      <c r="C12" s="120" t="s">
        <v>670</v>
      </c>
      <c r="D12" s="120" t="s">
        <v>671</v>
      </c>
      <c r="E12" s="120"/>
      <c r="F12" s="120" t="s">
        <v>672</v>
      </c>
      <c r="G12" s="123">
        <v>43662</v>
      </c>
      <c r="H12" s="123">
        <v>44200</v>
      </c>
      <c r="I12" s="115" t="s">
        <v>709</v>
      </c>
    </row>
    <row r="13" spans="1:9" s="116" customFormat="1" ht="51" x14ac:dyDescent="0.2">
      <c r="A13" s="31" t="s">
        <v>410</v>
      </c>
      <c r="B13" s="120" t="s">
        <v>673</v>
      </c>
      <c r="C13" s="120" t="s">
        <v>674</v>
      </c>
      <c r="D13" s="120" t="s">
        <v>675</v>
      </c>
      <c r="E13" s="120" t="s">
        <v>676</v>
      </c>
      <c r="F13" s="120" t="s">
        <v>677</v>
      </c>
      <c r="G13" s="123">
        <v>42394</v>
      </c>
      <c r="H13" s="123">
        <v>44200</v>
      </c>
      <c r="I13" s="237" t="s">
        <v>710</v>
      </c>
    </row>
    <row r="14" spans="1:9" s="116" customFormat="1" ht="17" x14ac:dyDescent="0.2">
      <c r="A14" s="33" t="s">
        <v>411</v>
      </c>
      <c r="B14" s="120" t="s">
        <v>653</v>
      </c>
      <c r="C14" s="120" t="s">
        <v>678</v>
      </c>
      <c r="D14" s="120" t="s">
        <v>679</v>
      </c>
      <c r="E14" s="120"/>
      <c r="F14" s="120" t="s">
        <v>679</v>
      </c>
      <c r="G14" s="121"/>
      <c r="H14" s="123">
        <v>44200</v>
      </c>
      <c r="I14" s="122" t="s">
        <v>711</v>
      </c>
    </row>
    <row r="15" spans="1:9" s="116" customFormat="1" ht="34" x14ac:dyDescent="0.2">
      <c r="A15" s="31" t="s">
        <v>412</v>
      </c>
      <c r="B15" s="120" t="s">
        <v>673</v>
      </c>
      <c r="C15" s="120" t="s">
        <v>680</v>
      </c>
      <c r="D15" s="120" t="s">
        <v>713</v>
      </c>
      <c r="E15" s="120" t="s">
        <v>714</v>
      </c>
      <c r="F15" s="120" t="s">
        <v>681</v>
      </c>
      <c r="G15" s="236">
        <v>43739</v>
      </c>
      <c r="H15" s="123">
        <v>44200</v>
      </c>
      <c r="I15" s="122" t="s">
        <v>712</v>
      </c>
    </row>
    <row r="16" spans="1:9" s="116" customFormat="1" ht="34" x14ac:dyDescent="0.2">
      <c r="A16" s="33" t="s">
        <v>413</v>
      </c>
      <c r="B16" s="120" t="s">
        <v>673</v>
      </c>
      <c r="C16" s="120" t="s">
        <v>682</v>
      </c>
      <c r="D16" s="120" t="s">
        <v>683</v>
      </c>
      <c r="E16" s="120" t="s">
        <v>715</v>
      </c>
      <c r="F16" s="120" t="s">
        <v>684</v>
      </c>
      <c r="G16" s="236">
        <v>42461</v>
      </c>
      <c r="H16" s="123">
        <v>44200</v>
      </c>
      <c r="I16" s="115" t="s">
        <v>716</v>
      </c>
    </row>
    <row r="17" spans="1:9" s="116" customFormat="1" ht="34" x14ac:dyDescent="0.2">
      <c r="A17" s="31" t="s">
        <v>414</v>
      </c>
      <c r="B17" s="120" t="s">
        <v>653</v>
      </c>
      <c r="C17" s="120" t="s">
        <v>685</v>
      </c>
      <c r="D17" s="120" t="s">
        <v>686</v>
      </c>
      <c r="E17" s="120"/>
      <c r="F17" s="120" t="s">
        <v>686</v>
      </c>
      <c r="G17" s="121"/>
      <c r="H17" s="123">
        <v>44200</v>
      </c>
      <c r="I17" s="115" t="s">
        <v>717</v>
      </c>
    </row>
    <row r="18" spans="1:9" s="116" customFormat="1" ht="17" x14ac:dyDescent="0.2">
      <c r="A18" s="33" t="s">
        <v>415</v>
      </c>
      <c r="B18" s="120" t="s">
        <v>653</v>
      </c>
      <c r="C18" s="120" t="s">
        <v>687</v>
      </c>
      <c r="D18" s="120" t="s">
        <v>688</v>
      </c>
      <c r="E18" s="120"/>
      <c r="F18" s="120" t="s">
        <v>689</v>
      </c>
      <c r="G18" s="121" t="s">
        <v>690</v>
      </c>
      <c r="H18" s="123">
        <v>44200</v>
      </c>
      <c r="I18" s="238" t="s">
        <v>718</v>
      </c>
    </row>
    <row r="19" spans="1:9" s="116" customFormat="1" ht="34" x14ac:dyDescent="0.2">
      <c r="A19" s="31" t="s">
        <v>416</v>
      </c>
      <c r="B19" s="120" t="s">
        <v>653</v>
      </c>
      <c r="C19" s="120" t="s">
        <v>703</v>
      </c>
      <c r="D19" s="120" t="s">
        <v>691</v>
      </c>
      <c r="E19" s="120"/>
      <c r="F19" s="120" t="s">
        <v>741</v>
      </c>
      <c r="G19" s="121"/>
      <c r="H19" s="123">
        <v>44200</v>
      </c>
      <c r="I19" s="122" t="s">
        <v>719</v>
      </c>
    </row>
    <row r="20" spans="1:9" s="116" customFormat="1" ht="34" x14ac:dyDescent="0.2">
      <c r="A20" s="33" t="s">
        <v>417</v>
      </c>
      <c r="B20" s="120" t="s">
        <v>653</v>
      </c>
      <c r="C20" s="120" t="s">
        <v>692</v>
      </c>
      <c r="D20" s="120" t="s">
        <v>691</v>
      </c>
      <c r="E20" s="120"/>
      <c r="F20" s="120" t="s">
        <v>741</v>
      </c>
      <c r="G20" s="121"/>
      <c r="H20" s="123">
        <v>44200</v>
      </c>
      <c r="I20" s="239" t="s">
        <v>720</v>
      </c>
    </row>
    <row r="21" spans="1:9" s="116" customFormat="1" ht="34" x14ac:dyDescent="0.2">
      <c r="A21" s="31" t="s">
        <v>418</v>
      </c>
      <c r="B21" s="120" t="s">
        <v>652</v>
      </c>
      <c r="C21" s="120" t="s">
        <v>722</v>
      </c>
      <c r="D21" s="120" t="s">
        <v>728</v>
      </c>
      <c r="E21" s="120"/>
      <c r="F21" s="120" t="s">
        <v>742</v>
      </c>
      <c r="G21" s="123">
        <v>41844</v>
      </c>
      <c r="H21" s="123">
        <v>44200</v>
      </c>
      <c r="I21" s="122" t="s">
        <v>721</v>
      </c>
    </row>
    <row r="22" spans="1:9" s="116" customFormat="1" ht="17" x14ac:dyDescent="0.2">
      <c r="A22" s="33" t="s">
        <v>419</v>
      </c>
      <c r="B22" s="120" t="s">
        <v>653</v>
      </c>
      <c r="C22" s="120" t="s">
        <v>693</v>
      </c>
      <c r="D22" s="120" t="s">
        <v>694</v>
      </c>
      <c r="E22" s="120"/>
      <c r="F22" s="120" t="s">
        <v>694</v>
      </c>
      <c r="G22" s="121"/>
      <c r="H22" s="123">
        <v>44200</v>
      </c>
      <c r="I22" s="122" t="s">
        <v>724</v>
      </c>
    </row>
    <row r="23" spans="1:9" s="116" customFormat="1" ht="51" x14ac:dyDescent="0.2">
      <c r="A23" s="31" t="s">
        <v>420</v>
      </c>
      <c r="B23" s="120" t="s">
        <v>652</v>
      </c>
      <c r="C23" s="120" t="s">
        <v>695</v>
      </c>
      <c r="D23" s="120" t="s">
        <v>705</v>
      </c>
      <c r="E23" s="120"/>
      <c r="F23" s="120" t="s">
        <v>705</v>
      </c>
      <c r="G23" s="123">
        <v>42878</v>
      </c>
      <c r="H23" s="123">
        <v>44200</v>
      </c>
      <c r="I23" s="122" t="s">
        <v>723</v>
      </c>
    </row>
    <row r="24" spans="1:9" s="116" customFormat="1" ht="34" x14ac:dyDescent="0.2">
      <c r="A24" s="33" t="s">
        <v>421</v>
      </c>
      <c r="B24" s="120" t="s">
        <v>702</v>
      </c>
      <c r="C24" s="120" t="s">
        <v>704</v>
      </c>
      <c r="D24" s="120" t="s">
        <v>696</v>
      </c>
      <c r="E24" s="120"/>
      <c r="F24" s="120" t="s">
        <v>697</v>
      </c>
      <c r="G24" s="121">
        <v>2020</v>
      </c>
      <c r="H24" s="123">
        <v>44200</v>
      </c>
      <c r="I24" s="115" t="s">
        <v>725</v>
      </c>
    </row>
    <row r="25" spans="1:9" s="116" customFormat="1" ht="51" x14ac:dyDescent="0.2">
      <c r="A25" s="31" t="s">
        <v>422</v>
      </c>
      <c r="B25" s="120" t="s">
        <v>657</v>
      </c>
      <c r="C25" s="120" t="s">
        <v>698</v>
      </c>
      <c r="D25" s="120" t="s">
        <v>699</v>
      </c>
      <c r="E25" s="120"/>
      <c r="F25" s="120" t="s">
        <v>700</v>
      </c>
      <c r="G25" s="121">
        <v>2011</v>
      </c>
      <c r="H25" s="123">
        <v>44200</v>
      </c>
      <c r="I25" s="240" t="s">
        <v>726</v>
      </c>
    </row>
    <row r="26" spans="1:9" s="116" customFormat="1" ht="34" x14ac:dyDescent="0.2">
      <c r="A26" s="33" t="s">
        <v>423</v>
      </c>
      <c r="B26" s="120" t="s">
        <v>652</v>
      </c>
      <c r="C26" s="120" t="s">
        <v>701</v>
      </c>
      <c r="D26" s="120" t="s">
        <v>686</v>
      </c>
      <c r="E26" s="120"/>
      <c r="F26" s="120" t="s">
        <v>686</v>
      </c>
      <c r="G26" s="121"/>
      <c r="H26" s="123">
        <v>44200</v>
      </c>
      <c r="I26" s="11" t="s">
        <v>717</v>
      </c>
    </row>
    <row r="27" spans="1:9" s="116" customFormat="1" ht="17" x14ac:dyDescent="0.2">
      <c r="A27" s="31" t="s">
        <v>424</v>
      </c>
      <c r="B27" s="120" t="s">
        <v>653</v>
      </c>
      <c r="C27" s="120" t="s">
        <v>738</v>
      </c>
      <c r="D27" s="120" t="s">
        <v>739</v>
      </c>
      <c r="E27" s="120"/>
      <c r="F27" s="120" t="s">
        <v>739</v>
      </c>
      <c r="G27" s="121"/>
      <c r="H27" s="123">
        <v>44229</v>
      </c>
      <c r="I27" s="250" t="s">
        <v>740</v>
      </c>
    </row>
    <row r="28" spans="1:9" s="116" customFormat="1" ht="34" x14ac:dyDescent="0.2">
      <c r="A28" s="33" t="s">
        <v>425</v>
      </c>
      <c r="B28" s="120"/>
      <c r="C28" s="120" t="s">
        <v>749</v>
      </c>
      <c r="D28" s="120" t="s">
        <v>750</v>
      </c>
      <c r="E28" s="120" t="s">
        <v>751</v>
      </c>
      <c r="F28" s="120" t="s">
        <v>752</v>
      </c>
      <c r="G28" s="123">
        <v>43627</v>
      </c>
      <c r="H28" s="123">
        <v>44249</v>
      </c>
      <c r="I28" s="249" t="s">
        <v>753</v>
      </c>
    </row>
    <row r="29" spans="1:9" s="116" customFormat="1" ht="34" x14ac:dyDescent="0.2">
      <c r="A29" s="31" t="s">
        <v>426</v>
      </c>
      <c r="B29" s="120" t="s">
        <v>653</v>
      </c>
      <c r="C29" s="120" t="s">
        <v>746</v>
      </c>
      <c r="D29" s="120" t="s">
        <v>754</v>
      </c>
      <c r="E29" s="120"/>
      <c r="F29" s="120" t="s">
        <v>747</v>
      </c>
      <c r="G29" s="121"/>
      <c r="H29" s="123">
        <v>44249</v>
      </c>
      <c r="I29" s="250" t="s">
        <v>748</v>
      </c>
    </row>
    <row r="30" spans="1:9" s="116" customFormat="1" ht="17" x14ac:dyDescent="0.2">
      <c r="A30" s="33" t="s">
        <v>427</v>
      </c>
      <c r="B30" s="120" t="s">
        <v>653</v>
      </c>
      <c r="C30" s="120" t="s">
        <v>756</v>
      </c>
      <c r="D30" s="120" t="s">
        <v>757</v>
      </c>
      <c r="E30" s="120"/>
      <c r="F30" s="120" t="s">
        <v>758</v>
      </c>
      <c r="G30" s="123">
        <v>43157</v>
      </c>
      <c r="H30" s="123">
        <v>44249</v>
      </c>
      <c r="I30" s="251" t="s">
        <v>755</v>
      </c>
    </row>
    <row r="31" spans="1:9" s="116" customFormat="1" ht="17" x14ac:dyDescent="0.2">
      <c r="A31" s="31" t="s">
        <v>428</v>
      </c>
      <c r="B31" s="120" t="s">
        <v>653</v>
      </c>
      <c r="C31" s="120" t="s">
        <v>763</v>
      </c>
      <c r="D31" s="120" t="s">
        <v>655</v>
      </c>
      <c r="E31" s="120"/>
      <c r="F31" s="120" t="s">
        <v>655</v>
      </c>
      <c r="G31" s="123">
        <v>44516</v>
      </c>
      <c r="H31" s="123">
        <v>44249</v>
      </c>
      <c r="I31" s="122" t="s">
        <v>764</v>
      </c>
    </row>
    <row r="32" spans="1:9" s="116" customFormat="1" ht="34" x14ac:dyDescent="0.2">
      <c r="A32" s="33" t="s">
        <v>429</v>
      </c>
      <c r="B32" s="120" t="s">
        <v>673</v>
      </c>
      <c r="C32" s="120" t="s">
        <v>772</v>
      </c>
      <c r="D32" s="120" t="s">
        <v>773</v>
      </c>
      <c r="E32" s="120" t="s">
        <v>776</v>
      </c>
      <c r="F32" s="120" t="s">
        <v>774</v>
      </c>
      <c r="G32" s="121">
        <v>2013</v>
      </c>
      <c r="H32" s="123">
        <v>44250</v>
      </c>
      <c r="I32" s="122" t="s">
        <v>775</v>
      </c>
    </row>
    <row r="33" spans="1:9" s="116" customFormat="1" ht="34" x14ac:dyDescent="0.2">
      <c r="A33" s="31" t="s">
        <v>430</v>
      </c>
      <c r="B33" s="120" t="s">
        <v>653</v>
      </c>
      <c r="C33" s="120" t="s">
        <v>783</v>
      </c>
      <c r="D33" s="120"/>
      <c r="E33" s="120"/>
      <c r="F33" s="120" t="s">
        <v>784</v>
      </c>
      <c r="G33" s="121">
        <v>2020</v>
      </c>
      <c r="H33" s="123">
        <v>44250</v>
      </c>
      <c r="I33" s="122" t="s">
        <v>782</v>
      </c>
    </row>
    <row r="34" spans="1:9" s="116" customFormat="1" ht="17" x14ac:dyDescent="0.2">
      <c r="A34" s="33" t="s">
        <v>431</v>
      </c>
      <c r="B34" s="120" t="s">
        <v>652</v>
      </c>
      <c r="C34" s="120" t="s">
        <v>786</v>
      </c>
      <c r="D34" s="120"/>
      <c r="E34" s="120"/>
      <c r="F34" s="120" t="s">
        <v>787</v>
      </c>
      <c r="G34" s="121">
        <v>2020</v>
      </c>
      <c r="H34" s="123">
        <v>44250</v>
      </c>
      <c r="I34" s="122" t="s">
        <v>785</v>
      </c>
    </row>
    <row r="35" spans="1:9" ht="17" x14ac:dyDescent="0.2">
      <c r="A35" s="17" t="s">
        <v>432</v>
      </c>
      <c r="B35" s="120" t="s">
        <v>653</v>
      </c>
      <c r="C35" s="122" t="s">
        <v>792</v>
      </c>
      <c r="D35" s="122"/>
      <c r="E35" s="122"/>
      <c r="F35" s="122" t="s">
        <v>793</v>
      </c>
      <c r="G35" s="125">
        <v>2018</v>
      </c>
      <c r="H35" s="123">
        <v>44250</v>
      </c>
      <c r="I35" s="122" t="s">
        <v>791</v>
      </c>
    </row>
    <row r="36" spans="1:9" ht="17" x14ac:dyDescent="0.2">
      <c r="A36" s="20" t="s">
        <v>433</v>
      </c>
      <c r="B36" s="120" t="s">
        <v>653</v>
      </c>
      <c r="C36" s="122" t="s">
        <v>807</v>
      </c>
      <c r="D36" s="122"/>
      <c r="E36" s="122"/>
      <c r="F36" s="122" t="s">
        <v>787</v>
      </c>
      <c r="G36" s="125">
        <v>2016</v>
      </c>
      <c r="H36" s="123">
        <v>44250</v>
      </c>
      <c r="I36" s="122" t="s">
        <v>808</v>
      </c>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hyperlinks>
    <hyperlink ref="I27" r:id="rId1" location=":~:text=In%20both%20cases%2C%20thermal%20fluid,machine%20by%20the%20recirculation%20pump" xr:uid="{00000000-0004-0000-0200-000000000000}"/>
    <hyperlink ref="I29" r:id="rId2" location=":~:text=Solvents%20Explained%3A%20Ink%20Solvents&amp;text=In%20printing%20inks%2C%20solvents%20are,flow%20without%20damaging%20printing%20rollers" xr:uid="{00000000-0004-0000-0200-000001000000}"/>
    <hyperlink ref="I30" r:id="rId3" xr:uid="{00000000-0004-0000-0200-000002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activeCell="L11" sqref="L11"/>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Manufacture of printed products</v>
      </c>
    </row>
    <row r="3" spans="1:10" s="147" customFormat="1" ht="31" customHeight="1" x14ac:dyDescent="0.2">
      <c r="A3" s="286" t="s">
        <v>87</v>
      </c>
      <c r="B3" s="287"/>
      <c r="C3" s="287"/>
      <c r="D3" s="287"/>
      <c r="E3" s="287"/>
      <c r="F3" s="287"/>
      <c r="G3" s="287"/>
      <c r="H3" s="287"/>
      <c r="I3" s="287"/>
      <c r="J3" s="287"/>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1</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2">
        <f>SUMIF('Goal Risk Assessment'!$J$5:$J$252,$A6,'Goal Risk Assessment'!K$5:K$252)</f>
        <v>1</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2</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2</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3">
        <f>SUMIF('Goal Risk Assessment'!$J$5:$J$252,$A10,'Goal Risk Assessment'!K$5:K$252)</f>
        <v>1</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2</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High</v>
      </c>
    </row>
    <row r="12" spans="1:10" ht="22" customHeight="1" x14ac:dyDescent="0.2">
      <c r="A12" s="57" t="s">
        <v>9</v>
      </c>
      <c r="B12" s="154" t="s">
        <v>78</v>
      </c>
      <c r="C12" s="233">
        <f>SUMIF('Goal Risk Assessment'!$J$5:$J$252,$A12,'Goal Risk Assessment'!K$5:K$252)</f>
        <v>0</v>
      </c>
      <c r="D12" s="233">
        <f>SUMIF('Goal Risk Assessment'!$J$5:$J$252,$A12,'Goal Risk Assessment'!L$5:L$252)</f>
        <v>0</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Moderate</v>
      </c>
    </row>
    <row r="13" spans="1:10" ht="22" customHeight="1" x14ac:dyDescent="0.2">
      <c r="A13" s="62" t="s">
        <v>10</v>
      </c>
      <c r="B13" s="152" t="s">
        <v>75</v>
      </c>
      <c r="C13" s="153">
        <f>SUMIF('Goal Risk Assessment'!$J$5:$J$252,$A13,'Goal Risk Assessment'!K$5:K$252)</f>
        <v>1</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3">
        <f>SUMIF('Goal Risk Assessment'!$J$5:$J$252,$A14,'Goal Risk Assessment'!K$5:K$252)</f>
        <v>4</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3">
        <f>SUMIF('Goal Risk Assessment'!$J$5:$J$252,$A16,'Goal Risk Assessment'!K$5:K$252)</f>
        <v>0</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4</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1</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Low</v>
      </c>
    </row>
    <row r="20" spans="1:10" ht="22" customHeight="1" x14ac:dyDescent="0.2">
      <c r="A20" s="57" t="s">
        <v>17</v>
      </c>
      <c r="B20" s="154" t="s">
        <v>81</v>
      </c>
      <c r="C20" s="233">
        <f>SUMIF('Goal Risk Assessment'!$J$5:$J$252,$A20,'Goal Risk Assessment'!K$5:K$252)</f>
        <v>0</v>
      </c>
      <c r="D20" s="233">
        <f>SUMIF('Goal Risk Assessment'!$J$5:$J$252,$A20,'Goal Risk Assessment'!L$5:L$252)</f>
        <v>1</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Low</v>
      </c>
    </row>
    <row r="21" spans="1:10" ht="22" customHeight="1" x14ac:dyDescent="0.2">
      <c r="A21" s="62" t="s">
        <v>18</v>
      </c>
      <c r="B21" s="152" t="s">
        <v>82</v>
      </c>
      <c r="C21" s="153">
        <f>SUMIF('Goal Risk Assessment'!$J$5:$J$252,$A21,'Goal Risk Assessment'!K$5:K$252)</f>
        <v>0</v>
      </c>
      <c r="D21" s="153">
        <f>SUMIF('Goal Risk Assessment'!$J$5:$J$252,$A21,'Goal Risk Assessment'!L$5:L$252)</f>
        <v>1</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Low</v>
      </c>
    </row>
    <row r="22" spans="1:10" ht="22" customHeight="1" x14ac:dyDescent="0.2">
      <c r="A22" s="57" t="s">
        <v>19</v>
      </c>
      <c r="B22" s="154"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Moderate</v>
      </c>
    </row>
    <row r="24" spans="1:10" ht="22" customHeight="1" x14ac:dyDescent="0.2">
      <c r="A24" s="57" t="s">
        <v>21</v>
      </c>
      <c r="B24" s="154" t="s">
        <v>52</v>
      </c>
      <c r="C24" s="233">
        <f>SUMIF('Goal Risk Assessment'!$J$5:$J$252,$A24,'Goal Risk Assessment'!K$5:K$252)</f>
        <v>1</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0</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Moderate</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m7DMRxRcapvGQvB7oVTTPQAb+v0TNvfkM5kj9zeOLrzUcrqBO6RI3mwGo7x3gqQbapgY2B5xN8FLTE3sUUlz4g==" saltValue="/51Rl3o5bf+Btb531yUCN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2020-09-28T10:02:51Z</dcterms:created>
  <dcterms:modified xsi:type="dcterms:W3CDTF">2021-02-26T18:09:47Z</dcterms:modified>
  <cp:category/>
</cp:coreProperties>
</file>