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ining/"/>
    </mc:Choice>
  </mc:AlternateContent>
  <xr:revisionPtr revIDLastSave="0" documentId="13_ncr:1_{D512A140-820D-A848-BFA2-EFEE3AEEAE95}" xr6:coauthVersionLast="46" xr6:coauthVersionMax="46" xr10:uidLastSave="{00000000-0000-0000-0000-000000000000}"/>
  <bookViews>
    <workbookView xWindow="0" yWindow="460" windowWidth="288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7" i="9" l="1"/>
  <c r="I146" i="9"/>
  <c r="I145" i="9"/>
  <c r="I140" i="9"/>
  <c r="I139" i="9"/>
  <c r="I136" i="9"/>
  <c r="I73" i="9"/>
  <c r="I184" i="9"/>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G22" i="6" s="1"/>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G27" i="6" s="1"/>
  <c r="Q249" i="9"/>
  <c r="R249" i="9"/>
  <c r="O250" i="9"/>
  <c r="P250" i="9"/>
  <c r="Q250" i="9"/>
  <c r="R250" i="9"/>
  <c r="O251" i="9"/>
  <c r="P251" i="9"/>
  <c r="Q251" i="9"/>
  <c r="R251" i="9"/>
  <c r="O252" i="9"/>
  <c r="P252" i="9"/>
  <c r="Q252" i="9"/>
  <c r="R252" i="9"/>
  <c r="R14" i="9"/>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23" i="6" l="1"/>
  <c r="I6" i="6"/>
  <c r="I27" i="6"/>
  <c r="I23" i="6"/>
  <c r="P175" i="9"/>
  <c r="I22" i="6"/>
  <c r="R175" i="9"/>
  <c r="I15" i="6"/>
  <c r="I11" i="6"/>
  <c r="G5" i="6"/>
  <c r="H27" i="6"/>
  <c r="H23" i="6"/>
  <c r="H22" i="6"/>
  <c r="Q175" i="9"/>
  <c r="H15" i="6"/>
  <c r="H11" i="6"/>
  <c r="G15" i="6"/>
  <c r="G11" i="6"/>
  <c r="F27" i="6"/>
  <c r="F23" i="6"/>
  <c r="F22" i="6"/>
  <c r="O175" i="9"/>
  <c r="F15" i="6"/>
  <c r="F11" i="6"/>
  <c r="F8" i="6"/>
  <c r="I8" i="6"/>
  <c r="H8" i="6"/>
  <c r="G8" i="6"/>
  <c r="H21" i="6"/>
  <c r="G21" i="6"/>
  <c r="F21" i="6"/>
  <c r="I21" i="6"/>
  <c r="I14" i="6"/>
  <c r="H14" i="6"/>
  <c r="G14" i="6"/>
  <c r="F14"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4" i="6" l="1"/>
  <c r="D8" i="6"/>
  <c r="N56" i="9"/>
  <c r="O56" i="9"/>
  <c r="P56" i="9"/>
  <c r="Q56" i="9"/>
  <c r="R56" i="9"/>
  <c r="N77" i="9"/>
  <c r="O77" i="9"/>
  <c r="P77" i="9"/>
  <c r="Q77" i="9"/>
  <c r="R77" i="9"/>
  <c r="O94" i="9"/>
  <c r="P94" i="9"/>
  <c r="Q94" i="9"/>
  <c r="R94" i="9"/>
  <c r="N124" i="9"/>
  <c r="O124" i="9"/>
  <c r="P124" i="9"/>
  <c r="Q124" i="9"/>
  <c r="R124" i="9"/>
  <c r="M143" i="9"/>
  <c r="O143" i="9"/>
  <c r="P143" i="9"/>
  <c r="Q143" i="9"/>
  <c r="R143" i="9"/>
  <c r="N171" i="9"/>
  <c r="O171" i="9"/>
  <c r="P171" i="9"/>
  <c r="Q171" i="9"/>
  <c r="R171" i="9"/>
  <c r="M176" i="9"/>
  <c r="O176" i="9"/>
  <c r="P176" i="9"/>
  <c r="Q176" i="9"/>
  <c r="R176" i="9"/>
  <c r="M180" i="9"/>
  <c r="O180" i="9"/>
  <c r="P180" i="9"/>
  <c r="Q180" i="9"/>
  <c r="R180" i="9"/>
  <c r="N227" i="9"/>
  <c r="O227" i="9"/>
  <c r="Q227" i="9"/>
  <c r="R227" i="9"/>
  <c r="P227" i="9"/>
  <c r="D27" i="6"/>
  <c r="E8" i="6"/>
  <c r="N53" i="9"/>
  <c r="O53" i="9"/>
  <c r="P53" i="9"/>
  <c r="Q53" i="9"/>
  <c r="R53" i="9"/>
  <c r="N57" i="9"/>
  <c r="O57" i="9"/>
  <c r="P57" i="9"/>
  <c r="Q57" i="9"/>
  <c r="R57" i="9"/>
  <c r="N74" i="9"/>
  <c r="O74" i="9"/>
  <c r="P74" i="9"/>
  <c r="Q74" i="9"/>
  <c r="R74" i="9"/>
  <c r="N86" i="9"/>
  <c r="O86" i="9"/>
  <c r="P86" i="9"/>
  <c r="Q86" i="9"/>
  <c r="R86" i="9"/>
  <c r="N120" i="9"/>
  <c r="O120" i="9"/>
  <c r="P120" i="9"/>
  <c r="Q120" i="9"/>
  <c r="R120" i="9"/>
  <c r="O125" i="9"/>
  <c r="P125" i="9"/>
  <c r="Q125" i="9"/>
  <c r="R125" i="9"/>
  <c r="M144" i="9"/>
  <c r="O144" i="9"/>
  <c r="P144" i="9"/>
  <c r="Q144" i="9"/>
  <c r="R144" i="9"/>
  <c r="N151" i="9"/>
  <c r="O151" i="9"/>
  <c r="P151" i="9"/>
  <c r="Q151" i="9"/>
  <c r="R151" i="9"/>
  <c r="O172" i="9"/>
  <c r="P172" i="9"/>
  <c r="Q172" i="9"/>
  <c r="R172" i="9"/>
  <c r="O177" i="9"/>
  <c r="P177" i="9"/>
  <c r="Q177" i="9"/>
  <c r="R177" i="9"/>
  <c r="O181" i="9"/>
  <c r="P181" i="9"/>
  <c r="Q181" i="9"/>
  <c r="R181" i="9"/>
  <c r="C21" i="6"/>
  <c r="C22" i="6"/>
  <c r="C23" i="6"/>
  <c r="C25" i="6"/>
  <c r="E27" i="6"/>
  <c r="L57" i="9"/>
  <c r="N75" i="9"/>
  <c r="O75" i="9"/>
  <c r="P75" i="9"/>
  <c r="Q75" i="9"/>
  <c r="R75" i="9"/>
  <c r="N126" i="9"/>
  <c r="O126" i="9"/>
  <c r="P126" i="9"/>
  <c r="Q126" i="9"/>
  <c r="R126" i="9"/>
  <c r="M137" i="9"/>
  <c r="O137" i="9"/>
  <c r="P137" i="9"/>
  <c r="Q137" i="9"/>
  <c r="R137" i="9"/>
  <c r="M141" i="9"/>
  <c r="O141" i="9"/>
  <c r="P141" i="9"/>
  <c r="Q141" i="9"/>
  <c r="R141" i="9"/>
  <c r="L151" i="9"/>
  <c r="N169" i="9"/>
  <c r="O169" i="9"/>
  <c r="P169" i="9"/>
  <c r="Q169" i="9"/>
  <c r="R169" i="9"/>
  <c r="M173" i="9"/>
  <c r="O173" i="9"/>
  <c r="P173" i="9"/>
  <c r="Q173" i="9"/>
  <c r="R173" i="9"/>
  <c r="M178" i="9"/>
  <c r="O178" i="9"/>
  <c r="P178" i="9"/>
  <c r="Q178" i="9"/>
  <c r="R178" i="9"/>
  <c r="M182" i="9"/>
  <c r="O182" i="9"/>
  <c r="P182" i="9"/>
  <c r="Q182" i="9"/>
  <c r="R182" i="9"/>
  <c r="D21" i="6"/>
  <c r="D22" i="6"/>
  <c r="D23" i="6"/>
  <c r="N223" i="9"/>
  <c r="O223" i="9"/>
  <c r="Q223" i="9"/>
  <c r="R223" i="9"/>
  <c r="P223" i="9"/>
  <c r="D25" i="6"/>
  <c r="C8" i="6"/>
  <c r="J8" i="6" s="1"/>
  <c r="N93" i="9"/>
  <c r="O93" i="9"/>
  <c r="P93" i="9"/>
  <c r="Q93" i="9"/>
  <c r="R93" i="9"/>
  <c r="O127" i="9"/>
  <c r="P127" i="9"/>
  <c r="Q127" i="9"/>
  <c r="R127" i="9"/>
  <c r="N138" i="9"/>
  <c r="O138" i="9"/>
  <c r="P138" i="9"/>
  <c r="Q138" i="9"/>
  <c r="R138" i="9"/>
  <c r="N142" i="9"/>
  <c r="O142" i="9"/>
  <c r="P142" i="9"/>
  <c r="Q142" i="9"/>
  <c r="R142" i="9"/>
  <c r="N163" i="9"/>
  <c r="O163" i="9"/>
  <c r="P163" i="9"/>
  <c r="Q163" i="9"/>
  <c r="R163" i="9"/>
  <c r="O170" i="9"/>
  <c r="P170" i="9"/>
  <c r="Q170" i="9"/>
  <c r="R170" i="9"/>
  <c r="O174" i="9"/>
  <c r="P174" i="9"/>
  <c r="Q174" i="9"/>
  <c r="R174" i="9"/>
  <c r="O179" i="9"/>
  <c r="P179" i="9"/>
  <c r="Q179" i="9"/>
  <c r="R179" i="9"/>
  <c r="O183" i="9"/>
  <c r="P183" i="9"/>
  <c r="Q183" i="9"/>
  <c r="R183" i="9"/>
  <c r="E21" i="6"/>
  <c r="E22" i="6"/>
  <c r="E23" i="6"/>
  <c r="J23" i="6" s="1"/>
  <c r="N224" i="9"/>
  <c r="O224" i="9"/>
  <c r="Q224" i="9"/>
  <c r="R224" i="9"/>
  <c r="P224" i="9"/>
  <c r="E25" i="6"/>
  <c r="C27" i="6"/>
  <c r="O90" i="9"/>
  <c r="K90" i="9"/>
  <c r="P90" i="9"/>
  <c r="Q90" i="9"/>
  <c r="M90" i="9"/>
  <c r="N90" i="9"/>
  <c r="L90" i="9"/>
  <c r="R90" i="9"/>
  <c r="J25" i="6"/>
  <c r="L242" i="9"/>
  <c r="Q242" i="9"/>
  <c r="R242" i="9"/>
  <c r="P242" i="9"/>
  <c r="O242" i="9"/>
  <c r="M184" i="9"/>
  <c r="R184" i="9"/>
  <c r="O184" i="9"/>
  <c r="P184" i="9"/>
  <c r="G20" i="6" s="1"/>
  <c r="Q184" i="9"/>
  <c r="R164" i="9"/>
  <c r="O164" i="9"/>
  <c r="F19" i="6" s="1"/>
  <c r="P164" i="9"/>
  <c r="G19" i="6" s="1"/>
  <c r="Q164" i="9"/>
  <c r="N147" i="9"/>
  <c r="R147" i="9"/>
  <c r="O147" i="9"/>
  <c r="P147" i="9"/>
  <c r="Q147" i="9"/>
  <c r="N132" i="9"/>
  <c r="Q132" i="9"/>
  <c r="H17" i="6" s="1"/>
  <c r="R132" i="9"/>
  <c r="I17" i="6" s="1"/>
  <c r="O132" i="9"/>
  <c r="F17" i="6" s="1"/>
  <c r="P132" i="9"/>
  <c r="G17" i="6" s="1"/>
  <c r="C15" i="6"/>
  <c r="J15" i="6" s="1"/>
  <c r="D15" i="6"/>
  <c r="N121" i="9"/>
  <c r="Q121" i="9"/>
  <c r="R121" i="9"/>
  <c r="O121" i="9"/>
  <c r="P121" i="9"/>
  <c r="N145" i="9"/>
  <c r="Q145" i="9"/>
  <c r="R145" i="9"/>
  <c r="O145" i="9"/>
  <c r="P145" i="9"/>
  <c r="E15" i="6"/>
  <c r="N122" i="9"/>
  <c r="O122" i="9"/>
  <c r="P122" i="9"/>
  <c r="Q122" i="9"/>
  <c r="H16" i="6" s="1"/>
  <c r="R122" i="9"/>
  <c r="M146" i="9"/>
  <c r="O146" i="9"/>
  <c r="P146" i="9"/>
  <c r="Q146" i="9"/>
  <c r="R146" i="9"/>
  <c r="N140" i="9"/>
  <c r="O140" i="9"/>
  <c r="P140" i="9"/>
  <c r="R140" i="9"/>
  <c r="Q140" i="9"/>
  <c r="M139" i="9"/>
  <c r="O139" i="9"/>
  <c r="P139" i="9"/>
  <c r="Q139" i="9"/>
  <c r="R139" i="9"/>
  <c r="N136" i="9"/>
  <c r="Q136" i="9"/>
  <c r="R136" i="9"/>
  <c r="O136" i="9"/>
  <c r="P136" i="9"/>
  <c r="N76" i="9"/>
  <c r="Q76" i="9"/>
  <c r="R76" i="9"/>
  <c r="O76" i="9"/>
  <c r="P76" i="9"/>
  <c r="L239" i="9"/>
  <c r="O239" i="9"/>
  <c r="F26" i="6" s="1"/>
  <c r="P239" i="9"/>
  <c r="Q239" i="9"/>
  <c r="H26" i="6" s="1"/>
  <c r="R239" i="9"/>
  <c r="I26" i="6" s="1"/>
  <c r="N88" i="9"/>
  <c r="O88" i="9"/>
  <c r="P88" i="9"/>
  <c r="Q88" i="9"/>
  <c r="R88" i="9"/>
  <c r="I13" i="6" s="1"/>
  <c r="E11" i="6"/>
  <c r="C11" i="6"/>
  <c r="J11" i="6" s="1"/>
  <c r="D11" i="6"/>
  <c r="J22" i="6"/>
  <c r="D7" i="6"/>
  <c r="N73" i="9"/>
  <c r="R73" i="9"/>
  <c r="P73" i="9"/>
  <c r="G12" i="6" s="1"/>
  <c r="O73" i="9"/>
  <c r="Q73" i="9"/>
  <c r="E7" i="6"/>
  <c r="C7" i="6"/>
  <c r="J7" i="6" s="1"/>
  <c r="M40" i="9"/>
  <c r="R40" i="9"/>
  <c r="O40" i="9"/>
  <c r="P40" i="9"/>
  <c r="Q40" i="9"/>
  <c r="N55" i="9"/>
  <c r="R55" i="9"/>
  <c r="O55" i="9"/>
  <c r="P55" i="9"/>
  <c r="Q55" i="9"/>
  <c r="L54" i="9"/>
  <c r="R54" i="9"/>
  <c r="O54" i="9"/>
  <c r="P54" i="9"/>
  <c r="Q54" i="9"/>
  <c r="J6" i="6"/>
  <c r="C5" i="6"/>
  <c r="J5" i="6" s="1"/>
  <c r="L44" i="9"/>
  <c r="P44" i="9"/>
  <c r="O44" i="9"/>
  <c r="F9" i="6" s="1"/>
  <c r="Q44" i="9"/>
  <c r="H9" i="6" s="1"/>
  <c r="R44" i="9"/>
  <c r="I9" i="6" s="1"/>
  <c r="P59" i="9"/>
  <c r="Q59" i="9"/>
  <c r="H10" i="6" s="1"/>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E24" i="6" s="1"/>
  <c r="L227" i="9"/>
  <c r="D24" i="6" s="1"/>
  <c r="K227" i="9"/>
  <c r="M227" i="9"/>
  <c r="N59" i="9"/>
  <c r="N94" i="9"/>
  <c r="K59" i="9"/>
  <c r="K94" i="9"/>
  <c r="K124" i="9"/>
  <c r="K126" i="9"/>
  <c r="K132" i="9"/>
  <c r="C17" i="6" s="1"/>
  <c r="J17" i="6" s="1"/>
  <c r="L164" i="9"/>
  <c r="L170" i="9"/>
  <c r="L172" i="9"/>
  <c r="N173" i="9"/>
  <c r="L174" i="9"/>
  <c r="N176" i="9"/>
  <c r="L177" i="9"/>
  <c r="N178" i="9"/>
  <c r="L179" i="9"/>
  <c r="N180" i="9"/>
  <c r="L181" i="9"/>
  <c r="N182" i="9"/>
  <c r="L183" i="9"/>
  <c r="N184" i="9"/>
  <c r="C24" i="6"/>
  <c r="K223" i="9"/>
  <c r="M239" i="9"/>
  <c r="M242" i="9"/>
  <c r="N239" i="9"/>
  <c r="N242" i="9"/>
  <c r="N164" i="9"/>
  <c r="N170" i="9"/>
  <c r="N172" i="9"/>
  <c r="N174" i="9"/>
  <c r="N177" i="9"/>
  <c r="N179" i="9"/>
  <c r="N181" i="9"/>
  <c r="N183" i="9"/>
  <c r="K239" i="9"/>
  <c r="K242" i="9"/>
  <c r="K164" i="9"/>
  <c r="C19" i="6" s="1"/>
  <c r="K170" i="9"/>
  <c r="K172" i="9"/>
  <c r="K174" i="9"/>
  <c r="K177" i="9"/>
  <c r="K179" i="9"/>
  <c r="K181" i="9"/>
  <c r="K183" i="9"/>
  <c r="I12" i="6" l="1"/>
  <c r="H13" i="6"/>
  <c r="D26" i="6"/>
  <c r="E26" i="6"/>
  <c r="D19" i="6"/>
  <c r="N148" i="9"/>
  <c r="H12" i="6"/>
  <c r="G13" i="6"/>
  <c r="I19" i="6"/>
  <c r="G9" i="6"/>
  <c r="F20" i="6"/>
  <c r="E19" i="6"/>
  <c r="J19" i="6" s="1"/>
  <c r="C16" i="6"/>
  <c r="J16" i="6" s="1"/>
  <c r="F12" i="6"/>
  <c r="F13" i="6"/>
  <c r="G26" i="6"/>
  <c r="I16" i="6"/>
  <c r="H19" i="6"/>
  <c r="H20" i="6"/>
  <c r="J27" i="6"/>
  <c r="J21" i="6"/>
  <c r="F24" i="6"/>
  <c r="O149" i="9"/>
  <c r="F18" i="6" s="1"/>
  <c r="P149" i="9"/>
  <c r="G18" i="6" s="1"/>
  <c r="Q149" i="9"/>
  <c r="R149" i="9"/>
  <c r="O150" i="9"/>
  <c r="P150" i="9"/>
  <c r="Q150" i="9"/>
  <c r="R150" i="9"/>
  <c r="E13" i="6"/>
  <c r="C20" i="6"/>
  <c r="C13" i="6"/>
  <c r="J13" i="6" s="1"/>
  <c r="G24" i="6"/>
  <c r="N150" i="9"/>
  <c r="D12" i="6"/>
  <c r="D13" i="6"/>
  <c r="D10" i="6"/>
  <c r="D20" i="6"/>
  <c r="M148" i="9"/>
  <c r="O148" i="9"/>
  <c r="P148" i="9"/>
  <c r="Q148" i="9"/>
  <c r="H18" i="6" s="1"/>
  <c r="R148" i="9"/>
  <c r="I20" i="6"/>
  <c r="I24" i="6"/>
  <c r="K150" i="9"/>
  <c r="L150" i="9"/>
  <c r="E20" i="6"/>
  <c r="H24" i="6"/>
  <c r="J24" i="6"/>
  <c r="C26" i="6"/>
  <c r="J26" i="6" s="1"/>
  <c r="F16" i="6"/>
  <c r="D16" i="6"/>
  <c r="E16" i="6"/>
  <c r="G16" i="6"/>
  <c r="I18" i="6"/>
  <c r="C12" i="6"/>
  <c r="J12" i="6" s="1"/>
  <c r="E12" i="6"/>
  <c r="D9" i="6"/>
  <c r="F10" i="6"/>
  <c r="G10" i="6"/>
  <c r="C10" i="6"/>
  <c r="E10" i="6"/>
  <c r="I10" i="6"/>
  <c r="J9" i="6"/>
  <c r="L148" i="9"/>
  <c r="M150" i="9"/>
  <c r="M149" i="9"/>
  <c r="N149" i="9"/>
  <c r="K149" i="9"/>
  <c r="L149" i="9"/>
  <c r="C18" i="6" l="1"/>
  <c r="J18" i="6" s="1"/>
  <c r="D18" i="6"/>
  <c r="E18" i="6"/>
  <c r="J20" i="6"/>
  <c r="J10" i="6"/>
  <c r="B1" i="6" l="1"/>
  <c r="B1" i="8"/>
  <c r="R6" i="7"/>
</calcChain>
</file>

<file path=xl/sharedStrings.xml><?xml version="1.0" encoding="utf-8"?>
<sst xmlns="http://schemas.openxmlformats.org/spreadsheetml/2006/main" count="1855" uniqueCount="839">
  <si>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</si>
  <si>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</si>
  <si>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</si>
  <si>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</si>
  <si>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</si>
  <si>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</si>
  <si>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</si>
  <si>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</si>
  <si>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</si>
  <si>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</si>
  <si>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</si>
  <si>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</si>
  <si>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</si>
  <si>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</si>
  <si>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</si>
  <si>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</si>
  <si>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</si>
  <si>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</si>
  <si>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</si>
  <si>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</si>
  <si>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</si>
  <si>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</si>
  <si>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</si>
  <si>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</si>
  <si>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</si>
  <si>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</si>
  <si>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</si>
  <si>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</si>
  <si>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</si>
  <si>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</si>
  <si>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</si>
  <si>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</si>
  <si>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</si>
  <si>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</si>
  <si>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</si>
  <si>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</si>
  <si>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</si>
  <si>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</si>
  <si>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</si>
  <si>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</si>
  <si>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</si>
  <si>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</si>
  <si>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</si>
  <si>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</si>
  <si>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</si>
  <si>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</si>
  <si>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</si>
  <si>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</si>
  <si>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</si>
  <si>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</si>
  <si>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</si>
  <si>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</si>
  <si>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</si>
  <si>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</si>
  <si>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</si>
  <si>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</si>
  <si>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</si>
  <si>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</si>
  <si>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</si>
  <si>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</si>
  <si>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</si>
  <si>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</si>
  <si>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</si>
  <si>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</si>
  <si>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</si>
  <si>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</si>
  <si>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</si>
  <si>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</si>
  <si>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</si>
  <si>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</si>
  <si>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</si>
  <si>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</si>
  <si>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</si>
  <si>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</si>
  <si>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</si>
  <si>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</si>
  <si>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</si>
  <si>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</si>
  <si>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</si>
  <si>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</si>
  <si>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</si>
  <si>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</si>
  <si>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</si>
  <si>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</si>
  <si>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</si>
  <si>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</si>
  <si>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</si>
  <si>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</si>
  <si>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</si>
  <si>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</si>
  <si>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</si>
  <si>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</si>
  <si>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</si>
  <si>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</si>
  <si>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</si>
  <si>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</si>
  <si>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</si>
  <si>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</si>
  <si>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</si>
  <si>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</si>
  <si>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</si>
  <si>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</si>
  <si>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</si>
  <si>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</si>
  <si>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</si>
  <si>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</si>
  <si>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</si>
  <si>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</si>
  <si>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</si>
  <si>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</si>
  <si>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</si>
  <si>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</si>
  <si>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</si>
  <si>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</si>
  <si>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</si>
  <si>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</si>
  <si>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</si>
  <si>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</si>
  <si>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</si>
  <si>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</si>
  <si>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</si>
  <si>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</si>
  <si>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</si>
  <si>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</si>
  <si>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</si>
  <si>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</si>
  <si>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</si>
  <si>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</si>
  <si>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</si>
  <si>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</si>
  <si>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</si>
  <si>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</si>
  <si>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</si>
  <si>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</si>
  <si>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</si>
  <si>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</si>
  <si>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</si>
  <si>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</si>
  <si>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</si>
  <si>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</si>
  <si>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</si>
  <si>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</si>
  <si>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</si>
  <si>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</si>
  <si>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</si>
  <si>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</si>
  <si>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</si>
  <si>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</si>
  <si>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</si>
  <si>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</si>
  <si>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</si>
  <si>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</si>
  <si>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</si>
  <si>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</si>
  <si>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</si>
  <si>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</si>
  <si>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</si>
  <si>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</si>
  <si>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</si>
  <si>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</si>
  <si>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</si>
  <si>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</si>
  <si>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</si>
  <si>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</si>
  <si>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</si>
  <si>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</si>
  <si>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</si>
  <si>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</si>
  <si>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</si>
  <si>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</si>
  <si>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</si>
  <si>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</si>
  <si>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</si>
  <si>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</si>
  <si>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</si>
  <si>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</si>
  <si>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</si>
  <si>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</si>
  <si>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</si>
  <si>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</si>
  <si>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</si>
  <si>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</si>
  <si>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</si>
  <si>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</si>
  <si>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</si>
  <si>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</si>
  <si>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</si>
  <si>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</si>
  <si>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</si>
  <si>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</si>
  <si>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</si>
  <si>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</si>
  <si>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</si>
  <si>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</si>
  <si>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</si>
  <si>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</si>
  <si>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</si>
  <si>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</si>
  <si>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</si>
  <si>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</si>
  <si>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</si>
  <si>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</si>
  <si>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</si>
  <si>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</si>
  <si>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</si>
  <si>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</si>
  <si>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</si>
  <si>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</si>
  <si>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</si>
  <si>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</si>
  <si>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</si>
  <si>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</si>
  <si>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</si>
  <si>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</si>
  <si>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</si>
  <si>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</si>
  <si>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</si>
  <si>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</si>
  <si>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</si>
  <si>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</si>
  <si>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</si>
  <si>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</si>
  <si>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</si>
  <si>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</si>
  <si>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</si>
  <si>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</si>
  <si>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</si>
  <si>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</si>
  <si>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</si>
  <si>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</si>
  <si>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</si>
  <si>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</si>
  <si>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</si>
  <si>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</si>
  <si>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</si>
  <si>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</si>
  <si>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</si>
  <si>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</si>
  <si>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</si>
  <si>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</si>
  <si>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</si>
  <si>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</si>
  <si>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</si>
  <si>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</si>
  <si>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</si>
  <si>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</si>
  <si>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</si>
  <si>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</si>
  <si>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</si>
  <si>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</si>
  <si>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</si>
  <si>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</si>
  <si>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</si>
  <si>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</si>
  <si>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</si>
  <si>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</si>
  <si>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</si>
  <si>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</si>
  <si>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</si>
  <si>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</si>
  <si>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</si>
  <si>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</si>
  <si>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</si>
  <si>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</si>
  <si>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</si>
  <si>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</si>
  <si>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</si>
  <si>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</si>
  <si>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</si>
  <si>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</si>
  <si>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</si>
  <si>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</si>
  <si>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</si>
  <si>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</si>
  <si>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</si>
  <si>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</si>
  <si>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</si>
  <si>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</si>
  <si>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</si>
  <si>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</si>
  <si>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</si>
  <si>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</si>
  <si>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</si>
  <si>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</si>
  <si>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</si>
  <si>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</si>
  <si>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</si>
  <si>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</si>
  <si>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</si>
  <si>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</si>
  <si>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</si>
  <si>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</si>
  <si>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</si>
  <si>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</si>
  <si>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</si>
  <si>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</si>
  <si>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</si>
  <si>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</si>
  <si>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</si>
  <si>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</si>
  <si>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</si>
  <si>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</si>
  <si>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</si>
  <si>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</si>
  <si>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</si>
  <si>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</si>
  <si>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</si>
  <si>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</si>
  <si>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</si>
  <si>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</si>
  <si>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</si>
  <si>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</si>
  <si>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</si>
  <si>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</si>
  <si>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</si>
  <si>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</si>
  <si>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</si>
  <si>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</si>
  <si>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</si>
  <si>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</si>
  <si>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</si>
  <si>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</si>
  <si>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</si>
  <si>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</si>
  <si>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</si>
  <si>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</si>
  <si>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</si>
  <si>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</si>
  <si>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</si>
  <si>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</si>
  <si>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</si>
  <si>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</si>
  <si>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</si>
  <si>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</si>
  <si>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</si>
  <si>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</si>
  <si>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</si>
  <si>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</si>
  <si>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</si>
  <si>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</si>
  <si>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</si>
  <si>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</si>
  <si>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</si>
  <si>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</si>
  <si>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</si>
  <si>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</si>
  <si>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</si>
  <si>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</si>
  <si>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</si>
  <si>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</si>
  <si>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</si>
  <si>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</si>
  <si>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</si>
  <si>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</si>
  <si>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</si>
  <si>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</si>
  <si>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</si>
  <si>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</si>
  <si>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</si>
  <si>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</si>
  <si>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</si>
  <si>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</si>
  <si>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</si>
  <si>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</si>
  <si>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</si>
  <si>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</si>
  <si>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</si>
  <si>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</si>
  <si>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</si>
  <si>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</si>
  <si>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</si>
  <si>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</si>
  <si>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</si>
  <si>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</si>
  <si>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</si>
  <si>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</si>
  <si>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</si>
  <si>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</si>
  <si>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</si>
  <si>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</si>
  <si>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</si>
  <si>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</si>
  <si>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</si>
  <si>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</si>
  <si>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</si>
  <si>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</si>
  <si>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</si>
  <si>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</si>
  <si>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</si>
  <si>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</si>
  <si>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</si>
  <si>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</si>
  <si>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</si>
  <si>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</si>
  <si>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</si>
  <si>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</si>
  <si>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</si>
  <si>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</si>
  <si>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</si>
  <si>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</si>
  <si>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</si>
  <si>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</si>
  <si>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</si>
  <si>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</si>
  <si>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</si>
  <si>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</si>
  <si>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</si>
  <si>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</si>
  <si>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</si>
  <si>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</si>
  <si>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</si>
  <si>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</si>
  <si>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</si>
  <si>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</si>
  <si>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</si>
  <si>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</si>
  <si>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</si>
  <si>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</si>
  <si>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</si>
  <si>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</si>
  <si>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</si>
  <si>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</si>
  <si>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</si>
  <si>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</si>
  <si>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</si>
  <si>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</si>
  <si>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</si>
  <si>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</si>
  <si>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</si>
  <si>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</si>
  <si>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</si>
  <si>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</si>
  <si>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</si>
  <si>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</si>
  <si>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</si>
  <si>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</si>
  <si>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</si>
  <si>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</si>
  <si>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</si>
  <si>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</si>
  <si>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</si>
  <si>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</si>
  <si>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</si>
  <si>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</si>
  <si>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</si>
  <si>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</si>
  <si>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</si>
  <si>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</si>
  <si>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</si>
  <si>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</si>
  <si>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</si>
  <si>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</si>
  <si>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</si>
  <si>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</si>
  <si>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</si>
  <si>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</si>
  <si>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</si>
  <si>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</si>
  <si>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</si>
  <si>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</si>
  <si>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</si>
  <si>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</si>
  <si>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</si>
  <si>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</si>
  <si>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</si>
  <si>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</si>
  <si>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</si>
  <si>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</si>
  <si>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</si>
  <si>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</si>
  <si>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</si>
  <si>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</si>
  <si>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</si>
  <si>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</si>
  <si>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</si>
  <si>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</si>
  <si>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</si>
  <si>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</si>
  <si>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</si>
  <si>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</si>
  <si>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</si>
  <si>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</si>
  <si>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</si>
  <si>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</si>
  <si>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</si>
  <si>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</si>
  <si>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</si>
  <si>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</si>
  <si>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</si>
  <si>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</si>
  <si>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</si>
  <si>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</si>
  <si>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</si>
  <si>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</si>
  <si>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</si>
  <si>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</si>
  <si>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</si>
  <si>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</si>
  <si>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</si>
  <si>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</si>
  <si>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</si>
  <si>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</si>
  <si>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</si>
  <si>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</si>
  <si>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</si>
  <si>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</si>
  <si>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</si>
  <si>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</si>
  <si>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</si>
  <si>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</si>
  <si>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</si>
  <si>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</si>
  <si>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</si>
  <si>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</si>
  <si>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</si>
  <si>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</si>
  <si>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</si>
  <si>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</si>
  <si>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</si>
  <si>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</si>
  <si>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</si>
  <si>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</si>
  <si>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</si>
  <si>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</si>
  <si>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</si>
  <si>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</si>
  <si>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</si>
  <si>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</si>
  <si>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</si>
  <si>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</si>
  <si>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</si>
  <si>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</si>
  <si>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</si>
  <si>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</si>
  <si>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</si>
  <si>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</si>
  <si>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</si>
  <si>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</si>
  <si>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</si>
  <si>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</si>
  <si>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</si>
  <si>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</si>
  <si>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</si>
  <si>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</si>
  <si>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</si>
  <si>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</si>
  <si>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</si>
  <si>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</si>
  <si>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</si>
  <si>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</si>
  <si>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</si>
  <si>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</si>
  <si>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</si>
  <si>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</si>
  <si>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</si>
  <si>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</si>
  <si>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</si>
  <si>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</si>
  <si>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</si>
  <si>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</si>
  <si>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</si>
  <si>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</si>
  <si>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</si>
  <si>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</si>
  <si>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</si>
  <si>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</si>
  <si>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</si>
  <si>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</si>
  <si>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</si>
  <si>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</si>
  <si>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</si>
  <si>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</si>
  <si>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</si>
  <si>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</si>
  <si>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</si>
  <si>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</si>
  <si>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</si>
  <si>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</si>
  <si>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</si>
  <si>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</si>
  <si>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</si>
  <si>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</si>
  <si>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</si>
  <si>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</si>
  <si>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</si>
  <si>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</si>
  <si>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</si>
  <si>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</si>
  <si>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</si>
  <si>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</si>
  <si>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</si>
  <si>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</si>
  <si>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</si>
  <si>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</si>
  <si>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</si>
  <si>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</si>
  <si>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</si>
  <si>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</si>
  <si>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</si>
  <si>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</si>
  <si>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</si>
  <si>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</si>
  <si>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</si>
  <si>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</si>
  <si>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</si>
  <si>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</si>
  <si>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</si>
  <si>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</si>
  <si>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</si>
  <si>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</si>
  <si>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</si>
  <si>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</si>
  <si>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</si>
  <si>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</si>
  <si>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</si>
  <si>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</si>
  <si>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</si>
  <si>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</si>
  <si>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</si>
  <si>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</si>
  <si>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</si>
  <si>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</si>
  <si>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</si>
  <si>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</si>
  <si>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</si>
  <si>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</si>
  <si>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</si>
  <si>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</si>
  <si>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</si>
  <si>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</si>
  <si>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</si>
  <si>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</si>
  <si>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</si>
  <si>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Mining of gemstones</t>
  </si>
  <si>
    <t>The mining of precious minerals includes gemstones, of which the key products are diamonds (approximately two-thirds of global gemstone sales) and jade (one quarter).[1] It excludes precious metals such as silver, gold and rare earth metals.
Such minerals are used for jewellery and financial investments, as well as for applications in various end-use industries. It’s important to note the monopolistic nature of the diamond mining industry specifically. The Diamond Producers Association (DPA), the representative organisation of seven of the world’s largest diamond producers, produces 75% of the world’s diamonds annually. [3] The gemstone industry is much more fragmented. [1] [4]
There are two types of mining. The first is industrial, which depends on expansive mines and heavy equipment, and is typically carried out by large companies. The second is artisanal and small-scale mining (ASM), which is particularly prevalent in the coloured gemstone industry. For ASM, work is done almost exclusively via manual labour relying on basic hand tools. It is within ASM where the most prevalent risks lie in terms of potential child or forced labour, as well as other illegal and/or unethical practices. [1] Social and environmental data for this type of mining is also more sparse. [5]
Both industrial mining and ASM may take a variety of forms depending on the nature of the land and the material being mined, among other factors. Prevalent examples include open-pit, surface and alluvial mining.</t>
  </si>
  <si>
    <t>Precious metal mining such as mining gold, silver, platinum</t>
  </si>
  <si>
    <t>Mining of metal ores</t>
  </si>
  <si>
    <t>Mining of mica</t>
  </si>
  <si>
    <t>Other mining and quarrying n.e.c.</t>
  </si>
  <si>
    <t>0899</t>
  </si>
  <si>
    <t>Only</t>
  </si>
  <si>
    <t>N/A</t>
  </si>
  <si>
    <t>Yes</t>
  </si>
  <si>
    <t xml:space="preserve">Precious metal and mineral exploration and mining typically uses two forms of energy: electricity and hydrocarbons such as diesel, marine gas, oil and petrol. Hydrocarbons are used to drive machinery such as boilers, pressurised fans, mud pumps and vehicles. [6] For pit mining, every part of the process (extraction, transportation and processing) is dependent on fossil fuels as an input for machinery or transport. [7] </t>
  </si>
  <si>
    <t>In industrial mining, energy-intensive processes including blasting, drilling, digging, ventilation, materials handling, crushing, grinding and separations are largely carried out by heavy machinery. [8] In ASM, these practices will be much more dependent on manual labour.</t>
  </si>
  <si>
    <t xml:space="preserve">Larger businesses within mining operate their own rail networks ports, roads and other logistics networks to transport materials and workers, and to deliver metal ores to processing plants, refineries or consumers. As a result, transport emissions alone can be significant. [2]  </t>
  </si>
  <si>
    <t>Precious metal and mineral mining requires significant quantities of water throughout a project's life cycle. Water is used at the exploration stage to cool drilling equipment, for equipment maintenance and cooling during operations, for transportation by pipe to processing plant (depending on the chosen method), and for dust suppression during processing. [9] Water consumption varies depending on processes used, company practices and location, as well as the grade of ore. [10] 
The impacts of high water consumption are compounded by the fact that deposits of precious metals and minerals tend to be located in areas of water stress. [11] [12] Nearly one fifth of active hard rock mines are in stressed watersheds. [13] 
Diamond and gemstone mining do not make use of toxic chemicals for extraction. Water contamination occurs predominantly when harmful metals seeps out of tailings (materials left over after the valuable part of the ore has been extracted), which are stored in impoundments (structures used to contain ore waste or water).  [14] [15] This is covered under BE05: Operational emissions because the water discharge is not contained.</t>
  </si>
  <si>
    <t>By definition, mining is extractive. Surface mining, where soil and rock overlying the mineral are removed, is the most common form of diamond mining and is particularly destructive. It alters vast coverage of landscape and topsoil (in comparison to underground mining or alluvial mining), in turn altering the geology, topography, hydrology and ecology of sites as vegetation and habitats are removed. [16] Consequently, restoration of land to pre-mine condition is virtually impossible. [17] [2] It also exposes rock which may, when crushed, expose radioactive elements, asbestos-like materials and metallic dust. Neither alluvial mining nor underground mining directly cause comparable ecological destruction as the removal of overlying material is not inherent to the process. 
Furthermore, this industry has enduring challenges related to conflict and human rights abuses. Illicit trade in diamonds, which are incorporated into global supply chains, have funded conflict in Angola, Central African Republic, Democratic Republic of Congo, Liberia and Sierra Leone. [18]  While projects such as the Kimberley Process and OECD Due Diligence for Responsible Supply Chains of Minerals from Conflict-Affected and High-Risk Areas target have helped companies and countries reduce operations that support conflict, there remain significant issues around human rights abuses, including excessive use of government-backed force. [19] [2]</t>
  </si>
  <si>
    <t xml:space="preserve">Mining of precious metals and minerals produces operational by-products in the form of harmful gaseous emissions, such as ammonia and phosphorous. Specific chemical and mineral emissions depend on processes used, ore mined and the broader rock type of the landscape. [3] </t>
  </si>
  <si>
    <t>As noted in BE01: Energy, mining is dependent on fossil fuels as a machinery input. Air emissions created by the use of diesel and other hydrocarbons include particulate matter, nitrogen oxides, sulphur dioxides and non-methane VOCs. [3] [20]  These emissions have a particularly localised and significant human health and environmental impact. [2]</t>
  </si>
  <si>
    <t>Products themselves in this industry are not typically harmful either during use or at end-of-life. However, metals such as palladium and rhodium may be present in electronic waste, which is considered hazardous to humans and the environment. Should the metals form compounds, these are highly toxic and carcinogenic. [22] [23] This challenge applies to a small section of this industry and is a small component of this broader e-waste issue. [24]</t>
  </si>
  <si>
    <t>Precious minerals and metals do not force the user to emit greenhouse gases. Therefore, there is no likely impact for this goal.</t>
  </si>
  <si>
    <t>The production of waste is one of the most significant negative impacts of mining. Waste can be categorised as mineral waste or industrial waste. [3] Mineral waste is predominantly overburden (rock which surrounds an ore that needs to be removed) and mine tailings (the material left after extracting the valuable parts of the ore). Mine tailings are often highly toxic and require permanent maintenance to prevent leakage into the wider environment. [21] They may be stored on-site in an 'impoundment' (enclosure) or used to fill-in old pits. [2]</t>
  </si>
  <si>
    <t>For every ton of ore (natural rock containing valuable minerals) produced, 2-3 tons of waste rock (mineral waste) is typically produced. [2] DPA member diamond operations produce an average of 4,350kg of waste rock residue per polished carat. [3] 
Industrial waste is also considerable, including oil, paper, scrap metal, batteries, tyres, plastic and glass. While scrap metal is largely recycled, other materials may not be. [3] [6]</t>
  </si>
  <si>
    <t xml:space="preserve">Diamonds and other precious metals and minerals used for jewellery or investments are repurposed over generations. In particular, diamond recycling projects are rapidly expanding. 
The situation is more complex for other materials produced in industry. For instance, a recent study found that 40% of the platinum used in the EU’s catalytic converters is not recovered for recycling. [25] This is a relatively small issue and applies only to a sub-section of the industry. </t>
  </si>
  <si>
    <t>The opacity of negotiations with governments for licenses to land is common. When mining companies gain licenses or permits to land for mining purposes, indigenous communities may face displacement and/or loss of natural resource ownership, which impacts livelihood opportunities. Risk of land grabbing is heightened as many active mines are located in developing countries without clear property rights or other safeguards. [13] [2]</t>
  </si>
  <si>
    <t xml:space="preserve">Mining poses a high risk of encroachment to both ecosystems and communities. Over one quarter of global hard-rock mines and exploration sites overlap with, or are within, a 10km radius of a strictly protected areas, and nearly one third of all active mines and exploration sites are located within areas of high conservation value. [13] Logistics construction, such as roads, often result in infrastructure corridors which extend up to 70km beyond mining lease boundaries and range from roads to staff housing, airports, and hydroelectric dams which provide energy. Such infrastructure has been found to cause 12 times more deforestation than mining leases alone. [26] While facilitating income-generating activities for communities like farming, hunting or logging, they have a detrimental impact on biodiversity. [13] </t>
  </si>
  <si>
    <t>Community health is threatened in a range of ways due to harmful emissions. [27] Issues include, but are not limited to, air pollution such as particulate matter and emissions form smog and increasing cases of asthma, lung diseases and other problems [3] [20] and water contamination via leakage of heavy metals and hazardous chemicals. See BE05: Operational emissions for more detail.</t>
  </si>
  <si>
    <t>Water consumption and its impact on availability is a common concern for communities near a new or existing mine. Legal controversies around mine openings often highlight water consumption as a prevalent issue for surrounding communities, ecosystems and industries. [2]</t>
  </si>
  <si>
    <t>Because mining is labour-intensive, there is typically a significant reliance on local labour. Especially in geographically remote towns which have less opportunity for economic diversification, this can create high economic dependency, and vulnerability. [28]</t>
  </si>
  <si>
    <t>Displacement of communities, or damage to the ecosystems upon which they depend, can negatively impact identity, culture, natural resource-based livelihoods, and result in issues such as alcoholism, poverty and disease. [27] [5] [29] [2]</t>
  </si>
  <si>
    <t>In industrial mining, top health risks include respiratory illnesses from exposure to airborne pollutants, such as dust and toxic metals. [30] [31] 
The prevalence and severity of occupational diseases depends on the precise ore mined as well as location (which influence contaminants present in the rock) – high exposure to silicates and asbestos, for example, increases the risk of silicosis and other health problems for those working in South African mines, due to the nature the rock. [32] [33]</t>
  </si>
  <si>
    <t>Noise induced hearing loss is a very common health issue suffered by miners as a result of proximity to heavy machinery. [30] [31]</t>
  </si>
  <si>
    <t xml:space="preserve">Injuries and musculoskeletal are very prevalent among miners. [30] [31] In informal ASM processes, there is a heightened risk of injury, alongside the issue of harmful chemical use and physical overexertion. Additional hazards include tunnel collapses and rockfalls, lack of ventilation and misuse of explosives. [34] </t>
  </si>
  <si>
    <t>There remains a lack of consensus about ‘typical’ wages in formal mining. The DPA claims that the average contractor is paid 66% more than the national average salary and receives nearly five times the living wage in his/her country – yet underpayment among other large scale companies remains a key issue. [3] [35]
However, poor wages are heavily associated with ASM, typically seen as low-skill labour. Artisanal diamond miners produce 15-20% of the world's diamonds, yet often earn less than a dollar a day. [35] [36] There is also heightened risk of debt bondage in artisanal mines. [37]</t>
  </si>
  <si>
    <t>The industry often relies on low cost labour, supplied by both domestic and foreign migrants seeking work through recruitment agencies. Migrants are more easily exploited due to language barriers and lack of understanding of cultural and legal expectations and processes. [38] [39]</t>
  </si>
  <si>
    <t>The industry often relies on low cost labour, supplied by migrants through recruitment agencies. This can be problematic as the agency rather than the company often takes responsibility for the worker, resulting in late payment or underpayment, as well as other exploitative practices. [38] [39]</t>
  </si>
  <si>
    <t>The precious metals and minerals industry is particularly susceptible to human trafficking, forced and child labour as it usually occurs in remote or rural areas where vulnerability to poverty is higher. [38] 
The persistence of child labour, forced labour and debt bondage in ASM are well documented. [37] There remains a high risk that precious metals and minerals mined in such circumstances are mixed before export, preventing traceability, ultimately making their way into global supply chains . [38] [40]</t>
  </si>
  <si>
    <t>No</t>
  </si>
  <si>
    <t>The industry often relies on low cost labour, supplied by both domestic and foreign migrants seeking work through recruitment agencies. Migrants are more easily exploited due to language barriers and lack of understanding of cultural and legal expectations and processes. [38] [39]
It is also worth noting that small-scale mines with weaker governance see instances of explicit intimidation and the exchange of sexual favours for promotion. [43] There is also some evidence of racial discrimination. [27] [44]</t>
  </si>
  <si>
    <t>Business ethics is a critical issue in the mining industry due to severe and complex challenges including but not limited to conflict minerals and other human rights abuses, as well as fraud and corruption. 
There are various measures in place aiming to eliminate the trade of conflict minerals (the financing of rebel movements to combat recognized governments). Control over diamond mines is a primary objective for rebels seeking income to finance civil wars.  [13] [1] The Kimberley Process, founded in 2003, helps companies minimise risk of involvement via the purchase of such diamonds. Similar processes for coloured gemstones is yet to be developed. [13] [1] 
Violence can also be associated with industrial mining and the use of private or government security forces to protect mines. Excessive use of force can lead to human rights violations when companies and governments don’t act responsibly. [27] [2]
Precious mineral and metal mining is susceptible to fraudulent or corrupt activities, such as illegal payments or gifts to influence decisions or inflation of contracts to reduce government share of returns. Furthermore, taxes and other contributions via concessions and licenses may be used by local governments for corrupt activities, rather than economic and social development. [2]</t>
  </si>
  <si>
    <t xml:space="preserve">While this remains a goal of medium impact, there are two potentially relevant issues. First, companies with low supply-chain traceability increase their likelihood of illegally mined and exported metals or minerals entering their supply chain, for which tax has not been paid. 
The second issue is that operations frequently take place in countries which do not effectively prevent tax avoidance or evasion. This takes place at the expense of the economic and social development of poorer countries. [46] [47] </t>
  </si>
  <si>
    <t>The often-opaque negotiations with governments for licenses to land increases risk of covert lobbying. Power of companies, in knowing that they can bring substantial revenue to the country, may use this leverage to extract exploitative subsidies and special privileges. [48] Evidence of issue-specific lobbying is especially clear regarding encroachment on indigenous peoples. [49] [50]</t>
  </si>
  <si>
    <t>The business model for precious metals and mineral mining does not rely on the ownership or management of financial assets.</t>
  </si>
  <si>
    <t>Governing the Gemstone Sector: Lessons from Global Experience</t>
  </si>
  <si>
    <t>Shortell, Paul; Irvin, Emma</t>
  </si>
  <si>
    <t>Website</t>
  </si>
  <si>
    <t>Natural Resource Governance Institute</t>
  </si>
  <si>
    <t>https://resourcegovernance.org/sites/default/files/documents/governing-the-gemstone_sector-lessons-from-global-experience.pdf</t>
  </si>
  <si>
    <t>Sustainability Accounting Standards Board</t>
  </si>
  <si>
    <t>Metals &amp; Mining Research Brief</t>
  </si>
  <si>
    <t>Document from website</t>
  </si>
  <si>
    <t>https://www.sasb.org/wp-content/uploads/2019/08/NR0302_MetalsMining_2014_06_24_Industry_Brief.pdf</t>
  </si>
  <si>
    <t>Trucost</t>
  </si>
  <si>
    <t>The Socioeconomic and Environmental Impact of Large-Scale Diamond Mining</t>
  </si>
  <si>
    <t>https://www.spglobal.com/marketintelligence/en/documents/the-socioeconomic-and-environmental-impact-of-large-scale-diamond-mining_dpa_02-may-2019.pdf</t>
  </si>
  <si>
    <t>Global Market Insights</t>
  </si>
  <si>
    <t>Precious Metals Market Size, Industry Analysis Report, Regional Outlook, Application Development Potential, Price Trend, Competitive Market Share &amp; Forecast, 2020 - 2026</t>
  </si>
  <si>
    <t>https://www.gminsights.com/industry-analysis/precious-metals-market</t>
  </si>
  <si>
    <t>World Resources Institute</t>
  </si>
  <si>
    <t>Mining and Critical Ecosystems: Mapping the Risks</t>
  </si>
  <si>
    <t>http://pdf.wri.org/mining_critical_ecosystems_full.pdf</t>
  </si>
  <si>
    <t>World Diamond Council</t>
  </si>
  <si>
    <t>http://www.diamondfacts.org/pdfs/media/media_resources/fact_sheets/Diamond_Mining_Environment_Fact_Sheet.pdf</t>
  </si>
  <si>
    <t>Diamond Mining and the Environment Fact Sheet</t>
  </si>
  <si>
    <t>Diamond Foundry</t>
  </si>
  <si>
    <t>Why Values Matter With Sustainable Diamonds</t>
  </si>
  <si>
    <t>https://diamondfoundry.com/blogs/the-foundry-journal/why-values-matter-with-sustainable-diamonds</t>
  </si>
  <si>
    <t>U.S. Department of Energy Industrial Technologies Program</t>
  </si>
  <si>
    <t>https://www.energy.gov/sites/prod/files/2013/11/f4/mining_bandwidth.pdf</t>
  </si>
  <si>
    <t>Mining Industry Energy bandwidth Study</t>
  </si>
  <si>
    <t>International Finance Corporation</t>
  </si>
  <si>
    <t>Water, Mining and Communities: Creating Shared Value through Sustainable Water Management</t>
  </si>
  <si>
    <t>https://www.commdev.org/pdf/publications/Water-Mining-and-Communities-Discussion-Draft.pdf</t>
  </si>
  <si>
    <t>Columbia Center on Sustainable Development</t>
  </si>
  <si>
    <t>CCSI Policy Paper</t>
  </si>
  <si>
    <t>http://ccsi.columbia.edu/files/2014/05/CCSI-Policy-Paper-Leveraging-Mining-Related-Water-Infrastructure-for-Development-March-2014.pdf</t>
  </si>
  <si>
    <t>Franco, Isabel; Chatterji, Tathagata; Derbyshire, Ellen; Tracey, James</t>
  </si>
  <si>
    <t>Actioning the Global Goals for Local Impact: Towards Sustainability Science, Policy, Education and Practice</t>
  </si>
  <si>
    <t>Book</t>
  </si>
  <si>
    <t>Springer Nature</t>
  </si>
  <si>
    <t>Waves</t>
  </si>
  <si>
    <t>Water resources and mining in Botswana</t>
  </si>
  <si>
    <t>https://www.wavespartnership.org/sites/waves/files/images/Bostwana%20mining%20and%20water%20briefing-Jan.%202015.pdf</t>
  </si>
  <si>
    <t>Mining and Critical Ecosystems</t>
  </si>
  <si>
    <t>International Council of Mining &amp; Metals</t>
  </si>
  <si>
    <t>Water management in mining: a selection of case studies</t>
  </si>
  <si>
    <t>https://www.icmm.com/website/publications/pdfs/water/water-management-in-mining_case-studies</t>
  </si>
  <si>
    <t>Cartier, Laurent</t>
  </si>
  <si>
    <t>Environmental Stewardship in Gemstone Mining: Quo Vadis?</t>
  </si>
  <si>
    <t>http://www.uvm.edu/~shali/egems.pdf</t>
  </si>
  <si>
    <t>AngloAmerican</t>
  </si>
  <si>
    <t>Open-Pit Mining Definition</t>
  </si>
  <si>
    <t>https://www.angloamerican.com/futuresmart/our-industry/mining-explained/mining-terms-explained-a-to-z/open-pit-mining-definition</t>
  </si>
  <si>
    <t>The Conversation</t>
  </si>
  <si>
    <t>Mining powers modern life, but can leave scarred lands and polluted waters behind</t>
  </si>
  <si>
    <t>https://theconversation.com/mining-powers-modern-life-but-can-leave-scarred-lands-and-polluted-waters-behind-119453</t>
  </si>
  <si>
    <t>EU Science Hub - Raw Materials Information System</t>
  </si>
  <si>
    <t>Conflict Minerals and Conflict Diamonds</t>
  </si>
  <si>
    <t>https://rmis.jrc.ec.europa.eu/?page=conflict-minerals-and-conflict-diamonds-bcae15</t>
  </si>
  <si>
    <t>Human Rights Watch</t>
  </si>
  <si>
    <t>Diamond Trade Still Fuels Human Suffering</t>
  </si>
  <si>
    <t>https://www.hrw.org/news/2018/05/10/diamond-trade-still-fuels-human-suffering</t>
  </si>
  <si>
    <t>Ever Dear</t>
  </si>
  <si>
    <t>Negative Effects of Diamond Mining</t>
  </si>
  <si>
    <t>https://everdear.co/negative-effects-diamond-mining/</t>
  </si>
  <si>
    <t>Safe Drinking Water Foundation</t>
  </si>
  <si>
    <t>Mining and Water Pollution</t>
  </si>
  <si>
    <t>https://www.safewater.org/fact-sheets-1/2017/1/23/miningandwaterpollution</t>
  </si>
  <si>
    <t>Recycling International</t>
  </si>
  <si>
    <t>https://recyclinginternational.com/e-scrap/recovering-precious-metals-from-the-urban-mine/29085/</t>
  </si>
  <si>
    <t>Recovering precious metals from the urban mine</t>
  </si>
  <si>
    <t>Lenntech</t>
  </si>
  <si>
    <t>Palladium</t>
  </si>
  <si>
    <t>https://www.lenntech.com/periodic/elements/pd.htm</t>
  </si>
  <si>
    <t>World Health Organisation</t>
  </si>
  <si>
    <t>Electronic Waste</t>
  </si>
  <si>
    <t>https://www.who.int/ceh/risks/ewaste/en/</t>
  </si>
  <si>
    <t>Science for Environment Policy</t>
  </si>
  <si>
    <t>Towards a circular economy for platinum in Europe</t>
  </si>
  <si>
    <t>https://ec.europa.eu/environment/integration/research/newsalert/pdf/circular_economy_platinum_europe_535_na2_en.pdf</t>
  </si>
  <si>
    <t>Sonter, Laura; Herrera, Diego; Barrett, Damian; Galford, Gillian; Moran, Chris; Soares-Filho, Britaldo</t>
  </si>
  <si>
    <t>Mining drives extensive deforestation in the Brazilian Amazon</t>
  </si>
  <si>
    <t>Journal article</t>
  </si>
  <si>
    <t>Nature Commons</t>
  </si>
  <si>
    <t>vo. 8, issue 1013</t>
  </si>
  <si>
    <t>Kimberley Process Civil Society Coalition</t>
  </si>
  <si>
    <t>Real Care is Rare: An on-the-ground perspective on blood diamonds and the fifth 'C'</t>
  </si>
  <si>
    <t>https://www.kimberleyprocess.com/fr/system/files/documents/report-real-care-is-rare-final-web.pdf</t>
  </si>
  <si>
    <t>Mancini, Lucia; Sala, Serenella</t>
  </si>
  <si>
    <t>Social impact assessment in the mining sector: Review and comparison of indicators frameworks</t>
  </si>
  <si>
    <t>Resources Policy</t>
  </si>
  <si>
    <t>vol. 57, pp.98-111</t>
  </si>
  <si>
    <t>Anyanwu, Brilliance Onyinyechi; Ezejiofor, Anthonet Ndidiamaka; Igweze, Zelinjo Nkeiruka; Orisakwe, Orish Ebere</t>
  </si>
  <si>
    <t>Heavy Metal Mixture Exposure and Effects in Developing Nations: An Update</t>
  </si>
  <si>
    <t>Toxics</t>
  </si>
  <si>
    <t>vol. 6, issue 68</t>
  </si>
  <si>
    <t>Petra</t>
  </si>
  <si>
    <t>https://www.petradiamonds.com/sustainability/health-and-safety/</t>
  </si>
  <si>
    <t>Health and Safety</t>
  </si>
  <si>
    <t>De Beers Group</t>
  </si>
  <si>
    <t>Empowering our People</t>
  </si>
  <si>
    <t>https://www.debeersgroup.com/~/media/Files/D/De-Beers-Group/documents/reports/library/rts10-employees-june-2011pdfdownloadasset.PDF</t>
  </si>
  <si>
    <t>Utembe, W; Faustman, EM; Matatiele, P; Gulumian, M</t>
  </si>
  <si>
    <t>Hazards identified and the need for health risk assessment in the South African mining industry</t>
  </si>
  <si>
    <t>Human and Experimental Toxicology</t>
  </si>
  <si>
    <t>vol. 34, issue 12, pp.1212-1221</t>
  </si>
  <si>
    <t>Nelson Gill</t>
  </si>
  <si>
    <t>Occupational respiratory diseases in the South African mining industry</t>
  </si>
  <si>
    <t>Global Health Action</t>
  </si>
  <si>
    <t>vo.l. 6</t>
  </si>
  <si>
    <t>Rupprecht, SM</t>
  </si>
  <si>
    <t>Safety Aspects and recommendations for surface artisanal mining</t>
  </si>
  <si>
    <t>https://core.ac.uk/download/pdf/54185598.pdf</t>
  </si>
  <si>
    <t>True Price</t>
  </si>
  <si>
    <t>The True Price of Diamonds</t>
  </si>
  <si>
    <t>https://www.impactinstitute.com/wp-content/uploads/2018/05/Report_The_True_Price_of_Diamonds.pdf</t>
  </si>
  <si>
    <t>Brilliant Earth</t>
  </si>
  <si>
    <t>Labor and Community</t>
  </si>
  <si>
    <t>https://www.brilliantearth.com/conflict-diamond-child-labor/</t>
  </si>
  <si>
    <t>Haider, Huma</t>
  </si>
  <si>
    <t>Modern Slavery in the DRC</t>
  </si>
  <si>
    <t>https://reliefweb.int/sites/reliefweb.int/files/resources/052%20Modern%20slavery%20in%20the%20DRC.pdf</t>
  </si>
  <si>
    <t>Finance Against Trafficking</t>
  </si>
  <si>
    <t>Forced Labour, Human Trafficking &amp; the FTSE 100</t>
  </si>
  <si>
    <t>https://www.uspg.org.uk/docstore/112.pdf</t>
  </si>
  <si>
    <t>International Labour Office</t>
  </si>
  <si>
    <t>International Migrant Workers in the Mining Sector</t>
  </si>
  <si>
    <t>https://www.ilo.org/wcmsp5/groups/public/---ed_protect/---protrav/---migrant/documents/publication/wcms_538488.pdf</t>
  </si>
  <si>
    <t>O'Driscoll, Dylan</t>
  </si>
  <si>
    <t>Overview of child labour in the artisanal and small-scale mining sector in Asia and Africa</t>
  </si>
  <si>
    <t>https://assets.publishing.service.gov.uk/media/5a5f34feed915d7dfb57d02f/209-213-Child-labour-in-mining.pdf</t>
  </si>
  <si>
    <t>World Coal</t>
  </si>
  <si>
    <t>Editorial Comment</t>
  </si>
  <si>
    <t>https://www.worldcoal.com/magazine/global-mining-review/september-2018/editorial-comment/</t>
  </si>
  <si>
    <t>Women in the Industry: The Diamond Ceiling</t>
  </si>
  <si>
    <t>https://www.diamonds.net/News/NewsItem.aspx?ArticleID=59645</t>
  </si>
  <si>
    <t>Rapaport</t>
  </si>
  <si>
    <t>Pimpa, Nattavud</t>
  </si>
  <si>
    <t>How mining companies promote gender equality through sustainable development</t>
  </si>
  <si>
    <t>Cogent Business and Management</t>
  </si>
  <si>
    <t>vo. 6, issue 2019</t>
  </si>
  <si>
    <t>Neicho, Joshua</t>
  </si>
  <si>
    <t>Shine starts to fade on Botswana's diamond dividend</t>
  </si>
  <si>
    <t>https://www.theguardian.com/global-development/2016/jan/28/botswana-diamond-mines-tourism-transport-agriculture-karowe</t>
  </si>
  <si>
    <t>The Guardian</t>
  </si>
  <si>
    <t>Responsible Jewellery Council</t>
  </si>
  <si>
    <t>Code of Practices: Guidance</t>
  </si>
  <si>
    <t>War on Want</t>
  </si>
  <si>
    <t>Extracting minerals, extracting wealth</t>
  </si>
  <si>
    <t>https://www.waronwant.org/sites/default/files/WarOnWant_ZambiaTaxReport_web.pdf</t>
  </si>
  <si>
    <t>Amnesty International</t>
  </si>
  <si>
    <t>Chains of Abuse: The global diamond supply chain and the case of the Central African Republic</t>
  </si>
  <si>
    <t>https://www.amnesty.org/download/Documents/AFR1924942015ENGLISH.PDF</t>
  </si>
  <si>
    <t>World Bank Group</t>
  </si>
  <si>
    <t>The Power of the Mine</t>
  </si>
  <si>
    <t>https://www.eca-uk.com/wp-content/uploads/2016/10/The-Power-Of-The-Mine.pdf</t>
  </si>
  <si>
    <t>Dowley, Laura</t>
  </si>
  <si>
    <t>Mexico and the Sustainable Development Goals</t>
  </si>
  <si>
    <t>https://www.opendemocracy.net/en/democraciaabierta/mexico-and-sustainable-development-goals/</t>
  </si>
  <si>
    <t>Angelo, Mauricio</t>
  </si>
  <si>
    <t>Value has filed hundreds of requests to exploit indigenous lands in Amazon</t>
  </si>
  <si>
    <t>https://news.mongabay.com/2020/01/vale-has-filed-hundreds-of-requests-to-exploit-indigenous-lands-in-amazon/</t>
  </si>
  <si>
    <t xml:space="preserve">The mining of precious minerals and metals is at the very start of the value chain in terms of product inputs, but key procurement purchases will include extraction machinery, as well as materials and services required for the end-to-end construction process. 
Consumable materials such as explosive and chemicals used in mining processes are not used at an intensity that brings them to the level of a product input, but are a consideration for this goal. The use of outsourced services is also a common occurrence in the industry, but the level of significance will depend on a given company's degree of integration. As a result, this goal has been assessed as a moderate risk for this business activity.
Commercial mining is a highly mechanized industry. Capital goods such as extraction machinery are out of scope for this goal, but when these purchases occur, companies are encouraged to examine purchase decisions through the lens of the procurement goal.
Hotspot issue areas likely to be of note will include Energy and Greenhouse gases. </t>
  </si>
  <si>
    <t>FF: Updated after calibration</t>
  </si>
  <si>
    <t>Extractive companies should be responsible for communicating details about the region and methods of extraction onwards to their customers, as this will be a consideration for purchase decisions down the value chain.</t>
  </si>
  <si>
    <t>FF: Updated after calibration.
NOTE - intention is for this goal to be 'Moderate', but currently showing 'Low' because of BE17-T-L-3</t>
  </si>
  <si>
    <r>
      <rPr>
        <sz val="13"/>
        <color theme="7" tint="-0.499984740745262"/>
        <rFont val="Calibri"/>
        <family val="2"/>
      </rPr>
      <t>FF: Although accurate, have moved this to get BE15 to 'Moderate' per calibration suggestion.</t>
    </r>
    <r>
      <rPr>
        <sz val="13"/>
        <color theme="1"/>
        <rFont val="Calibri"/>
        <family val="2"/>
      </rPr>
      <t xml:space="preserve">
"Most precious metals and minerals do not pose health and safety risks to the consumer or the environment, either during use or at end of life."</t>
    </r>
  </si>
  <si>
    <t>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</si>
</sst>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7" tint="-0.499984740745262"/>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14" fontId="0" fillId="15" borderId="5" xfId="0" applyNumberFormat="1" applyFon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42"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C25" sqref="C2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8" t="s">
        <v>454</v>
      </c>
      <c r="B9" s="24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634</v>
      </c>
      <c r="B21" s="252"/>
      <c r="D21" s="15" t="s">
        <v>488</v>
      </c>
      <c r="E21" s="15" t="s">
        <v>489</v>
      </c>
      <c r="F21" s="42" t="s">
        <v>453</v>
      </c>
      <c r="G21" s="15" t="s">
        <v>491</v>
      </c>
      <c r="H21" s="15" t="s">
        <v>490</v>
      </c>
      <c r="I21" s="15" t="s">
        <v>492</v>
      </c>
    </row>
    <row r="22" spans="1:9" x14ac:dyDescent="0.2">
      <c r="A22" s="253"/>
      <c r="B22" s="253"/>
      <c r="D22" s="237" t="s">
        <v>639</v>
      </c>
      <c r="E22" s="238" t="s">
        <v>638</v>
      </c>
      <c r="F22" s="41" t="str">
        <f>HYPERLINK(CONCATENATE("https://siccode.com/search-isic/",$D22),"Description")</f>
        <v>Description</v>
      </c>
      <c r="G22" s="239" t="s">
        <v>640</v>
      </c>
      <c r="H22" s="240" t="s">
        <v>633</v>
      </c>
      <c r="I22" s="240" t="s">
        <v>641</v>
      </c>
    </row>
    <row r="23" spans="1:9" x14ac:dyDescent="0.2">
      <c r="A23" s="253"/>
      <c r="B23" s="253"/>
      <c r="D23" s="36"/>
      <c r="E23" s="37"/>
      <c r="F23" s="38"/>
      <c r="G23" s="185"/>
      <c r="H23" s="20"/>
      <c r="I23" s="186"/>
    </row>
    <row r="24" spans="1:9" x14ac:dyDescent="0.2">
      <c r="A24" s="253"/>
      <c r="B24" s="253"/>
      <c r="D24" s="39"/>
      <c r="E24" s="40"/>
      <c r="F24" s="41"/>
      <c r="G24" s="183"/>
      <c r="H24" s="17"/>
      <c r="I24" s="184"/>
    </row>
    <row r="25" spans="1:9" x14ac:dyDescent="0.2">
      <c r="A25" s="253"/>
      <c r="B25" s="253"/>
      <c r="D25" s="36"/>
      <c r="E25" s="37"/>
      <c r="F25" s="38"/>
      <c r="G25" s="185"/>
      <c r="H25" s="20"/>
      <c r="I25" s="186"/>
    </row>
    <row r="26" spans="1:9" x14ac:dyDescent="0.2">
      <c r="A26" s="253"/>
      <c r="B26" s="253"/>
      <c r="D26" s="39"/>
      <c r="E26" s="40"/>
      <c r="F26" s="41"/>
      <c r="G26" s="183"/>
      <c r="H26" s="17"/>
      <c r="I26" s="184"/>
    </row>
    <row r="27" spans="1:9" ht="16" customHeight="1" x14ac:dyDescent="0.2">
      <c r="A27" s="253"/>
      <c r="B27" s="253"/>
      <c r="D27" s="36"/>
      <c r="E27" s="37"/>
      <c r="F27" s="38"/>
      <c r="G27" s="185"/>
      <c r="H27" s="20"/>
      <c r="I27" s="186"/>
    </row>
    <row r="28" spans="1:9" ht="16" customHeight="1" x14ac:dyDescent="0.2">
      <c r="A28" s="253"/>
      <c r="B28" s="253"/>
      <c r="D28" s="39"/>
      <c r="E28" s="40"/>
      <c r="F28" s="41"/>
      <c r="G28" s="183"/>
      <c r="H28" s="17"/>
      <c r="I28" s="184"/>
    </row>
    <row r="29" spans="1:9" x14ac:dyDescent="0.2">
      <c r="A29" s="253"/>
      <c r="B29" s="253"/>
      <c r="D29" s="36"/>
      <c r="E29" s="37"/>
      <c r="F29" s="38"/>
      <c r="G29" s="185"/>
      <c r="H29" s="20"/>
      <c r="I29" s="186"/>
    </row>
    <row r="30" spans="1:9" x14ac:dyDescent="0.2">
      <c r="A30" s="253"/>
      <c r="B30" s="253"/>
      <c r="D30" s="39"/>
      <c r="E30" s="40"/>
      <c r="F30" s="41"/>
      <c r="G30" s="183"/>
      <c r="H30" s="17"/>
      <c r="I30" s="184"/>
    </row>
    <row r="31" spans="1:9" x14ac:dyDescent="0.2">
      <c r="A31" s="253"/>
      <c r="B31" s="253"/>
      <c r="D31" s="36"/>
      <c r="E31" s="37"/>
      <c r="F31" s="38"/>
      <c r="G31" s="185"/>
      <c r="H31" s="20"/>
      <c r="I31" s="186"/>
    </row>
    <row r="32" spans="1:9" x14ac:dyDescent="0.2">
      <c r="A32" s="253"/>
      <c r="B32" s="253"/>
      <c r="D32" s="39"/>
      <c r="E32" s="40"/>
      <c r="F32" s="41"/>
      <c r="G32" s="183"/>
      <c r="H32" s="17"/>
      <c r="I32" s="184"/>
    </row>
    <row r="33" spans="1:9" x14ac:dyDescent="0.2">
      <c r="A33" s="253"/>
      <c r="B33" s="253"/>
      <c r="D33" s="36"/>
      <c r="E33" s="37"/>
      <c r="F33" s="38"/>
      <c r="G33" s="185"/>
      <c r="H33" s="20"/>
      <c r="I33" s="186"/>
    </row>
    <row r="34" spans="1:9" x14ac:dyDescent="0.2">
      <c r="A34" s="253"/>
      <c r="B34" s="253"/>
      <c r="D34" s="39"/>
      <c r="E34" s="40"/>
      <c r="F34" s="41"/>
      <c r="G34" s="183"/>
      <c r="H34" s="17"/>
      <c r="I34" s="184"/>
    </row>
    <row r="35" spans="1:9" x14ac:dyDescent="0.2">
      <c r="A35" s="253"/>
      <c r="B35" s="25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0" t="s">
        <v>483</v>
      </c>
      <c r="B37" s="251"/>
      <c r="D37" s="36"/>
      <c r="E37" s="37"/>
      <c r="F37" s="38"/>
      <c r="G37" s="185"/>
      <c r="H37" s="20"/>
      <c r="I37" s="186"/>
    </row>
    <row r="38" spans="1:9" ht="19" x14ac:dyDescent="0.2">
      <c r="A38" s="15" t="s">
        <v>493</v>
      </c>
      <c r="B38" s="15" t="s">
        <v>494</v>
      </c>
      <c r="D38" s="39"/>
      <c r="E38" s="40"/>
      <c r="F38" s="41"/>
      <c r="G38" s="183"/>
      <c r="H38" s="17"/>
      <c r="I38" s="184"/>
    </row>
    <row r="39" spans="1:9" ht="34" x14ac:dyDescent="0.2">
      <c r="A39" s="235" t="s">
        <v>635</v>
      </c>
      <c r="B39" s="235" t="s">
        <v>636</v>
      </c>
      <c r="D39" s="36"/>
      <c r="E39" s="37"/>
      <c r="F39" s="38"/>
      <c r="G39" s="185"/>
      <c r="H39" s="20"/>
      <c r="I39" s="186"/>
    </row>
    <row r="40" spans="1:9" ht="17" x14ac:dyDescent="0.2">
      <c r="A40" s="236" t="s">
        <v>637</v>
      </c>
      <c r="B40" s="236" t="s">
        <v>638</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92NdL9/8i5Zw0NQtE4JBz+gAksch2WBE5tS/Q3pU4E+kW3vfxASdPqTzcwViHciszjuAZvFpx50ZcN2bEbeV3A==" saltValue="bVHMzoJxWSwVSlXTU1NlLQ=="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8" priority="15">
      <formula>$G23="All except"</formula>
    </cfRule>
  </conditionalFormatting>
  <conditionalFormatting sqref="E23:F43">
    <cfRule type="expression" dxfId="17" priority="14">
      <formula>$G23="Only"</formula>
    </cfRule>
  </conditionalFormatting>
  <conditionalFormatting sqref="D23:D43">
    <cfRule type="expression" dxfId="16" priority="13">
      <formula>$G23="Only"</formula>
    </cfRule>
  </conditionalFormatting>
  <conditionalFormatting sqref="I23:I43">
    <cfRule type="expression" dxfId="15" priority="11">
      <formula>$G23="Only"</formula>
    </cfRule>
  </conditionalFormatting>
  <conditionalFormatting sqref="I23:I43">
    <cfRule type="expression" dxfId="14" priority="10">
      <formula>$G23="All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
    <cfRule type="expression" dxfId="8" priority="4">
      <formula>$G22="All except"</formula>
    </cfRule>
  </conditionalFormatting>
  <conditionalFormatting sqref="E22:F22">
    <cfRule type="expression" dxfId="7" priority="3">
      <formula>$G22="Only"</formula>
    </cfRule>
  </conditionalFormatting>
  <conditionalFormatting sqref="D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59" activePane="bottomRight" state="frozenSplit"/>
      <selection activeCell="I1" sqref="I1:O1048576"/>
      <selection pane="topRight" activeCell="I1" sqref="I1:O1048576"/>
      <selection pane="bottomLeft" activeCell="I1" sqref="I1:O1048576"/>
      <selection pane="bottomRight" activeCell="I164" sqref="I164"/>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Mining of gemstones</v>
      </c>
      <c r="E1" s="47"/>
      <c r="F1" s="48"/>
      <c r="H1" s="90" t="s">
        <v>838</v>
      </c>
    </row>
    <row r="2" spans="1:19" ht="18" thickBot="1" x14ac:dyDescent="0.25">
      <c r="E2" s="47"/>
      <c r="F2" s="47"/>
    </row>
    <row r="3" spans="1:19" s="93" customFormat="1" ht="27" thickTop="1" x14ac:dyDescent="0.2">
      <c r="A3" s="256" t="s">
        <v>442</v>
      </c>
      <c r="B3" s="256"/>
      <c r="C3" s="256"/>
      <c r="D3" s="256"/>
      <c r="E3" s="256"/>
      <c r="F3" s="256"/>
      <c r="G3" s="144"/>
      <c r="H3" s="257" t="s">
        <v>443</v>
      </c>
      <c r="I3" s="258"/>
      <c r="J3" s="258"/>
      <c r="K3" s="258"/>
      <c r="L3" s="258"/>
      <c r="M3" s="258"/>
      <c r="N3" s="258"/>
      <c r="O3" s="258"/>
      <c r="P3" s="258"/>
      <c r="Q3" s="258"/>
      <c r="R3" s="258"/>
      <c r="S3" s="259"/>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127" thickTop="1" x14ac:dyDescent="0.2">
      <c r="A5" s="260" t="s">
        <v>0</v>
      </c>
      <c r="B5" s="260" t="s">
        <v>40</v>
      </c>
      <c r="C5" s="49" t="s">
        <v>178</v>
      </c>
      <c r="D5" s="49" t="s">
        <v>65</v>
      </c>
      <c r="E5" s="50" t="s">
        <v>177</v>
      </c>
      <c r="F5" s="51" t="s">
        <v>90</v>
      </c>
      <c r="G5" s="96"/>
      <c r="H5" s="134" t="s">
        <v>642</v>
      </c>
      <c r="I5" s="4" t="s">
        <v>643</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0"/>
      <c r="B6" s="260"/>
      <c r="C6" s="52" t="s">
        <v>179</v>
      </c>
      <c r="D6" s="52" t="s">
        <v>65</v>
      </c>
      <c r="E6" s="53" t="s">
        <v>184</v>
      </c>
      <c r="F6" s="54" t="s">
        <v>91</v>
      </c>
      <c r="G6" s="96"/>
      <c r="H6" s="131" t="s">
        <v>668</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90" x14ac:dyDescent="0.2">
      <c r="A7" s="260"/>
      <c r="B7" s="260"/>
      <c r="C7" s="52" t="s">
        <v>180</v>
      </c>
      <c r="D7" s="52" t="s">
        <v>65</v>
      </c>
      <c r="E7" s="53" t="s">
        <v>185</v>
      </c>
      <c r="F7" s="54" t="s">
        <v>517</v>
      </c>
      <c r="G7" s="96"/>
      <c r="H7" s="131" t="s">
        <v>642</v>
      </c>
      <c r="I7" s="3" t="s">
        <v>644</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90" x14ac:dyDescent="0.2">
      <c r="A8" s="260"/>
      <c r="B8" s="260"/>
      <c r="C8" s="52" t="s">
        <v>181</v>
      </c>
      <c r="D8" s="52" t="s">
        <v>65</v>
      </c>
      <c r="E8" s="53" t="s">
        <v>186</v>
      </c>
      <c r="F8" s="54" t="s">
        <v>92</v>
      </c>
      <c r="G8" s="96"/>
      <c r="H8" s="131" t="s">
        <v>642</v>
      </c>
      <c r="I8" s="3" t="s">
        <v>645</v>
      </c>
      <c r="J8" s="158" t="s">
        <v>0</v>
      </c>
      <c r="K8" s="158">
        <f t="shared" si="3"/>
        <v>1</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0"/>
      <c r="B9" s="260"/>
      <c r="C9" s="52" t="s">
        <v>182</v>
      </c>
      <c r="D9" s="52" t="s">
        <v>65</v>
      </c>
      <c r="E9" s="55" t="s">
        <v>612</v>
      </c>
      <c r="F9" s="56" t="s">
        <v>518</v>
      </c>
      <c r="G9" s="96"/>
      <c r="H9" s="131" t="s">
        <v>668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0"/>
      <c r="B10" s="260"/>
      <c r="C10" s="52" t="s">
        <v>183</v>
      </c>
      <c r="D10" s="52" t="s">
        <v>65</v>
      </c>
      <c r="E10" s="55" t="s">
        <v>187</v>
      </c>
      <c r="F10" s="56" t="s">
        <v>93</v>
      </c>
      <c r="G10" s="96"/>
      <c r="H10" s="133" t="s">
        <v>668</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0"/>
      <c r="B11" s="260"/>
      <c r="C11" s="52" t="s">
        <v>535</v>
      </c>
      <c r="D11" s="52" t="s">
        <v>65</v>
      </c>
      <c r="E11" s="55" t="s">
        <v>537</v>
      </c>
      <c r="F11" s="56"/>
      <c r="G11" s="96"/>
      <c r="H11" s="133" t="s">
        <v>668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0"/>
      <c r="B12" s="260"/>
      <c r="C12" s="52" t="s">
        <v>536</v>
      </c>
      <c r="D12" s="52" t="s">
        <v>66</v>
      </c>
      <c r="E12" s="55" t="s">
        <v>538</v>
      </c>
      <c r="F12" s="56"/>
      <c r="G12" s="96"/>
      <c r="H12" s="133" t="s">
        <v>668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60"/>
      <c r="B13" s="260"/>
      <c r="C13" s="52" t="s">
        <v>456</v>
      </c>
      <c r="D13" s="52" t="s">
        <v>390</v>
      </c>
      <c r="E13" s="55" t="s">
        <v>458</v>
      </c>
      <c r="F13" s="56"/>
      <c r="G13" s="96"/>
      <c r="H13" s="132" t="s">
        <v>668</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8" thickTop="1" x14ac:dyDescent="0.2">
      <c r="A14" s="261" t="s">
        <v>1</v>
      </c>
      <c r="B14" s="261" t="s">
        <v>60</v>
      </c>
      <c r="C14" s="57" t="s">
        <v>188</v>
      </c>
      <c r="D14" s="57" t="s">
        <v>65</v>
      </c>
      <c r="E14" s="58" t="s">
        <v>190</v>
      </c>
      <c r="F14" s="59" t="s">
        <v>593</v>
      </c>
      <c r="G14" s="96"/>
      <c r="H14" s="130" t="s">
        <v>642</v>
      </c>
      <c r="I14" s="4" t="s">
        <v>646</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2"/>
      <c r="B15" s="262"/>
      <c r="C15" s="57" t="s">
        <v>189</v>
      </c>
      <c r="D15" s="57" t="s">
        <v>65</v>
      </c>
      <c r="E15" s="58" t="s">
        <v>191</v>
      </c>
      <c r="F15" s="59" t="s">
        <v>94</v>
      </c>
      <c r="G15" s="96"/>
      <c r="H15" s="131" t="s">
        <v>668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2"/>
      <c r="B16" s="262"/>
      <c r="C16" s="57" t="s">
        <v>193</v>
      </c>
      <c r="D16" s="57" t="s">
        <v>65</v>
      </c>
      <c r="E16" s="58" t="s">
        <v>192</v>
      </c>
      <c r="F16" s="59" t="s">
        <v>522</v>
      </c>
      <c r="G16" s="96"/>
      <c r="H16" s="131" t="s">
        <v>668</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2"/>
      <c r="B17" s="262"/>
      <c r="C17" s="57" t="s">
        <v>194</v>
      </c>
      <c r="D17" s="57" t="s">
        <v>66</v>
      </c>
      <c r="E17" s="60" t="s">
        <v>482</v>
      </c>
      <c r="F17" s="61" t="s">
        <v>519</v>
      </c>
      <c r="G17" s="96"/>
      <c r="H17" s="131" t="s">
        <v>668</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2"/>
      <c r="B18" s="262"/>
      <c r="C18" s="187" t="s">
        <v>539</v>
      </c>
      <c r="D18" s="187" t="s">
        <v>65</v>
      </c>
      <c r="E18" s="58" t="s">
        <v>537</v>
      </c>
      <c r="F18" s="59"/>
      <c r="G18" s="96"/>
      <c r="H18" s="133" t="s">
        <v>668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2"/>
      <c r="B19" s="262"/>
      <c r="C19" s="187" t="s">
        <v>540</v>
      </c>
      <c r="D19" s="187" t="s">
        <v>66</v>
      </c>
      <c r="E19" s="58" t="s">
        <v>538</v>
      </c>
      <c r="F19" s="59"/>
      <c r="G19" s="96"/>
      <c r="H19" s="131" t="s">
        <v>668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3"/>
      <c r="B20" s="263"/>
      <c r="C20" s="57" t="s">
        <v>459</v>
      </c>
      <c r="D20" s="57" t="s">
        <v>390</v>
      </c>
      <c r="E20" s="60" t="s">
        <v>458</v>
      </c>
      <c r="F20" s="61"/>
      <c r="G20" s="96"/>
      <c r="H20" s="135" t="s">
        <v>668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409.6" thickTop="1" x14ac:dyDescent="0.2">
      <c r="A21" s="264" t="s">
        <v>2</v>
      </c>
      <c r="B21" s="264" t="s">
        <v>39</v>
      </c>
      <c r="C21" s="62" t="s">
        <v>195</v>
      </c>
      <c r="D21" s="62" t="s">
        <v>65</v>
      </c>
      <c r="E21" s="55" t="s">
        <v>293</v>
      </c>
      <c r="F21" s="56" t="s">
        <v>95</v>
      </c>
      <c r="G21" s="97"/>
      <c r="H21" s="130" t="s">
        <v>642</v>
      </c>
      <c r="I21" s="4" t="s">
        <v>647</v>
      </c>
      <c r="J21" s="157" t="s">
        <v>2</v>
      </c>
      <c r="K21" s="157">
        <f t="shared" si="3"/>
        <v>1</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0"/>
      <c r="B22" s="260"/>
      <c r="C22" s="62" t="s">
        <v>196</v>
      </c>
      <c r="D22" s="62" t="s">
        <v>65</v>
      </c>
      <c r="E22" s="55" t="s">
        <v>294</v>
      </c>
      <c r="F22" s="56" t="s">
        <v>96</v>
      </c>
      <c r="G22" s="96"/>
      <c r="H22" s="131" t="s">
        <v>668</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0"/>
      <c r="B23" s="260"/>
      <c r="C23" s="62" t="s">
        <v>197</v>
      </c>
      <c r="D23" s="62" t="s">
        <v>65</v>
      </c>
      <c r="E23" s="55" t="s">
        <v>295</v>
      </c>
      <c r="F23" s="56" t="s">
        <v>97</v>
      </c>
      <c r="G23" s="96"/>
      <c r="H23" s="131" t="s">
        <v>668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234" x14ac:dyDescent="0.2">
      <c r="A24" s="260"/>
      <c r="B24" s="260"/>
      <c r="C24" s="62" t="s">
        <v>198</v>
      </c>
      <c r="D24" s="62" t="s">
        <v>65</v>
      </c>
      <c r="E24" s="55" t="s">
        <v>296</v>
      </c>
      <c r="F24" s="56" t="s">
        <v>98</v>
      </c>
      <c r="G24" s="96"/>
      <c r="H24" s="131" t="s">
        <v>642</v>
      </c>
      <c r="I24" s="3" t="s">
        <v>656</v>
      </c>
      <c r="J24" s="158" t="s">
        <v>2</v>
      </c>
      <c r="K24" s="158">
        <f t="shared" si="3"/>
        <v>1</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0"/>
      <c r="B25" s="260"/>
      <c r="C25" s="62" t="s">
        <v>199</v>
      </c>
      <c r="D25" s="62" t="s">
        <v>65</v>
      </c>
      <c r="E25" s="55" t="s">
        <v>297</v>
      </c>
      <c r="F25" s="56" t="s">
        <v>99</v>
      </c>
      <c r="G25" s="96"/>
      <c r="H25" s="131" t="s">
        <v>668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0"/>
      <c r="B26" s="260"/>
      <c r="C26" s="62" t="s">
        <v>200</v>
      </c>
      <c r="D26" s="62" t="s">
        <v>67</v>
      </c>
      <c r="E26" s="53" t="s">
        <v>298</v>
      </c>
      <c r="F26" s="56"/>
      <c r="G26" s="96"/>
      <c r="H26" s="133" t="s">
        <v>668</v>
      </c>
      <c r="I26" s="9"/>
      <c r="J26" s="158" t="s">
        <v>2</v>
      </c>
      <c r="K26" s="158">
        <f t="shared" si="3"/>
        <v>0</v>
      </c>
      <c r="L26" s="158">
        <f t="shared" si="0"/>
        <v>0</v>
      </c>
      <c r="M26" s="158">
        <f t="shared" si="1"/>
        <v>0</v>
      </c>
      <c r="N26" s="158">
        <f t="shared" si="2"/>
        <v>0</v>
      </c>
      <c r="O26" s="158">
        <f t="shared" si="4"/>
        <v>0</v>
      </c>
      <c r="P26" s="158">
        <f t="shared" si="5"/>
        <v>0</v>
      </c>
      <c r="Q26" s="158">
        <f t="shared" si="6"/>
        <v>0</v>
      </c>
      <c r="R26" s="158">
        <f t="shared" si="7"/>
        <v>0</v>
      </c>
      <c r="S26" s="10"/>
    </row>
    <row r="27" spans="1:20" s="93" customFormat="1" ht="36" x14ac:dyDescent="0.2">
      <c r="A27" s="260"/>
      <c r="B27" s="260"/>
      <c r="C27" s="52" t="s">
        <v>541</v>
      </c>
      <c r="D27" s="52" t="s">
        <v>65</v>
      </c>
      <c r="E27" s="55" t="s">
        <v>537</v>
      </c>
      <c r="F27" s="56"/>
      <c r="G27" s="96"/>
      <c r="H27" s="133" t="s">
        <v>668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0"/>
      <c r="B28" s="260"/>
      <c r="C28" s="52" t="s">
        <v>542</v>
      </c>
      <c r="D28" s="52" t="s">
        <v>66</v>
      </c>
      <c r="E28" s="55" t="s">
        <v>538</v>
      </c>
      <c r="F28" s="56"/>
      <c r="G28" s="96"/>
      <c r="H28" s="133" t="s">
        <v>668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0"/>
      <c r="B29" s="260"/>
      <c r="C29" s="62" t="s">
        <v>457</v>
      </c>
      <c r="D29" s="62" t="s">
        <v>390</v>
      </c>
      <c r="E29" s="53" t="s">
        <v>458</v>
      </c>
      <c r="F29" s="54"/>
      <c r="G29" s="98"/>
      <c r="H29" s="133" t="s">
        <v>668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1" t="s">
        <v>3</v>
      </c>
      <c r="B30" s="261" t="s">
        <v>4</v>
      </c>
      <c r="C30" s="57" t="s">
        <v>201</v>
      </c>
      <c r="D30" s="57" t="s">
        <v>65</v>
      </c>
      <c r="E30" s="58" t="s">
        <v>299</v>
      </c>
      <c r="F30" s="59" t="s">
        <v>100</v>
      </c>
      <c r="G30" s="96"/>
      <c r="H30" s="130" t="s">
        <v>668</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2"/>
      <c r="B31" s="262"/>
      <c r="C31" s="57" t="s">
        <v>202</v>
      </c>
      <c r="D31" s="57" t="s">
        <v>65</v>
      </c>
      <c r="E31" s="58" t="s">
        <v>614</v>
      </c>
      <c r="F31" s="59" t="s">
        <v>613</v>
      </c>
      <c r="G31" s="96"/>
      <c r="H31" s="131" t="s">
        <v>668</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2"/>
      <c r="B32" s="262"/>
      <c r="C32" s="57" t="s">
        <v>203</v>
      </c>
      <c r="D32" s="57" t="s">
        <v>65</v>
      </c>
      <c r="E32" s="58" t="s">
        <v>588</v>
      </c>
      <c r="F32" s="59" t="s">
        <v>615</v>
      </c>
      <c r="G32" s="96"/>
      <c r="H32" s="131" t="s">
        <v>668</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2"/>
      <c r="B33" s="262"/>
      <c r="C33" s="57" t="s">
        <v>204</v>
      </c>
      <c r="D33" s="57" t="s">
        <v>65</v>
      </c>
      <c r="E33" s="58" t="s">
        <v>300</v>
      </c>
      <c r="F33" s="59" t="s">
        <v>101</v>
      </c>
      <c r="G33" s="96"/>
      <c r="H33" s="131" t="s">
        <v>668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2"/>
      <c r="B34" s="262"/>
      <c r="C34" s="216" t="s">
        <v>205</v>
      </c>
      <c r="D34" s="216" t="s">
        <v>65</v>
      </c>
      <c r="E34" s="217" t="s">
        <v>301</v>
      </c>
      <c r="F34" s="218" t="s">
        <v>102</v>
      </c>
      <c r="H34" s="131" t="s">
        <v>668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2"/>
      <c r="B35" s="262"/>
      <c r="C35" s="57" t="s">
        <v>206</v>
      </c>
      <c r="D35" s="57" t="s">
        <v>65</v>
      </c>
      <c r="E35" s="63" t="s">
        <v>616</v>
      </c>
      <c r="F35" s="64" t="s">
        <v>103</v>
      </c>
      <c r="G35" s="96"/>
      <c r="H35" s="131" t="s">
        <v>668</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2"/>
      <c r="B36" s="262"/>
      <c r="C36" s="57" t="s">
        <v>207</v>
      </c>
      <c r="D36" s="57" t="s">
        <v>66</v>
      </c>
      <c r="E36" s="60" t="s">
        <v>302</v>
      </c>
      <c r="F36" s="61" t="s">
        <v>104</v>
      </c>
      <c r="G36" s="96"/>
      <c r="H36" s="133" t="s">
        <v>668</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2"/>
      <c r="B37" s="262"/>
      <c r="C37" s="187" t="s">
        <v>543</v>
      </c>
      <c r="D37" s="187" t="s">
        <v>65</v>
      </c>
      <c r="E37" s="58" t="s">
        <v>537</v>
      </c>
      <c r="F37" s="61"/>
      <c r="G37" s="96"/>
      <c r="H37" s="133" t="s">
        <v>668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2"/>
      <c r="B38" s="262"/>
      <c r="C38" s="187" t="s">
        <v>544</v>
      </c>
      <c r="D38" s="187" t="s">
        <v>66</v>
      </c>
      <c r="E38" s="58" t="s">
        <v>538</v>
      </c>
      <c r="F38" s="61"/>
      <c r="G38" s="96"/>
      <c r="H38" s="133" t="s">
        <v>668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361" thickBot="1" x14ac:dyDescent="0.25">
      <c r="A39" s="262"/>
      <c r="B39" s="262"/>
      <c r="C39" s="57" t="s">
        <v>460</v>
      </c>
      <c r="D39" s="57" t="s">
        <v>390</v>
      </c>
      <c r="E39" s="60" t="s">
        <v>458</v>
      </c>
      <c r="F39" s="61"/>
      <c r="G39" s="96"/>
      <c r="H39" s="132" t="s">
        <v>642</v>
      </c>
      <c r="I39" s="7" t="s">
        <v>833</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243" t="s">
        <v>834</v>
      </c>
    </row>
    <row r="40" spans="1:19" s="103" customFormat="1" ht="91" thickTop="1" x14ac:dyDescent="0.2">
      <c r="A40" s="264" t="s">
        <v>5</v>
      </c>
      <c r="B40" s="264" t="s">
        <v>36</v>
      </c>
      <c r="C40" s="65" t="s">
        <v>181</v>
      </c>
      <c r="D40" s="65" t="s">
        <v>65</v>
      </c>
      <c r="E40" s="66" t="s">
        <v>186</v>
      </c>
      <c r="F40" s="66" t="s">
        <v>92</v>
      </c>
      <c r="G40" s="101"/>
      <c r="H40" s="102" t="str">
        <f>IF(ISBLANK(H8),"Waiting",H8)</f>
        <v>Yes</v>
      </c>
      <c r="I40" s="126" t="s">
        <v>645</v>
      </c>
      <c r="J40" s="162" t="s">
        <v>5</v>
      </c>
      <c r="K40" s="157">
        <f t="shared" si="3"/>
        <v>1</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0"/>
      <c r="B41" s="260"/>
      <c r="C41" s="62" t="s">
        <v>208</v>
      </c>
      <c r="D41" s="62" t="s">
        <v>65</v>
      </c>
      <c r="E41" s="67" t="s">
        <v>303</v>
      </c>
      <c r="F41" s="265" t="s">
        <v>105</v>
      </c>
      <c r="G41" s="96"/>
      <c r="H41" s="131" t="s">
        <v>668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0"/>
      <c r="B42" s="260"/>
      <c r="C42" s="62" t="s">
        <v>209</v>
      </c>
      <c r="D42" s="62" t="s">
        <v>65</v>
      </c>
      <c r="E42" s="67" t="s">
        <v>304</v>
      </c>
      <c r="F42" s="266"/>
      <c r="G42" s="96"/>
      <c r="H42" s="131" t="s">
        <v>668</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0"/>
      <c r="B43" s="260"/>
      <c r="C43" s="62" t="s">
        <v>210</v>
      </c>
      <c r="D43" s="62" t="s">
        <v>65</v>
      </c>
      <c r="E43" s="67" t="s">
        <v>305</v>
      </c>
      <c r="F43" s="267"/>
      <c r="G43" s="96"/>
      <c r="H43" s="131" t="s">
        <v>642</v>
      </c>
      <c r="I43" s="3" t="s">
        <v>648</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108" x14ac:dyDescent="0.2">
      <c r="A44" s="260"/>
      <c r="B44" s="260"/>
      <c r="C44" s="65" t="s">
        <v>178</v>
      </c>
      <c r="D44" s="65" t="s">
        <v>65</v>
      </c>
      <c r="E44" s="66" t="s">
        <v>177</v>
      </c>
      <c r="F44" s="68" t="s">
        <v>106</v>
      </c>
      <c r="G44" s="101"/>
      <c r="H44" s="104" t="str">
        <f>IF(ISBLANK(H5),"Waiting",H5)</f>
        <v>Yes</v>
      </c>
      <c r="I44" s="3" t="s">
        <v>649</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0"/>
      <c r="B45" s="260"/>
      <c r="C45" s="69" t="s">
        <v>211</v>
      </c>
      <c r="D45" s="69" t="s">
        <v>65</v>
      </c>
      <c r="E45" s="53" t="s">
        <v>592</v>
      </c>
      <c r="F45" s="54" t="s">
        <v>107</v>
      </c>
      <c r="G45" s="96"/>
      <c r="H45" s="131" t="s">
        <v>668</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0"/>
      <c r="B46" s="260"/>
      <c r="C46" s="62" t="s">
        <v>212</v>
      </c>
      <c r="D46" s="62" t="s">
        <v>65</v>
      </c>
      <c r="E46" s="55" t="s">
        <v>602</v>
      </c>
      <c r="F46" s="56" t="s">
        <v>108</v>
      </c>
      <c r="G46" s="96"/>
      <c r="H46" s="131" t="s">
        <v>668</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0"/>
      <c r="B47" s="260"/>
      <c r="C47" s="62" t="s">
        <v>213</v>
      </c>
      <c r="D47" s="62" t="s">
        <v>66</v>
      </c>
      <c r="E47" s="53" t="s">
        <v>306</v>
      </c>
      <c r="F47" s="54" t="s">
        <v>109</v>
      </c>
      <c r="G47" s="96"/>
      <c r="H47" s="131" t="s">
        <v>668</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0"/>
      <c r="B48" s="260"/>
      <c r="C48" s="52" t="s">
        <v>214</v>
      </c>
      <c r="D48" s="52" t="s">
        <v>66</v>
      </c>
      <c r="E48" s="53" t="s">
        <v>307</v>
      </c>
      <c r="F48" s="54" t="s">
        <v>110</v>
      </c>
      <c r="G48" s="96"/>
      <c r="H48" s="131" t="s">
        <v>668</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0"/>
      <c r="B49" s="260"/>
      <c r="C49" s="52" t="s">
        <v>215</v>
      </c>
      <c r="D49" s="52" t="s">
        <v>66</v>
      </c>
      <c r="E49" s="53" t="s">
        <v>308</v>
      </c>
      <c r="F49" s="54" t="s">
        <v>102</v>
      </c>
      <c r="G49" s="96"/>
      <c r="H49" s="133" t="s">
        <v>668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0"/>
      <c r="B50" s="260"/>
      <c r="C50" s="52" t="s">
        <v>545</v>
      </c>
      <c r="D50" s="52" t="s">
        <v>65</v>
      </c>
      <c r="E50" s="55" t="s">
        <v>537</v>
      </c>
      <c r="F50" s="54"/>
      <c r="G50" s="96"/>
      <c r="H50" s="133" t="s">
        <v>668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0"/>
      <c r="B51" s="260"/>
      <c r="C51" s="52" t="s">
        <v>546</v>
      </c>
      <c r="D51" s="52" t="s">
        <v>66</v>
      </c>
      <c r="E51" s="55" t="s">
        <v>538</v>
      </c>
      <c r="F51" s="54"/>
      <c r="G51" s="96"/>
      <c r="H51" s="133" t="s">
        <v>668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0"/>
      <c r="B52" s="260"/>
      <c r="C52" s="52" t="s">
        <v>461</v>
      </c>
      <c r="D52" s="52" t="s">
        <v>390</v>
      </c>
      <c r="E52" s="53" t="s">
        <v>458</v>
      </c>
      <c r="F52" s="54"/>
      <c r="G52" s="96"/>
      <c r="H52" s="132" t="s">
        <v>668</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1" t="s">
        <v>6</v>
      </c>
      <c r="B53" s="261"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90" x14ac:dyDescent="0.2">
      <c r="A54" s="262"/>
      <c r="B54" s="262"/>
      <c r="C54" s="70" t="s">
        <v>180</v>
      </c>
      <c r="D54" s="70" t="s">
        <v>65</v>
      </c>
      <c r="E54" s="73" t="s">
        <v>185</v>
      </c>
      <c r="F54" s="74" t="s">
        <v>517</v>
      </c>
      <c r="G54" s="105"/>
      <c r="H54" s="108" t="str">
        <f>IF(ISBLANK(H7),"Waiting",H7)</f>
        <v>Yes</v>
      </c>
      <c r="I54" s="128" t="s">
        <v>644</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90" x14ac:dyDescent="0.2">
      <c r="A55" s="262"/>
      <c r="B55" s="262"/>
      <c r="C55" s="70" t="s">
        <v>181</v>
      </c>
      <c r="D55" s="70" t="s">
        <v>65</v>
      </c>
      <c r="E55" s="75" t="s">
        <v>186</v>
      </c>
      <c r="F55" s="76" t="s">
        <v>92</v>
      </c>
      <c r="G55" s="105"/>
      <c r="H55" s="108" t="str">
        <f>IF(ISBLANK(H8),"Waiting",H8)</f>
        <v>Yes</v>
      </c>
      <c r="I55" s="128" t="s">
        <v>645</v>
      </c>
      <c r="J55" s="158" t="s">
        <v>6</v>
      </c>
      <c r="K55" s="158">
        <f t="shared" si="3"/>
        <v>1</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2"/>
      <c r="B56" s="262"/>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2"/>
      <c r="B57" s="262"/>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2"/>
      <c r="B58" s="262"/>
      <c r="C58" s="77" t="s">
        <v>216</v>
      </c>
      <c r="D58" s="77" t="s">
        <v>65</v>
      </c>
      <c r="E58" s="78" t="s">
        <v>310</v>
      </c>
      <c r="F58" s="79" t="s">
        <v>523</v>
      </c>
      <c r="G58" s="96"/>
      <c r="H58" s="131" t="s">
        <v>668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126" x14ac:dyDescent="0.2">
      <c r="A59" s="262"/>
      <c r="B59" s="262"/>
      <c r="C59" s="80" t="s">
        <v>178</v>
      </c>
      <c r="D59" s="80" t="s">
        <v>65</v>
      </c>
      <c r="E59" s="73" t="s">
        <v>177</v>
      </c>
      <c r="F59" s="74" t="s">
        <v>106</v>
      </c>
      <c r="G59" s="109"/>
      <c r="H59" s="108" t="str">
        <f>IF(ISBLANK(H5),"Waiting",H5)</f>
        <v>Yes</v>
      </c>
      <c r="I59" s="128" t="s">
        <v>643</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2"/>
      <c r="B60" s="262"/>
      <c r="C60" s="57" t="s">
        <v>217</v>
      </c>
      <c r="D60" s="57" t="s">
        <v>65</v>
      </c>
      <c r="E60" s="78" t="s">
        <v>595</v>
      </c>
      <c r="F60" s="79" t="s">
        <v>112</v>
      </c>
      <c r="G60" s="109"/>
      <c r="H60" s="131" t="s">
        <v>668</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2"/>
      <c r="B61" s="262"/>
      <c r="C61" s="187" t="s">
        <v>547</v>
      </c>
      <c r="D61" s="187" t="s">
        <v>65</v>
      </c>
      <c r="E61" s="58" t="s">
        <v>537</v>
      </c>
      <c r="F61" s="79"/>
      <c r="G61" s="109"/>
      <c r="H61" s="133" t="s">
        <v>668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2"/>
      <c r="B62" s="262"/>
      <c r="C62" s="187" t="s">
        <v>548</v>
      </c>
      <c r="D62" s="187" t="s">
        <v>66</v>
      </c>
      <c r="E62" s="58" t="s">
        <v>538</v>
      </c>
      <c r="F62" s="79"/>
      <c r="G62" s="109"/>
      <c r="H62" s="133" t="s">
        <v>668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2"/>
      <c r="B63" s="262"/>
      <c r="C63" s="77" t="s">
        <v>462</v>
      </c>
      <c r="D63" s="77" t="s">
        <v>390</v>
      </c>
      <c r="E63" s="78" t="s">
        <v>458</v>
      </c>
      <c r="F63" s="79"/>
      <c r="G63" s="96"/>
      <c r="H63" s="132" t="s">
        <v>668</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127" thickTop="1" x14ac:dyDescent="0.2">
      <c r="A64" s="264" t="s">
        <v>8</v>
      </c>
      <c r="B64" s="264" t="s">
        <v>37</v>
      </c>
      <c r="C64" s="62" t="s">
        <v>218</v>
      </c>
      <c r="D64" s="62" t="s">
        <v>65</v>
      </c>
      <c r="E64" s="67" t="s">
        <v>311</v>
      </c>
      <c r="F64" s="81" t="s">
        <v>524</v>
      </c>
      <c r="G64" s="96"/>
      <c r="H64" s="130" t="s">
        <v>642</v>
      </c>
      <c r="I64" s="4" t="s">
        <v>653</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5"/>
    </row>
    <row r="65" spans="1:19" s="93" customFormat="1" ht="162" x14ac:dyDescent="0.2">
      <c r="A65" s="260"/>
      <c r="B65" s="260"/>
      <c r="C65" s="62" t="s">
        <v>219</v>
      </c>
      <c r="D65" s="62" t="s">
        <v>65</v>
      </c>
      <c r="E65" s="67" t="s">
        <v>312</v>
      </c>
      <c r="F65" s="81" t="s">
        <v>113</v>
      </c>
      <c r="G65" s="96"/>
      <c r="H65" s="131" t="s">
        <v>642</v>
      </c>
      <c r="I65" s="3" t="s">
        <v>652</v>
      </c>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0"/>
      <c r="B66" s="260"/>
      <c r="C66" s="62" t="s">
        <v>220</v>
      </c>
      <c r="D66" s="62" t="s">
        <v>65</v>
      </c>
      <c r="E66" s="67" t="s">
        <v>313</v>
      </c>
      <c r="F66" s="81" t="s">
        <v>114</v>
      </c>
      <c r="G66" s="96"/>
      <c r="H66" s="131" t="s">
        <v>668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0"/>
      <c r="B67" s="260"/>
      <c r="C67" s="62" t="s">
        <v>221</v>
      </c>
      <c r="D67" s="62" t="s">
        <v>65</v>
      </c>
      <c r="E67" s="67" t="s">
        <v>314</v>
      </c>
      <c r="F67" s="81" t="s">
        <v>115</v>
      </c>
      <c r="G67" s="96"/>
      <c r="H67" s="131" t="s">
        <v>668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0"/>
      <c r="B68" s="260"/>
      <c r="C68" s="62" t="s">
        <v>222</v>
      </c>
      <c r="D68" s="62" t="s">
        <v>66</v>
      </c>
      <c r="E68" s="67" t="s">
        <v>315</v>
      </c>
      <c r="F68" s="81" t="s">
        <v>116</v>
      </c>
      <c r="G68" s="96"/>
      <c r="H68" s="131" t="s">
        <v>668</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0"/>
      <c r="B69" s="260"/>
      <c r="C69" s="62" t="s">
        <v>223</v>
      </c>
      <c r="D69" s="62" t="s">
        <v>66</v>
      </c>
      <c r="E69" s="82" t="s">
        <v>316</v>
      </c>
      <c r="F69" s="83" t="s">
        <v>117</v>
      </c>
      <c r="G69" s="96"/>
      <c r="H69" s="133" t="s">
        <v>668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0"/>
      <c r="B70" s="260"/>
      <c r="C70" s="52" t="s">
        <v>549</v>
      </c>
      <c r="D70" s="52" t="s">
        <v>65</v>
      </c>
      <c r="E70" s="55" t="s">
        <v>537</v>
      </c>
      <c r="F70" s="83"/>
      <c r="G70" s="96"/>
      <c r="H70" s="133" t="s">
        <v>668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0"/>
      <c r="B71" s="260"/>
      <c r="C71" s="52" t="s">
        <v>550</v>
      </c>
      <c r="D71" s="52" t="s">
        <v>66</v>
      </c>
      <c r="E71" s="55" t="s">
        <v>538</v>
      </c>
      <c r="F71" s="83"/>
      <c r="G71" s="96"/>
      <c r="H71" s="133" t="s">
        <v>668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0"/>
      <c r="B72" s="260"/>
      <c r="C72" s="62" t="s">
        <v>463</v>
      </c>
      <c r="D72" s="62" t="s">
        <v>390</v>
      </c>
      <c r="E72" s="82" t="s">
        <v>458</v>
      </c>
      <c r="F72" s="83"/>
      <c r="G72" s="96"/>
      <c r="H72" s="132" t="s">
        <v>668</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409.6" thickTop="1" x14ac:dyDescent="0.2">
      <c r="A73" s="261" t="s">
        <v>9</v>
      </c>
      <c r="B73" s="261" t="s">
        <v>38</v>
      </c>
      <c r="C73" s="80" t="s">
        <v>195</v>
      </c>
      <c r="D73" s="80" t="s">
        <v>65</v>
      </c>
      <c r="E73" s="71" t="s">
        <v>293</v>
      </c>
      <c r="F73" s="72" t="s">
        <v>95</v>
      </c>
      <c r="G73" s="109"/>
      <c r="H73" s="102" t="str">
        <f>IF(ISBLANK(H21),"Waiting",H21)</f>
        <v>Yes</v>
      </c>
      <c r="I73" s="126" t="str">
        <f>I21</f>
        <v>By definition, mining is extractive. Surface mining, where soil and rock overlying the mineral are removed, is the most common form of diamond mining and is particularly destructive. It alters vast coverage of landscape and topsoil (in comparison to underground mining or alluvial mining), in turn altering the geology, topography, hydrology and ecology of sites as vegetation and habitats are removed. [16] Consequently, restoration of land to pre-mine condition is virtually impossible. [17] [2] It also exposes rock which may, when crushed, expose radioactive elements, asbestos-like materials and metallic dust. Neither alluvial mining nor underground mining directly cause comparable ecological destruction as the removal of overlying material is not inherent to the process. 
Furthermore, this industry has enduring challenges related to conflict and human rights abuses. Illicit trade in diamonds, which are incorporated into global supply chains, have funded conflict in Angola, Central African Republic, Democratic Republic of Congo, Liberia and Sierra Leone. [18]  While projects such as the Kimberley Process and OECD Due Diligence for Responsible Supply Chains of Minerals from Conflict-Affected and High-Risk Areas target have helped companies and countries reduce operations that support conflict, there remain significant issues around human rights abuses, including excessive use of government-backed force. [19] [2]</v>
      </c>
      <c r="J73" s="162" t="s">
        <v>9</v>
      </c>
      <c r="K73" s="157">
        <f t="shared" si="11"/>
        <v>1</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2"/>
      <c r="B74" s="262"/>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2"/>
      <c r="B75" s="262"/>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234" x14ac:dyDescent="0.2">
      <c r="A76" s="262"/>
      <c r="B76" s="262"/>
      <c r="C76" s="80" t="s">
        <v>198</v>
      </c>
      <c r="D76" s="80" t="s">
        <v>65</v>
      </c>
      <c r="E76" s="71" t="s">
        <v>296</v>
      </c>
      <c r="F76" s="72" t="s">
        <v>98</v>
      </c>
      <c r="G76" s="109"/>
      <c r="H76" s="108" t="str">
        <f>IF(ISBLANK(H24),"Waiting",H24)</f>
        <v>Yes</v>
      </c>
      <c r="I76" s="128" t="s">
        <v>656</v>
      </c>
      <c r="J76" s="163" t="s">
        <v>9</v>
      </c>
      <c r="K76" s="158">
        <f t="shared" si="11"/>
        <v>1</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2"/>
      <c r="B77" s="262"/>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144" x14ac:dyDescent="0.2">
      <c r="A78" s="262"/>
      <c r="B78" s="262"/>
      <c r="C78" s="84" t="s">
        <v>224</v>
      </c>
      <c r="D78" s="84" t="s">
        <v>65</v>
      </c>
      <c r="E78" s="85" t="s">
        <v>317</v>
      </c>
      <c r="F78" s="86" t="s">
        <v>525</v>
      </c>
      <c r="G78" s="110"/>
      <c r="H78" s="131" t="s">
        <v>642</v>
      </c>
      <c r="I78" s="3" t="s">
        <v>655</v>
      </c>
      <c r="J78" s="163" t="s">
        <v>9</v>
      </c>
      <c r="K78" s="158">
        <f t="shared" si="11"/>
        <v>1</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2"/>
      <c r="B79" s="262"/>
      <c r="C79" s="57" t="s">
        <v>225</v>
      </c>
      <c r="D79" s="57" t="s">
        <v>65</v>
      </c>
      <c r="E79" s="85" t="s">
        <v>318</v>
      </c>
      <c r="F79" s="86" t="s">
        <v>118</v>
      </c>
      <c r="G79" s="96"/>
      <c r="H79" s="131" t="s">
        <v>668</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2"/>
      <c r="B80" s="262"/>
      <c r="C80" s="57" t="s">
        <v>226</v>
      </c>
      <c r="D80" s="57" t="s">
        <v>66</v>
      </c>
      <c r="E80" s="85" t="s">
        <v>319</v>
      </c>
      <c r="F80" s="86" t="s">
        <v>119</v>
      </c>
      <c r="G80" s="96"/>
      <c r="H80" s="133" t="s">
        <v>668</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2"/>
      <c r="B81" s="262"/>
      <c r="C81" s="188" t="s">
        <v>551</v>
      </c>
      <c r="D81" s="189" t="s">
        <v>65</v>
      </c>
      <c r="E81" s="190" t="s">
        <v>537</v>
      </c>
      <c r="F81" s="86"/>
      <c r="G81" s="96"/>
      <c r="H81" s="133" t="s">
        <v>668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2"/>
      <c r="B82" s="262"/>
      <c r="C82" s="191" t="s">
        <v>552</v>
      </c>
      <c r="D82" s="192" t="s">
        <v>66</v>
      </c>
      <c r="E82" s="193" t="s">
        <v>538</v>
      </c>
      <c r="F82" s="86"/>
      <c r="G82" s="96"/>
      <c r="H82" s="133" t="s">
        <v>668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2"/>
      <c r="B83" s="262"/>
      <c r="C83" s="57" t="s">
        <v>464</v>
      </c>
      <c r="D83" s="57" t="s">
        <v>390</v>
      </c>
      <c r="E83" s="85" t="s">
        <v>458</v>
      </c>
      <c r="F83" s="86"/>
      <c r="G83" s="96"/>
      <c r="H83" s="132" t="s">
        <v>668</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91" thickTop="1" x14ac:dyDescent="0.2">
      <c r="A84" s="264" t="s">
        <v>10</v>
      </c>
      <c r="B84" s="269" t="s">
        <v>41</v>
      </c>
      <c r="C84" s="62" t="s">
        <v>227</v>
      </c>
      <c r="D84" s="62" t="s">
        <v>65</v>
      </c>
      <c r="E84" s="67" t="s">
        <v>331</v>
      </c>
      <c r="F84" s="81" t="s">
        <v>120</v>
      </c>
      <c r="G84" s="96"/>
      <c r="H84" s="131" t="s">
        <v>642</v>
      </c>
      <c r="I84" s="3" t="s">
        <v>658</v>
      </c>
      <c r="J84" s="158" t="s">
        <v>10</v>
      </c>
      <c r="K84" s="158">
        <f t="shared" si="11"/>
        <v>1</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72" x14ac:dyDescent="0.2">
      <c r="A85" s="260"/>
      <c r="B85" s="270"/>
      <c r="C85" s="62" t="s">
        <v>228</v>
      </c>
      <c r="D85" s="62" t="s">
        <v>65</v>
      </c>
      <c r="E85" s="67" t="s">
        <v>332</v>
      </c>
      <c r="F85" s="81" t="s">
        <v>121</v>
      </c>
      <c r="G85" s="96"/>
      <c r="H85" s="131" t="s">
        <v>642</v>
      </c>
      <c r="I85" s="3" t="s">
        <v>659</v>
      </c>
      <c r="J85" s="158" t="s">
        <v>10</v>
      </c>
      <c r="K85" s="158">
        <f t="shared" si="11"/>
        <v>1</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0"/>
      <c r="B86" s="270"/>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0"/>
      <c r="B87" s="270"/>
      <c r="C87" s="62" t="s">
        <v>229</v>
      </c>
      <c r="D87" s="62" t="s">
        <v>65</v>
      </c>
      <c r="E87" s="87" t="s">
        <v>320</v>
      </c>
      <c r="F87" s="88" t="s">
        <v>122</v>
      </c>
      <c r="G87" s="96"/>
      <c r="H87" s="131" t="s">
        <v>668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0"/>
      <c r="B88" s="270"/>
      <c r="C88" s="80" t="s">
        <v>224</v>
      </c>
      <c r="D88" s="80" t="s">
        <v>65</v>
      </c>
      <c r="E88" s="75" t="s">
        <v>317</v>
      </c>
      <c r="F88" s="76" t="s">
        <v>525</v>
      </c>
      <c r="G88" s="109"/>
      <c r="H88" s="108" t="str">
        <f>IF(ISBLANK(H78),"Waiting",H78)</f>
        <v>Yes</v>
      </c>
      <c r="I88" s="128"/>
      <c r="J88" s="158" t="s">
        <v>10</v>
      </c>
      <c r="K88" s="158">
        <f t="shared" si="11"/>
        <v>1</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0"/>
      <c r="B89" s="270"/>
      <c r="C89" s="62" t="s">
        <v>230</v>
      </c>
      <c r="D89" s="62" t="s">
        <v>65</v>
      </c>
      <c r="E89" s="67" t="s">
        <v>333</v>
      </c>
      <c r="F89" s="81" t="s">
        <v>123</v>
      </c>
      <c r="G89" s="96"/>
      <c r="H89" s="131" t="s">
        <v>642</v>
      </c>
      <c r="I89" s="3" t="s">
        <v>660</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0"/>
      <c r="B90" s="270"/>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126" x14ac:dyDescent="0.2">
      <c r="A91" s="260"/>
      <c r="B91" s="270"/>
      <c r="C91" s="52" t="s">
        <v>603</v>
      </c>
      <c r="D91" s="52" t="s">
        <v>65</v>
      </c>
      <c r="E91" s="87" t="s">
        <v>604</v>
      </c>
      <c r="F91" s="87" t="s">
        <v>605</v>
      </c>
      <c r="G91" s="96"/>
      <c r="H91" s="131" t="s">
        <v>642</v>
      </c>
      <c r="I91" s="3" t="s">
        <v>657</v>
      </c>
      <c r="J91" s="158" t="s">
        <v>10</v>
      </c>
      <c r="K91" s="158">
        <f t="shared" si="11"/>
        <v>1</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0"/>
      <c r="B92" s="270"/>
      <c r="C92" s="62" t="s">
        <v>231</v>
      </c>
      <c r="D92" s="62" t="s">
        <v>66</v>
      </c>
      <c r="E92" s="87" t="s">
        <v>334</v>
      </c>
      <c r="F92" s="88" t="s">
        <v>124</v>
      </c>
      <c r="G92" s="96"/>
      <c r="H92" s="131" t="s">
        <v>668</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0"/>
      <c r="B93" s="270"/>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0"/>
      <c r="B94" s="270"/>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0"/>
      <c r="B95" s="270"/>
      <c r="C95" s="195" t="s">
        <v>553</v>
      </c>
      <c r="D95" s="196" t="s">
        <v>65</v>
      </c>
      <c r="E95" s="197" t="s">
        <v>537</v>
      </c>
      <c r="F95" s="194"/>
      <c r="G95" s="101"/>
      <c r="H95" s="131" t="s">
        <v>668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0"/>
      <c r="B96" s="270"/>
      <c r="C96" s="198" t="s">
        <v>554</v>
      </c>
      <c r="D96" s="199" t="s">
        <v>66</v>
      </c>
      <c r="E96" s="200" t="s">
        <v>538</v>
      </c>
      <c r="F96" s="194"/>
      <c r="G96" s="101"/>
      <c r="H96" s="131" t="s">
        <v>668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8"/>
      <c r="B97" s="271"/>
      <c r="C97" s="62" t="s">
        <v>465</v>
      </c>
      <c r="D97" s="62" t="s">
        <v>390</v>
      </c>
      <c r="E97" s="87" t="s">
        <v>458</v>
      </c>
      <c r="F97" s="88"/>
      <c r="G97" s="101"/>
      <c r="H97" s="131" t="s">
        <v>668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181" thickTop="1" x14ac:dyDescent="0.2">
      <c r="A98" s="261" t="s">
        <v>11</v>
      </c>
      <c r="B98" s="261" t="s">
        <v>42</v>
      </c>
      <c r="C98" s="57" t="s">
        <v>232</v>
      </c>
      <c r="D98" s="57" t="s">
        <v>65</v>
      </c>
      <c r="E98" s="78" t="s">
        <v>335</v>
      </c>
      <c r="F98" s="79" t="s">
        <v>125</v>
      </c>
      <c r="G98" s="111"/>
      <c r="H98" s="130" t="s">
        <v>642</v>
      </c>
      <c r="I98" s="4" t="s">
        <v>661</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2"/>
      <c r="B99" s="262"/>
      <c r="C99" s="57" t="s">
        <v>233</v>
      </c>
      <c r="D99" s="57" t="s">
        <v>65</v>
      </c>
      <c r="E99" s="78" t="s">
        <v>336</v>
      </c>
      <c r="F99" s="79" t="s">
        <v>584</v>
      </c>
      <c r="G99" s="111"/>
      <c r="H99" s="131" t="s">
        <v>668</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2"/>
      <c r="B100" s="262"/>
      <c r="C100" s="57" t="s">
        <v>234</v>
      </c>
      <c r="D100" s="57" t="s">
        <v>65</v>
      </c>
      <c r="E100" s="78" t="s">
        <v>337</v>
      </c>
      <c r="F100" s="79" t="s">
        <v>127</v>
      </c>
      <c r="G100" s="111"/>
      <c r="H100" s="131" t="s">
        <v>668</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36" x14ac:dyDescent="0.2">
      <c r="A101" s="262"/>
      <c r="B101" s="262"/>
      <c r="C101" s="57" t="s">
        <v>235</v>
      </c>
      <c r="D101" s="57" t="s">
        <v>65</v>
      </c>
      <c r="E101" s="78" t="s">
        <v>338</v>
      </c>
      <c r="F101" s="79" t="s">
        <v>128</v>
      </c>
      <c r="G101" s="111"/>
      <c r="H101" s="131" t="s">
        <v>642</v>
      </c>
      <c r="I101" s="3" t="s">
        <v>662</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90" x14ac:dyDescent="0.2">
      <c r="A102" s="262"/>
      <c r="B102" s="262"/>
      <c r="C102" s="57" t="s">
        <v>236</v>
      </c>
      <c r="D102" s="57" t="s">
        <v>65</v>
      </c>
      <c r="E102" s="78" t="s">
        <v>339</v>
      </c>
      <c r="F102" s="79" t="s">
        <v>129</v>
      </c>
      <c r="G102" s="111"/>
      <c r="H102" s="131" t="s">
        <v>642</v>
      </c>
      <c r="I102" s="3" t="s">
        <v>663</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2"/>
      <c r="B103" s="262"/>
      <c r="C103" s="57" t="s">
        <v>237</v>
      </c>
      <c r="D103" s="57" t="s">
        <v>65</v>
      </c>
      <c r="E103" s="78" t="s">
        <v>340</v>
      </c>
      <c r="F103" s="79" t="s">
        <v>130</v>
      </c>
      <c r="G103" s="111"/>
      <c r="H103" s="131" t="s">
        <v>668</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2"/>
      <c r="B104" s="262"/>
      <c r="C104" s="57" t="s">
        <v>238</v>
      </c>
      <c r="D104" s="57" t="s">
        <v>65</v>
      </c>
      <c r="E104" s="78" t="s">
        <v>341</v>
      </c>
      <c r="F104" s="79" t="s">
        <v>131</v>
      </c>
      <c r="G104" s="111"/>
      <c r="H104" s="133" t="s">
        <v>668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2"/>
      <c r="B105" s="262"/>
      <c r="C105" s="227" t="s">
        <v>583</v>
      </c>
      <c r="D105" s="227" t="s">
        <v>65</v>
      </c>
      <c r="E105" s="228" t="s">
        <v>617</v>
      </c>
      <c r="F105" s="79" t="s">
        <v>585</v>
      </c>
      <c r="G105" s="111"/>
      <c r="H105" s="133" t="s">
        <v>668</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2"/>
      <c r="B106" s="262"/>
      <c r="C106" s="188" t="s">
        <v>555</v>
      </c>
      <c r="D106" s="189" t="s">
        <v>65</v>
      </c>
      <c r="E106" s="190" t="s">
        <v>537</v>
      </c>
      <c r="F106" s="79"/>
      <c r="G106" s="111"/>
      <c r="H106" s="133" t="s">
        <v>668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2"/>
      <c r="B107" s="262"/>
      <c r="C107" s="207" t="s">
        <v>574</v>
      </c>
      <c r="D107" s="208" t="s">
        <v>66</v>
      </c>
      <c r="E107" s="209" t="s">
        <v>538</v>
      </c>
      <c r="F107" s="79"/>
      <c r="G107" s="111"/>
      <c r="H107" s="133" t="s">
        <v>668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2"/>
      <c r="B108" s="262"/>
      <c r="C108" s="57" t="s">
        <v>466</v>
      </c>
      <c r="D108" s="57" t="s">
        <v>390</v>
      </c>
      <c r="E108" s="78" t="s">
        <v>458</v>
      </c>
      <c r="F108" s="79"/>
      <c r="G108" s="111"/>
      <c r="H108" s="132" t="s">
        <v>668</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4" t="s">
        <v>12</v>
      </c>
      <c r="B109" s="264" t="s">
        <v>43</v>
      </c>
      <c r="C109" s="69" t="s">
        <v>239</v>
      </c>
      <c r="D109" s="69" t="s">
        <v>65</v>
      </c>
      <c r="E109" s="53" t="s">
        <v>321</v>
      </c>
      <c r="F109" s="54" t="s">
        <v>526</v>
      </c>
      <c r="G109" s="111"/>
      <c r="H109" s="130" t="s">
        <v>668</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0"/>
      <c r="B110" s="260"/>
      <c r="C110" s="69" t="s">
        <v>240</v>
      </c>
      <c r="D110" s="69" t="s">
        <v>65</v>
      </c>
      <c r="E110" s="53" t="s">
        <v>322</v>
      </c>
      <c r="F110" s="54" t="s">
        <v>132</v>
      </c>
      <c r="G110" s="96"/>
      <c r="H110" s="131" t="s">
        <v>668</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0"/>
      <c r="B111" s="260"/>
      <c r="C111" s="69" t="s">
        <v>241</v>
      </c>
      <c r="D111" s="69" t="s">
        <v>65</v>
      </c>
      <c r="E111" s="53" t="s">
        <v>323</v>
      </c>
      <c r="F111" s="54" t="s">
        <v>527</v>
      </c>
      <c r="G111" s="96"/>
      <c r="H111" s="131" t="s">
        <v>642</v>
      </c>
      <c r="I111" s="3" t="s">
        <v>665</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98" x14ac:dyDescent="0.2">
      <c r="A112" s="260"/>
      <c r="B112" s="260"/>
      <c r="C112" s="69" t="s">
        <v>242</v>
      </c>
      <c r="D112" s="69" t="s">
        <v>65</v>
      </c>
      <c r="E112" s="53" t="s">
        <v>342</v>
      </c>
      <c r="F112" s="54" t="s">
        <v>133</v>
      </c>
      <c r="G112" s="96"/>
      <c r="H112" s="131" t="s">
        <v>642</v>
      </c>
      <c r="I112" s="3" t="s">
        <v>664</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0"/>
      <c r="B113" s="260"/>
      <c r="C113" s="69" t="s">
        <v>243</v>
      </c>
      <c r="D113" s="69" t="s">
        <v>65</v>
      </c>
      <c r="E113" s="53" t="s">
        <v>343</v>
      </c>
      <c r="F113" s="54" t="s">
        <v>134</v>
      </c>
      <c r="G113" s="96"/>
      <c r="H113" s="131" t="s">
        <v>668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0"/>
      <c r="B114" s="260"/>
      <c r="C114" s="69" t="s">
        <v>244</v>
      </c>
      <c r="D114" s="69" t="s">
        <v>65</v>
      </c>
      <c r="E114" s="53" t="s">
        <v>324</v>
      </c>
      <c r="F114" s="54" t="s">
        <v>135</v>
      </c>
      <c r="G114" s="96"/>
      <c r="H114" s="131" t="s">
        <v>668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0"/>
      <c r="B115" s="260"/>
      <c r="C115" s="62" t="s">
        <v>245</v>
      </c>
      <c r="D115" s="62" t="s">
        <v>65</v>
      </c>
      <c r="E115" s="67" t="s">
        <v>344</v>
      </c>
      <c r="F115" s="81" t="s">
        <v>136</v>
      </c>
      <c r="G115" s="96"/>
      <c r="H115" s="131" t="s">
        <v>668</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0"/>
      <c r="B116" s="260"/>
      <c r="C116" s="52" t="s">
        <v>246</v>
      </c>
      <c r="D116" s="52" t="s">
        <v>66</v>
      </c>
      <c r="E116" s="87" t="s">
        <v>345</v>
      </c>
      <c r="F116" s="88" t="s">
        <v>137</v>
      </c>
      <c r="G116" s="96"/>
      <c r="H116" s="133" t="s">
        <v>668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0"/>
      <c r="B117" s="260"/>
      <c r="C117" s="195" t="s">
        <v>556</v>
      </c>
      <c r="D117" s="196" t="s">
        <v>65</v>
      </c>
      <c r="E117" s="197" t="s">
        <v>537</v>
      </c>
      <c r="F117" s="88"/>
      <c r="G117" s="96"/>
      <c r="H117" s="133" t="s">
        <v>668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0"/>
      <c r="B118" s="260"/>
      <c r="C118" s="198" t="s">
        <v>557</v>
      </c>
      <c r="D118" s="199" t="s">
        <v>66</v>
      </c>
      <c r="E118" s="200" t="s">
        <v>538</v>
      </c>
      <c r="F118" s="88"/>
      <c r="G118" s="96"/>
      <c r="H118" s="133" t="s">
        <v>668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0"/>
      <c r="B119" s="260"/>
      <c r="C119" s="52" t="s">
        <v>467</v>
      </c>
      <c r="D119" s="52" t="s">
        <v>390</v>
      </c>
      <c r="E119" s="87" t="s">
        <v>458</v>
      </c>
      <c r="F119" s="88"/>
      <c r="G119" s="96"/>
      <c r="H119" s="132" t="s">
        <v>668</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1" t="s">
        <v>13</v>
      </c>
      <c r="B120" s="272"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2"/>
      <c r="B121" s="273"/>
      <c r="C121" s="65" t="s">
        <v>241</v>
      </c>
      <c r="D121" s="65" t="s">
        <v>65</v>
      </c>
      <c r="E121" s="66" t="s">
        <v>323</v>
      </c>
      <c r="F121" s="68" t="s">
        <v>527</v>
      </c>
      <c r="G121" s="101"/>
      <c r="H121" s="104" t="str">
        <f>IF(ISBLANK(H111),"Waiting",H111)</f>
        <v>Yes</v>
      </c>
      <c r="I121" s="3" t="s">
        <v>665</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90" x14ac:dyDescent="0.2">
      <c r="A122" s="262"/>
      <c r="B122" s="273"/>
      <c r="C122" s="65" t="s">
        <v>242</v>
      </c>
      <c r="D122" s="65" t="s">
        <v>65</v>
      </c>
      <c r="E122" s="66" t="s">
        <v>342</v>
      </c>
      <c r="F122" s="68" t="s">
        <v>133</v>
      </c>
      <c r="G122" s="101"/>
      <c r="H122" s="104" t="str">
        <f>IF(ISBLANK(H112),"Waiting",H112)</f>
        <v>Yes</v>
      </c>
      <c r="I122" s="3" t="s">
        <v>666</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162" x14ac:dyDescent="0.2">
      <c r="A123" s="262"/>
      <c r="B123" s="273"/>
      <c r="C123" s="57" t="s">
        <v>247</v>
      </c>
      <c r="D123" s="57" t="s">
        <v>65</v>
      </c>
      <c r="E123" s="78" t="s">
        <v>618</v>
      </c>
      <c r="F123" s="79" t="s">
        <v>138</v>
      </c>
      <c r="G123" s="96"/>
      <c r="H123" s="131" t="s">
        <v>642</v>
      </c>
      <c r="I123" s="3" t="s">
        <v>667</v>
      </c>
      <c r="J123" s="158" t="s">
        <v>13</v>
      </c>
      <c r="K123" s="158">
        <f t="shared" si="11"/>
        <v>1</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2"/>
      <c r="B124" s="273"/>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2"/>
      <c r="B125" s="27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2"/>
      <c r="B126" s="27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2"/>
      <c r="B127" s="273"/>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2"/>
      <c r="B128" s="273"/>
      <c r="C128" s="201" t="s">
        <v>558</v>
      </c>
      <c r="D128" s="202" t="s">
        <v>65</v>
      </c>
      <c r="E128" s="203" t="s">
        <v>537</v>
      </c>
      <c r="F128" s="204"/>
      <c r="G128" s="101"/>
      <c r="H128" s="131" t="s">
        <v>668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2"/>
      <c r="B129" s="273"/>
      <c r="C129" s="207" t="s">
        <v>575</v>
      </c>
      <c r="D129" s="208" t="s">
        <v>66</v>
      </c>
      <c r="E129" s="209" t="s">
        <v>538</v>
      </c>
      <c r="F129" s="204"/>
      <c r="G129" s="101"/>
      <c r="H129" s="133" t="s">
        <v>668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3"/>
      <c r="B130" s="274"/>
      <c r="C130" s="57" t="s">
        <v>468</v>
      </c>
      <c r="D130" s="57" t="s">
        <v>390</v>
      </c>
      <c r="E130" s="78" t="s">
        <v>458</v>
      </c>
      <c r="F130" s="79"/>
      <c r="G130" s="101"/>
      <c r="H130" s="133" t="s">
        <v>668</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4" t="s">
        <v>14</v>
      </c>
      <c r="B131" s="264" t="s">
        <v>45</v>
      </c>
      <c r="C131" s="62" t="s">
        <v>248</v>
      </c>
      <c r="D131" s="62" t="s">
        <v>65</v>
      </c>
      <c r="E131" s="67" t="s">
        <v>346</v>
      </c>
      <c r="F131" s="81" t="s">
        <v>139</v>
      </c>
      <c r="G131" s="96"/>
      <c r="H131" s="130" t="s">
        <v>668</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180" x14ac:dyDescent="0.2">
      <c r="A132" s="260"/>
      <c r="B132" s="260"/>
      <c r="C132" s="80" t="s">
        <v>241</v>
      </c>
      <c r="D132" s="80" t="s">
        <v>65</v>
      </c>
      <c r="E132" s="75" t="s">
        <v>323</v>
      </c>
      <c r="F132" s="76" t="s">
        <v>527</v>
      </c>
      <c r="G132" s="109"/>
      <c r="H132" s="104" t="str">
        <f>IF(ISBLANK(H111),"Waiting",H111)</f>
        <v>Yes</v>
      </c>
      <c r="I132" s="3" t="s">
        <v>669</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0"/>
      <c r="B133" s="260"/>
      <c r="C133" s="195" t="s">
        <v>559</v>
      </c>
      <c r="D133" s="196" t="s">
        <v>65</v>
      </c>
      <c r="E133" s="197" t="s">
        <v>537</v>
      </c>
      <c r="F133" s="205"/>
      <c r="G133" s="109"/>
      <c r="H133" s="131" t="s">
        <v>668</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0"/>
      <c r="B134" s="260"/>
      <c r="C134" s="198" t="s">
        <v>576</v>
      </c>
      <c r="D134" s="199" t="s">
        <v>66</v>
      </c>
      <c r="E134" s="200" t="s">
        <v>538</v>
      </c>
      <c r="F134" s="205"/>
      <c r="G134" s="109"/>
      <c r="H134" s="131" t="s">
        <v>668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68"/>
      <c r="B135" s="268"/>
      <c r="C135" s="62" t="s">
        <v>469</v>
      </c>
      <c r="D135" s="62" t="s">
        <v>390</v>
      </c>
      <c r="E135" s="67" t="s">
        <v>458</v>
      </c>
      <c r="F135" s="81"/>
      <c r="G135" s="109"/>
      <c r="H135" s="131" t="s">
        <v>668</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181" thickTop="1" x14ac:dyDescent="0.2">
      <c r="A136" s="261" t="s">
        <v>15</v>
      </c>
      <c r="B136" s="261" t="s">
        <v>46</v>
      </c>
      <c r="C136" s="65" t="s">
        <v>232</v>
      </c>
      <c r="D136" s="65" t="s">
        <v>65</v>
      </c>
      <c r="E136" s="66" t="s">
        <v>347</v>
      </c>
      <c r="F136" s="68" t="s">
        <v>125</v>
      </c>
      <c r="G136" s="101"/>
      <c r="H136" s="106" t="str">
        <f t="shared" ref="H136:H142" si="24">IF(ISBLANK(H98),"Waiting",H98)</f>
        <v>Yes</v>
      </c>
      <c r="I136" s="4" t="str">
        <f>I98</f>
        <v>In industrial mining, top health risks include respiratory illnesses from exposure to airborne pollutants, such as dust and toxic metals. [30] [31] 
The prevalence and severity of occupational diseases depends on the precise ore mined as well as location (which influence contaminants present in the rock) – high exposure to silicates and asbestos, for example, increases the risk of silicosis and other health problems for those working in South African mines, due to the nature the rock. [32] [33]</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2"/>
      <c r="B137" s="262"/>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2"/>
      <c r="B138" s="262"/>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36" x14ac:dyDescent="0.2">
      <c r="A139" s="262"/>
      <c r="B139" s="262"/>
      <c r="C139" s="65" t="s">
        <v>235</v>
      </c>
      <c r="D139" s="65" t="s">
        <v>65</v>
      </c>
      <c r="E139" s="66" t="s">
        <v>338</v>
      </c>
      <c r="F139" s="68" t="s">
        <v>128</v>
      </c>
      <c r="G139" s="101"/>
      <c r="H139" s="104" t="str">
        <f t="shared" si="24"/>
        <v>Yes</v>
      </c>
      <c r="I139" s="3" t="str">
        <f>I101</f>
        <v>Noise induced hearing loss is a very common health issue suffered by miners as a result of proximity to heavy machinery. [30] [31]</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90" x14ac:dyDescent="0.2">
      <c r="A140" s="262"/>
      <c r="B140" s="262"/>
      <c r="C140" s="65" t="s">
        <v>236</v>
      </c>
      <c r="D140" s="65" t="s">
        <v>65</v>
      </c>
      <c r="E140" s="66" t="s">
        <v>339</v>
      </c>
      <c r="F140" s="68" t="s">
        <v>129</v>
      </c>
      <c r="G140" s="101"/>
      <c r="H140" s="104" t="str">
        <f t="shared" si="24"/>
        <v>Yes</v>
      </c>
      <c r="I140" s="3" t="str">
        <f>I102</f>
        <v xml:space="preserve">Injuries and musculoskeletal are very prevalent among miners. [30] [31] In informal ASM processes, there is a heightened risk of injury, alongside the issue of harmful chemical use and physical overexertion. Additional hazards include tunnel collapses and rockfalls, lack of ventilation and misuse of explosives. [34] </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2"/>
      <c r="B141" s="262"/>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2"/>
      <c r="B142" s="262"/>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2"/>
      <c r="B143" s="262"/>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2"/>
      <c r="B144" s="262"/>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90" x14ac:dyDescent="0.2">
      <c r="A145" s="262"/>
      <c r="B145" s="262"/>
      <c r="C145" s="65" t="s">
        <v>241</v>
      </c>
      <c r="D145" s="65" t="s">
        <v>65</v>
      </c>
      <c r="E145" s="66" t="s">
        <v>323</v>
      </c>
      <c r="F145" s="68" t="s">
        <v>529</v>
      </c>
      <c r="G145" s="101"/>
      <c r="H145" s="104" t="str">
        <f>IF(ISBLANK(H111),"Waiting",H111)</f>
        <v>Yes</v>
      </c>
      <c r="I145" s="3" t="str">
        <f>I111</f>
        <v>The industry often relies on low cost labour, supplied by both domestic and foreign migrants seeking work through recruitment agencies. Migrants are more easily exploited due to language barriers and lack of understanding of cultural and legal expectations and processes. [38] [39]</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98" x14ac:dyDescent="0.2">
      <c r="A146" s="262"/>
      <c r="B146" s="262"/>
      <c r="C146" s="65" t="s">
        <v>242</v>
      </c>
      <c r="D146" s="65" t="s">
        <v>65</v>
      </c>
      <c r="E146" s="66" t="s">
        <v>342</v>
      </c>
      <c r="F146" s="68" t="s">
        <v>133</v>
      </c>
      <c r="G146" s="101"/>
      <c r="H146" s="104" t="str">
        <f>IF(ISBLANK(H112),"Waiting",H112)</f>
        <v>Yes</v>
      </c>
      <c r="I146" s="3" t="str">
        <f>I112</f>
        <v>There remains a lack of consensus about ‘typical’ wages in formal mining. The DPA claims that the average contractor is paid 66% more than the national average salary and receives nearly five times the living wage in his/her country – yet underpayment among other large scale companies remains a key issue. [3] [35]
However, poor wages are heavily associated with ASM, typically seen as low-skill labour. Artisanal diamond miners produce 15-20% of the world's diamonds, yet often earn less than a dollar a day. [35] [36] There is also heightened risk of debt bondage in artisanal mines. [37]</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162" x14ac:dyDescent="0.2">
      <c r="A147" s="262"/>
      <c r="B147" s="262"/>
      <c r="C147" s="230" t="s">
        <v>247</v>
      </c>
      <c r="D147" s="230" t="s">
        <v>65</v>
      </c>
      <c r="E147" s="66" t="s">
        <v>618</v>
      </c>
      <c r="F147" s="231" t="s">
        <v>138</v>
      </c>
      <c r="G147" s="101"/>
      <c r="H147" s="104" t="str">
        <f>IF(ISBLANK(H123),"Waiting",H123)</f>
        <v>Yes</v>
      </c>
      <c r="I147" s="3" t="str">
        <f>I123</f>
        <v>The precious metals and minerals industry is particularly susceptible to human trafficking, forced and child labour as it usually occurs in remote or rural areas where vulnerability to poverty is higher. [38] 
The persistence of child labour, forced labour and debt bondage in ASM are well documented. [37] There remains a high risk that precious metals and minerals mined in such circumstances are mixed before export, preventing traceability, ultimately making their way into global supply chains . [38] [40]</v>
      </c>
      <c r="J147" s="158" t="s">
        <v>15</v>
      </c>
      <c r="K147" s="158">
        <f t="shared" si="19"/>
        <v>1</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2"/>
      <c r="B148" s="262"/>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2"/>
      <c r="B149" s="262"/>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2"/>
      <c r="B150" s="262"/>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2"/>
      <c r="B151" s="262"/>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2"/>
      <c r="B152" s="262"/>
      <c r="C152" s="57" t="s">
        <v>249</v>
      </c>
      <c r="D152" s="57" t="s">
        <v>65</v>
      </c>
      <c r="E152" s="78" t="s">
        <v>325</v>
      </c>
      <c r="F152" s="79" t="s">
        <v>521</v>
      </c>
      <c r="G152" s="101"/>
      <c r="H152" s="131" t="s">
        <v>668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2"/>
      <c r="B153" s="262"/>
      <c r="C153" s="201" t="s">
        <v>560</v>
      </c>
      <c r="D153" s="202" t="s">
        <v>65</v>
      </c>
      <c r="E153" s="203" t="s">
        <v>537</v>
      </c>
      <c r="F153" s="79"/>
      <c r="G153" s="101"/>
      <c r="H153" s="131" t="s">
        <v>668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2"/>
      <c r="B154" s="262"/>
      <c r="C154" s="207" t="s">
        <v>577</v>
      </c>
      <c r="D154" s="208" t="s">
        <v>66</v>
      </c>
      <c r="E154" s="209" t="s">
        <v>538</v>
      </c>
      <c r="F154" s="79"/>
      <c r="G154" s="101"/>
      <c r="H154" s="131" t="s">
        <v>668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2"/>
      <c r="B155" s="262"/>
      <c r="C155" s="57" t="s">
        <v>470</v>
      </c>
      <c r="D155" s="57" t="s">
        <v>390</v>
      </c>
      <c r="E155" s="78" t="s">
        <v>458</v>
      </c>
      <c r="F155" s="79"/>
      <c r="G155" s="101"/>
      <c r="H155" s="142" t="s">
        <v>668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4" t="s">
        <v>16</v>
      </c>
      <c r="B156" s="264" t="s">
        <v>47</v>
      </c>
      <c r="C156" s="62" t="s">
        <v>250</v>
      </c>
      <c r="D156" s="62" t="s">
        <v>65</v>
      </c>
      <c r="E156" s="67" t="s">
        <v>348</v>
      </c>
      <c r="F156" s="81" t="s">
        <v>141</v>
      </c>
      <c r="G156" s="96"/>
      <c r="H156" s="130" t="s">
        <v>668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0"/>
      <c r="B157" s="260"/>
      <c r="C157" s="62" t="s">
        <v>251</v>
      </c>
      <c r="D157" s="62" t="s">
        <v>65</v>
      </c>
      <c r="E157" s="67" t="s">
        <v>349</v>
      </c>
      <c r="F157" s="81" t="s">
        <v>142</v>
      </c>
      <c r="G157" s="96"/>
      <c r="H157" s="131" t="s">
        <v>668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0"/>
      <c r="B158" s="260"/>
      <c r="C158" s="62" t="s">
        <v>252</v>
      </c>
      <c r="D158" s="62" t="s">
        <v>65</v>
      </c>
      <c r="E158" s="67" t="s">
        <v>606</v>
      </c>
      <c r="F158" s="81" t="s">
        <v>143</v>
      </c>
      <c r="G158" s="96"/>
      <c r="H158" s="131" t="s">
        <v>668</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0"/>
      <c r="B159" s="260"/>
      <c r="C159" s="62" t="s">
        <v>253</v>
      </c>
      <c r="D159" s="62" t="s">
        <v>65</v>
      </c>
      <c r="E159" s="67" t="s">
        <v>608</v>
      </c>
      <c r="F159" s="81" t="s">
        <v>609</v>
      </c>
      <c r="G159" s="96"/>
      <c r="H159" s="131" t="s">
        <v>668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0"/>
      <c r="B160" s="260"/>
      <c r="C160" s="62" t="s">
        <v>254</v>
      </c>
      <c r="D160" s="62" t="s">
        <v>65</v>
      </c>
      <c r="E160" s="67" t="s">
        <v>326</v>
      </c>
      <c r="F160" s="81" t="s">
        <v>144</v>
      </c>
      <c r="G160" s="96"/>
      <c r="H160" s="131" t="s">
        <v>668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0"/>
      <c r="B161" s="260"/>
      <c r="C161" s="62" t="s">
        <v>255</v>
      </c>
      <c r="D161" s="62" t="s">
        <v>65</v>
      </c>
      <c r="E161" s="67" t="s">
        <v>351</v>
      </c>
      <c r="F161" s="81" t="s">
        <v>148</v>
      </c>
      <c r="G161" s="96"/>
      <c r="H161" s="131" t="s">
        <v>668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0"/>
      <c r="B162" s="260"/>
      <c r="C162" s="62" t="s">
        <v>607</v>
      </c>
      <c r="D162" s="62" t="s">
        <v>65</v>
      </c>
      <c r="E162" s="67" t="s">
        <v>622</v>
      </c>
      <c r="F162" s="81" t="s">
        <v>610</v>
      </c>
      <c r="G162" s="96"/>
      <c r="H162" s="131" t="s">
        <v>668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0"/>
      <c r="B163" s="260"/>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0"/>
      <c r="B164" s="260"/>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0"/>
      <c r="B165" s="260"/>
      <c r="C165" s="62" t="s">
        <v>258</v>
      </c>
      <c r="D165" s="62" t="s">
        <v>66</v>
      </c>
      <c r="E165" s="87" t="s">
        <v>594</v>
      </c>
      <c r="F165" s="88" t="s">
        <v>146</v>
      </c>
      <c r="G165" s="101"/>
      <c r="H165" s="131" t="s">
        <v>668</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0"/>
      <c r="B166" s="260"/>
      <c r="C166" s="195" t="s">
        <v>561</v>
      </c>
      <c r="D166" s="196" t="s">
        <v>65</v>
      </c>
      <c r="E166" s="197" t="s">
        <v>537</v>
      </c>
      <c r="F166" s="88"/>
      <c r="G166" s="101"/>
      <c r="H166" s="133" t="s">
        <v>668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0"/>
      <c r="B167" s="260"/>
      <c r="C167" s="198" t="s">
        <v>562</v>
      </c>
      <c r="D167" s="199" t="s">
        <v>66</v>
      </c>
      <c r="E167" s="200" t="s">
        <v>538</v>
      </c>
      <c r="F167" s="88"/>
      <c r="G167" s="101"/>
      <c r="H167" s="133" t="s">
        <v>668</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73" thickBot="1" x14ac:dyDescent="0.25">
      <c r="A168" s="260"/>
      <c r="B168" s="260"/>
      <c r="C168" s="62" t="s">
        <v>471</v>
      </c>
      <c r="D168" s="62" t="s">
        <v>390</v>
      </c>
      <c r="E168" s="87" t="s">
        <v>458</v>
      </c>
      <c r="F168" s="88"/>
      <c r="G168" s="96"/>
      <c r="H168" s="132" t="s">
        <v>642</v>
      </c>
      <c r="I168" s="7" t="s">
        <v>835</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43" t="s">
        <v>836</v>
      </c>
    </row>
    <row r="169" spans="1:19" s="103" customFormat="1" ht="73" thickTop="1" x14ac:dyDescent="0.2">
      <c r="A169" s="261" t="s">
        <v>17</v>
      </c>
      <c r="B169" s="261"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2"/>
      <c r="B170" s="262"/>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2"/>
      <c r="B171" s="262"/>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2"/>
      <c r="B172" s="262"/>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2"/>
      <c r="B173" s="262"/>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2"/>
      <c r="B174" s="262"/>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2"/>
      <c r="B175" s="262"/>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2"/>
      <c r="B176" s="262"/>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2"/>
      <c r="B177" s="262"/>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2"/>
      <c r="B178" s="262"/>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2"/>
      <c r="B179" s="262"/>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2"/>
      <c r="B180" s="262"/>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2"/>
      <c r="B181" s="262"/>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2"/>
      <c r="B182" s="262"/>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2"/>
      <c r="B183" s="262"/>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144" x14ac:dyDescent="0.2">
      <c r="A184" s="262"/>
      <c r="B184" s="262"/>
      <c r="C184" s="222" t="s">
        <v>257</v>
      </c>
      <c r="D184" s="222" t="s">
        <v>66</v>
      </c>
      <c r="E184" s="220" t="s">
        <v>353</v>
      </c>
      <c r="F184" s="231" t="s">
        <v>598</v>
      </c>
      <c r="G184" s="101"/>
      <c r="H184" s="104" t="str">
        <f>IF(ISBLANK(H198),"Waiting",H198)</f>
        <v>No</v>
      </c>
      <c r="I184" s="3" t="str">
        <f>I196</f>
        <v>Products themselves in this industry are not typically harmful either during use or at end-of-life. However, metals such as palladium and rhodium may be present in electronic waste, which is considered hazardous to humans and the environment. Should the metals form compounds, these are highly toxic and carcinogenic. [22] [23] This challenge applies to a small section of this industry and is a small component of this broader e-waste issue. [24]</v>
      </c>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668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668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668</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4" t="s">
        <v>18</v>
      </c>
      <c r="B188" s="264" t="s">
        <v>49</v>
      </c>
      <c r="C188" s="62" t="s">
        <v>259</v>
      </c>
      <c r="D188" s="62" t="s">
        <v>65</v>
      </c>
      <c r="E188" s="67" t="s">
        <v>631</v>
      </c>
      <c r="F188" s="81" t="s">
        <v>155</v>
      </c>
      <c r="G188" s="96"/>
      <c r="H188" s="130" t="s">
        <v>668</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0"/>
      <c r="B189" s="260"/>
      <c r="C189" s="62" t="s">
        <v>260</v>
      </c>
      <c r="D189" s="62" t="s">
        <v>65</v>
      </c>
      <c r="E189" s="67" t="s">
        <v>621</v>
      </c>
      <c r="F189" s="81" t="s">
        <v>149</v>
      </c>
      <c r="G189" s="96"/>
      <c r="H189" s="131" t="s">
        <v>668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0"/>
      <c r="B190" s="260"/>
      <c r="C190" s="62" t="s">
        <v>261</v>
      </c>
      <c r="D190" s="62" t="s">
        <v>65</v>
      </c>
      <c r="E190" s="67" t="s">
        <v>356</v>
      </c>
      <c r="F190" s="81" t="s">
        <v>150</v>
      </c>
      <c r="G190" s="96"/>
      <c r="H190" s="131" t="s">
        <v>668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0"/>
      <c r="B191" s="260"/>
      <c r="C191" s="62" t="s">
        <v>262</v>
      </c>
      <c r="D191" s="62" t="s">
        <v>65</v>
      </c>
      <c r="E191" s="67" t="s">
        <v>357</v>
      </c>
      <c r="F191" s="81" t="s">
        <v>151</v>
      </c>
      <c r="G191" s="96"/>
      <c r="H191" s="131" t="s">
        <v>668</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0"/>
      <c r="B192" s="260"/>
      <c r="C192" s="62" t="s">
        <v>263</v>
      </c>
      <c r="D192" s="62" t="s">
        <v>65</v>
      </c>
      <c r="E192" s="67" t="s">
        <v>358</v>
      </c>
      <c r="F192" s="81" t="s">
        <v>152</v>
      </c>
      <c r="G192" s="96"/>
      <c r="H192" s="131" t="s">
        <v>668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0"/>
      <c r="B193" s="260"/>
      <c r="C193" s="62" t="s">
        <v>264</v>
      </c>
      <c r="D193" s="62" t="s">
        <v>65</v>
      </c>
      <c r="E193" s="67" t="s">
        <v>359</v>
      </c>
      <c r="F193" s="81" t="s">
        <v>153</v>
      </c>
      <c r="G193" s="96"/>
      <c r="H193" s="131" t="s">
        <v>668</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0"/>
      <c r="B194" s="260"/>
      <c r="C194" s="62" t="s">
        <v>265</v>
      </c>
      <c r="D194" s="62" t="s">
        <v>65</v>
      </c>
      <c r="E194" s="67" t="s">
        <v>327</v>
      </c>
      <c r="F194" s="81" t="s">
        <v>154</v>
      </c>
      <c r="G194" s="96"/>
      <c r="H194" s="131" t="s">
        <v>668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0"/>
      <c r="B195" s="260"/>
      <c r="C195" s="62" t="s">
        <v>256</v>
      </c>
      <c r="D195" s="62" t="s">
        <v>65</v>
      </c>
      <c r="E195" s="67" t="s">
        <v>352</v>
      </c>
      <c r="F195" s="81" t="s">
        <v>145</v>
      </c>
      <c r="G195" s="96"/>
      <c r="H195" s="131" t="s">
        <v>668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144" x14ac:dyDescent="0.2">
      <c r="A196" s="260"/>
      <c r="B196" s="260"/>
      <c r="C196" s="62" t="s">
        <v>266</v>
      </c>
      <c r="D196" s="62" t="s">
        <v>66</v>
      </c>
      <c r="E196" s="87" t="s">
        <v>360</v>
      </c>
      <c r="F196" s="88" t="s">
        <v>156</v>
      </c>
      <c r="G196" s="96"/>
      <c r="H196" s="131" t="s">
        <v>642</v>
      </c>
      <c r="I196" s="3" t="s">
        <v>650</v>
      </c>
      <c r="J196" s="158" t="s">
        <v>18</v>
      </c>
      <c r="K196" s="158">
        <f t="shared" si="19"/>
        <v>0</v>
      </c>
      <c r="L196" s="158">
        <f t="shared" ref="L196:L252" si="27">IF(AND($H196="Yes",NOT(ISERROR(SEARCH("-L-",$C196)))),1,0)</f>
        <v>1</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0"/>
      <c r="B197" s="260"/>
      <c r="C197" s="62" t="s">
        <v>267</v>
      </c>
      <c r="D197" s="62" t="s">
        <v>66</v>
      </c>
      <c r="E197" s="87" t="s">
        <v>361</v>
      </c>
      <c r="F197" s="88" t="s">
        <v>530</v>
      </c>
      <c r="G197" s="96"/>
      <c r="H197" s="131" t="s">
        <v>668</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72" x14ac:dyDescent="0.2">
      <c r="A198" s="260"/>
      <c r="B198" s="260"/>
      <c r="C198" s="69" t="s">
        <v>257</v>
      </c>
      <c r="D198" s="69" t="s">
        <v>66</v>
      </c>
      <c r="E198" s="87" t="s">
        <v>353</v>
      </c>
      <c r="F198" s="88" t="s">
        <v>598</v>
      </c>
      <c r="G198" s="96"/>
      <c r="H198" s="133" t="s">
        <v>668</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t="s">
        <v>837</v>
      </c>
    </row>
    <row r="199" spans="1:19" s="93" customFormat="1" ht="36" x14ac:dyDescent="0.2">
      <c r="A199" s="260"/>
      <c r="B199" s="260"/>
      <c r="C199" s="195" t="s">
        <v>564</v>
      </c>
      <c r="D199" s="196" t="s">
        <v>65</v>
      </c>
      <c r="E199" s="197" t="s">
        <v>537</v>
      </c>
      <c r="F199" s="88"/>
      <c r="G199" s="96"/>
      <c r="H199" s="133" t="s">
        <v>668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0"/>
      <c r="B200" s="260"/>
      <c r="C200" s="198" t="s">
        <v>565</v>
      </c>
      <c r="D200" s="199" t="s">
        <v>66</v>
      </c>
      <c r="E200" s="200" t="s">
        <v>538</v>
      </c>
      <c r="F200" s="88"/>
      <c r="G200" s="96"/>
      <c r="H200" s="133" t="s">
        <v>668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0"/>
      <c r="B201" s="260"/>
      <c r="C201" s="69" t="s">
        <v>472</v>
      </c>
      <c r="D201" s="69" t="s">
        <v>390</v>
      </c>
      <c r="E201" s="87" t="s">
        <v>458</v>
      </c>
      <c r="F201" s="88"/>
      <c r="G201" s="96"/>
      <c r="H201" s="132" t="s">
        <v>668</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1" t="s">
        <v>19</v>
      </c>
      <c r="B202" s="272" t="s">
        <v>50</v>
      </c>
      <c r="C202" s="57" t="s">
        <v>268</v>
      </c>
      <c r="D202" s="57" t="s">
        <v>65</v>
      </c>
      <c r="E202" s="78" t="s">
        <v>362</v>
      </c>
      <c r="F202" s="79" t="s">
        <v>157</v>
      </c>
      <c r="G202" s="96"/>
      <c r="H202" s="130" t="s">
        <v>668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2"/>
      <c r="B203" s="273"/>
      <c r="C203" s="57" t="s">
        <v>269</v>
      </c>
      <c r="D203" s="57" t="s">
        <v>65</v>
      </c>
      <c r="E203" s="78" t="s">
        <v>363</v>
      </c>
      <c r="F203" s="79" t="s">
        <v>158</v>
      </c>
      <c r="G203" s="96"/>
      <c r="H203" s="131" t="s">
        <v>668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2"/>
      <c r="B204" s="273"/>
      <c r="C204" s="57" t="s">
        <v>270</v>
      </c>
      <c r="D204" s="57" t="s">
        <v>65</v>
      </c>
      <c r="E204" s="78" t="s">
        <v>364</v>
      </c>
      <c r="F204" s="79" t="s">
        <v>159</v>
      </c>
      <c r="G204" s="96"/>
      <c r="H204" s="131" t="s">
        <v>668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2"/>
      <c r="B205" s="273"/>
      <c r="C205" s="57" t="s">
        <v>271</v>
      </c>
      <c r="D205" s="57" t="s">
        <v>65</v>
      </c>
      <c r="E205" s="78" t="s">
        <v>365</v>
      </c>
      <c r="F205" s="79" t="s">
        <v>160</v>
      </c>
      <c r="G205" s="96"/>
      <c r="H205" s="131" t="s">
        <v>668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2"/>
      <c r="B206" s="273"/>
      <c r="C206" s="57" t="s">
        <v>272</v>
      </c>
      <c r="D206" s="57" t="s">
        <v>65</v>
      </c>
      <c r="E206" s="78" t="s">
        <v>366</v>
      </c>
      <c r="F206" s="79" t="s">
        <v>161</v>
      </c>
      <c r="G206" s="96"/>
      <c r="H206" s="131" t="s">
        <v>668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2"/>
      <c r="B207" s="273"/>
      <c r="C207" s="89" t="s">
        <v>273</v>
      </c>
      <c r="D207" s="57" t="s">
        <v>66</v>
      </c>
      <c r="E207" s="85" t="s">
        <v>367</v>
      </c>
      <c r="F207" s="86" t="s">
        <v>162</v>
      </c>
      <c r="G207" s="96"/>
      <c r="H207" s="131" t="s">
        <v>668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2"/>
      <c r="B208" s="273"/>
      <c r="C208" s="89" t="s">
        <v>382</v>
      </c>
      <c r="D208" s="57" t="s">
        <v>67</v>
      </c>
      <c r="E208" s="85" t="s">
        <v>381</v>
      </c>
      <c r="F208" s="86" t="s">
        <v>383</v>
      </c>
      <c r="G208" s="96"/>
      <c r="H208" s="133" t="s">
        <v>642</v>
      </c>
      <c r="I208" s="9" t="s">
        <v>651</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2"/>
      <c r="B209" s="273"/>
      <c r="C209" s="201" t="s">
        <v>566</v>
      </c>
      <c r="D209" s="202" t="s">
        <v>65</v>
      </c>
      <c r="E209" s="203" t="s">
        <v>537</v>
      </c>
      <c r="F209" s="86"/>
      <c r="G209" s="96"/>
      <c r="H209" s="133" t="s">
        <v>668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2"/>
      <c r="B210" s="273"/>
      <c r="C210" s="207" t="s">
        <v>567</v>
      </c>
      <c r="D210" s="208" t="s">
        <v>66</v>
      </c>
      <c r="E210" s="209" t="s">
        <v>538</v>
      </c>
      <c r="F210" s="86"/>
      <c r="G210" s="96"/>
      <c r="H210" s="133" t="s">
        <v>668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3"/>
      <c r="B211" s="274"/>
      <c r="C211" s="89" t="s">
        <v>474</v>
      </c>
      <c r="D211" s="57" t="s">
        <v>390</v>
      </c>
      <c r="E211" s="85" t="s">
        <v>458</v>
      </c>
      <c r="F211" s="86"/>
      <c r="G211" s="96"/>
      <c r="H211" s="132" t="s">
        <v>668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4" t="s">
        <v>20</v>
      </c>
      <c r="B212" s="264" t="s">
        <v>51</v>
      </c>
      <c r="C212" s="62" t="s">
        <v>274</v>
      </c>
      <c r="D212" s="62" t="s">
        <v>65</v>
      </c>
      <c r="E212" s="67" t="s">
        <v>368</v>
      </c>
      <c r="F212" s="81" t="s">
        <v>163</v>
      </c>
      <c r="G212" s="96"/>
      <c r="H212" s="130" t="s">
        <v>668</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0"/>
      <c r="B213" s="260"/>
      <c r="C213" s="62" t="s">
        <v>275</v>
      </c>
      <c r="D213" s="62" t="s">
        <v>65</v>
      </c>
      <c r="E213" s="87" t="s">
        <v>369</v>
      </c>
      <c r="F213" s="88" t="s">
        <v>164</v>
      </c>
      <c r="G213" s="96"/>
      <c r="H213" s="131" t="s">
        <v>668</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0"/>
      <c r="B214" s="260"/>
      <c r="C214" s="62" t="s">
        <v>276</v>
      </c>
      <c r="D214" s="62" t="s">
        <v>65</v>
      </c>
      <c r="E214" s="67" t="s">
        <v>370</v>
      </c>
      <c r="F214" s="81" t="s">
        <v>165</v>
      </c>
      <c r="G214" s="96"/>
      <c r="H214" s="131" t="s">
        <v>668</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60"/>
      <c r="B215" s="260"/>
      <c r="C215" s="62" t="s">
        <v>277</v>
      </c>
      <c r="D215" s="62" t="s">
        <v>66</v>
      </c>
      <c r="E215" s="87" t="s">
        <v>328</v>
      </c>
      <c r="F215" s="88" t="s">
        <v>166</v>
      </c>
      <c r="G215" s="96"/>
      <c r="H215" s="131" t="s">
        <v>668</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0"/>
      <c r="B216" s="260"/>
      <c r="C216" s="62" t="s">
        <v>278</v>
      </c>
      <c r="D216" s="62" t="s">
        <v>66</v>
      </c>
      <c r="E216" s="87" t="s">
        <v>371</v>
      </c>
      <c r="F216" s="88" t="s">
        <v>167</v>
      </c>
      <c r="G216" s="96"/>
      <c r="H216" s="131" t="s">
        <v>668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144" x14ac:dyDescent="0.2">
      <c r="A217" s="260"/>
      <c r="B217" s="260"/>
      <c r="C217" s="62" t="s">
        <v>279</v>
      </c>
      <c r="D217" s="62" t="s">
        <v>66</v>
      </c>
      <c r="E217" s="67" t="s">
        <v>372</v>
      </c>
      <c r="F217" s="81" t="s">
        <v>168</v>
      </c>
      <c r="G217" s="96"/>
      <c r="H217" s="133" t="s">
        <v>642</v>
      </c>
      <c r="I217" s="9" t="s">
        <v>654</v>
      </c>
      <c r="J217" s="158" t="s">
        <v>20</v>
      </c>
      <c r="K217" s="158">
        <f t="shared" si="30"/>
        <v>0</v>
      </c>
      <c r="L217" s="158">
        <f t="shared" si="27"/>
        <v>1</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0"/>
      <c r="B218" s="260"/>
      <c r="C218" s="195" t="s">
        <v>568</v>
      </c>
      <c r="D218" s="196" t="s">
        <v>65</v>
      </c>
      <c r="E218" s="197" t="s">
        <v>537</v>
      </c>
      <c r="F218" s="81"/>
      <c r="G218" s="96"/>
      <c r="H218" s="133" t="s">
        <v>668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0"/>
      <c r="B219" s="260"/>
      <c r="C219" s="198" t="s">
        <v>569</v>
      </c>
      <c r="D219" s="199" t="s">
        <v>66</v>
      </c>
      <c r="E219" s="200" t="s">
        <v>538</v>
      </c>
      <c r="F219" s="81"/>
      <c r="G219" s="96"/>
      <c r="H219" s="133" t="s">
        <v>668</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60"/>
      <c r="B220" s="260"/>
      <c r="C220" s="62" t="s">
        <v>475</v>
      </c>
      <c r="D220" s="62" t="s">
        <v>390</v>
      </c>
      <c r="E220" s="67" t="s">
        <v>458</v>
      </c>
      <c r="F220" s="81"/>
      <c r="G220" s="96"/>
      <c r="H220" s="132" t="s">
        <v>668</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409.6" thickTop="1" x14ac:dyDescent="0.2">
      <c r="A221" s="262"/>
      <c r="B221" s="262"/>
      <c r="C221" s="57" t="s">
        <v>280</v>
      </c>
      <c r="D221" s="57" t="s">
        <v>65</v>
      </c>
      <c r="E221" s="78" t="s">
        <v>619</v>
      </c>
      <c r="F221" s="79" t="s">
        <v>169</v>
      </c>
      <c r="G221" s="96"/>
      <c r="H221" s="131" t="s">
        <v>642</v>
      </c>
      <c r="I221" s="3" t="s">
        <v>670</v>
      </c>
      <c r="J221" s="158" t="s">
        <v>21</v>
      </c>
      <c r="K221" s="158">
        <f t="shared" si="30"/>
        <v>1</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2"/>
      <c r="B222" s="262"/>
      <c r="C222" s="89" t="s">
        <v>281</v>
      </c>
      <c r="D222" s="57" t="s">
        <v>65</v>
      </c>
      <c r="E222" s="78" t="s">
        <v>373</v>
      </c>
      <c r="F222" s="79" t="s">
        <v>170</v>
      </c>
      <c r="G222" s="96"/>
      <c r="H222" s="131" t="s">
        <v>668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2"/>
      <c r="B223" s="262"/>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2"/>
      <c r="B224" s="262"/>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2"/>
      <c r="B225" s="262"/>
      <c r="C225" s="57" t="s">
        <v>284</v>
      </c>
      <c r="D225" s="57" t="s">
        <v>65</v>
      </c>
      <c r="E225" s="78" t="s">
        <v>375</v>
      </c>
      <c r="F225" s="79" t="s">
        <v>531</v>
      </c>
      <c r="G225" s="96"/>
      <c r="H225" s="131" t="s">
        <v>668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2"/>
      <c r="B226" s="262"/>
      <c r="C226" s="57" t="s">
        <v>285</v>
      </c>
      <c r="D226" s="57" t="s">
        <v>65</v>
      </c>
      <c r="E226" s="78" t="s">
        <v>620</v>
      </c>
      <c r="F226" s="79" t="s">
        <v>173</v>
      </c>
      <c r="G226" s="96"/>
      <c r="H226" s="131" t="s">
        <v>668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2"/>
      <c r="B227" s="262"/>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2"/>
      <c r="B228" s="262"/>
      <c r="C228" s="57" t="s">
        <v>286</v>
      </c>
      <c r="D228" s="57" t="s">
        <v>65</v>
      </c>
      <c r="E228" s="78" t="s">
        <v>376</v>
      </c>
      <c r="F228" s="79" t="s">
        <v>174</v>
      </c>
      <c r="G228" s="96"/>
      <c r="H228" s="131" t="s">
        <v>668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2"/>
      <c r="B229" s="262"/>
      <c r="C229" s="57" t="s">
        <v>287</v>
      </c>
      <c r="D229" s="57" t="s">
        <v>65</v>
      </c>
      <c r="E229" s="78" t="s">
        <v>377</v>
      </c>
      <c r="F229" s="79" t="s">
        <v>175</v>
      </c>
      <c r="G229" s="96"/>
      <c r="H229" s="133" t="s">
        <v>668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2"/>
      <c r="B230" s="262"/>
      <c r="C230" s="201" t="s">
        <v>570</v>
      </c>
      <c r="D230" s="202" t="s">
        <v>65</v>
      </c>
      <c r="E230" s="203" t="s">
        <v>537</v>
      </c>
      <c r="F230" s="79"/>
      <c r="G230" s="96"/>
      <c r="H230" s="133" t="s">
        <v>668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2"/>
      <c r="B231" s="262"/>
      <c r="C231" s="207" t="s">
        <v>579</v>
      </c>
      <c r="D231" s="208" t="s">
        <v>66</v>
      </c>
      <c r="E231" s="209" t="s">
        <v>538</v>
      </c>
      <c r="F231" s="79"/>
      <c r="G231" s="96"/>
      <c r="H231" s="133" t="s">
        <v>668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62"/>
      <c r="B232" s="262"/>
      <c r="C232" s="57" t="s">
        <v>476</v>
      </c>
      <c r="D232" s="57" t="s">
        <v>390</v>
      </c>
      <c r="E232" s="78" t="s">
        <v>458</v>
      </c>
      <c r="F232" s="79"/>
      <c r="G232" s="96"/>
      <c r="H232" s="132" t="s">
        <v>668</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4" t="s">
        <v>22</v>
      </c>
      <c r="B233" s="264" t="s">
        <v>23</v>
      </c>
      <c r="C233" s="62" t="s">
        <v>288</v>
      </c>
      <c r="D233" s="62" t="s">
        <v>65</v>
      </c>
      <c r="E233" s="67" t="s">
        <v>589</v>
      </c>
      <c r="F233" s="81" t="s">
        <v>599</v>
      </c>
      <c r="G233" s="96"/>
      <c r="H233" s="130" t="s">
        <v>668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0"/>
      <c r="B234" s="260"/>
      <c r="C234" s="225" t="s">
        <v>587</v>
      </c>
      <c r="D234" s="225" t="s">
        <v>65</v>
      </c>
      <c r="E234" s="226" t="s">
        <v>590</v>
      </c>
      <c r="F234" s="81" t="s">
        <v>591</v>
      </c>
      <c r="G234" s="96"/>
      <c r="H234" s="212" t="s">
        <v>668</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0"/>
      <c r="B235" s="260"/>
      <c r="C235" s="195" t="s">
        <v>586</v>
      </c>
      <c r="D235" s="196" t="s">
        <v>65</v>
      </c>
      <c r="E235" s="197" t="s">
        <v>537</v>
      </c>
      <c r="F235" s="81"/>
      <c r="G235" s="96"/>
      <c r="H235" s="131" t="s">
        <v>668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0"/>
      <c r="B236" s="260"/>
      <c r="C236" s="198" t="s">
        <v>580</v>
      </c>
      <c r="D236" s="199" t="s">
        <v>66</v>
      </c>
      <c r="E236" s="200" t="s">
        <v>538</v>
      </c>
      <c r="F236" s="81"/>
      <c r="G236" s="96"/>
      <c r="H236" s="131" t="s">
        <v>668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163" thickBot="1" x14ac:dyDescent="0.25">
      <c r="A237" s="268"/>
      <c r="B237" s="268"/>
      <c r="C237" s="62" t="s">
        <v>477</v>
      </c>
      <c r="D237" s="62" t="s">
        <v>390</v>
      </c>
      <c r="E237" s="67" t="s">
        <v>458</v>
      </c>
      <c r="F237" s="81"/>
      <c r="G237" s="96"/>
      <c r="H237" s="135" t="s">
        <v>642</v>
      </c>
      <c r="I237" s="136" t="s">
        <v>671</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1" t="s">
        <v>24</v>
      </c>
      <c r="B238" s="261" t="s">
        <v>53</v>
      </c>
      <c r="C238" s="57" t="s">
        <v>289</v>
      </c>
      <c r="D238" s="57" t="s">
        <v>65</v>
      </c>
      <c r="E238" s="78" t="s">
        <v>378</v>
      </c>
      <c r="F238" s="79" t="s">
        <v>532</v>
      </c>
      <c r="G238" s="96"/>
      <c r="H238" s="130" t="s">
        <v>668</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108" x14ac:dyDescent="0.2">
      <c r="A239" s="262"/>
      <c r="B239" s="262"/>
      <c r="C239" s="65" t="s">
        <v>224</v>
      </c>
      <c r="D239" s="65" t="s">
        <v>65</v>
      </c>
      <c r="E239" s="66" t="s">
        <v>317</v>
      </c>
      <c r="F239" s="68" t="s">
        <v>525</v>
      </c>
      <c r="G239" s="101"/>
      <c r="H239" s="104" t="str">
        <f>IF(ISBLANK(H78),"Waiting",H78)</f>
        <v>Yes</v>
      </c>
      <c r="I239" s="3" t="s">
        <v>672</v>
      </c>
      <c r="J239" s="158" t="s">
        <v>24</v>
      </c>
      <c r="K239" s="158">
        <f t="shared" si="30"/>
        <v>1</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2"/>
      <c r="B240" s="262"/>
      <c r="C240" s="57" t="s">
        <v>290</v>
      </c>
      <c r="D240" s="57" t="s">
        <v>65</v>
      </c>
      <c r="E240" s="78" t="s">
        <v>330</v>
      </c>
      <c r="F240" s="79" t="s">
        <v>176</v>
      </c>
      <c r="G240" s="96"/>
      <c r="H240" s="131" t="s">
        <v>668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2"/>
      <c r="B241" s="262"/>
      <c r="C241" s="57" t="s">
        <v>291</v>
      </c>
      <c r="D241" s="57" t="s">
        <v>65</v>
      </c>
      <c r="E241" s="78" t="s">
        <v>611</v>
      </c>
      <c r="F241" s="79" t="s">
        <v>601</v>
      </c>
      <c r="G241" s="96"/>
      <c r="H241" s="131" t="s">
        <v>668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2"/>
      <c r="B242" s="262"/>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2"/>
      <c r="B243" s="262"/>
      <c r="C243" s="57" t="s">
        <v>596</v>
      </c>
      <c r="D243" s="57" t="s">
        <v>65</v>
      </c>
      <c r="E243" s="78" t="s">
        <v>600</v>
      </c>
      <c r="F243" s="79" t="s">
        <v>597</v>
      </c>
      <c r="G243" s="101"/>
      <c r="H243" s="131" t="s">
        <v>668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2"/>
      <c r="B244" s="262"/>
      <c r="C244" s="201" t="s">
        <v>571</v>
      </c>
      <c r="D244" s="202" t="s">
        <v>65</v>
      </c>
      <c r="E244" s="203" t="s">
        <v>537</v>
      </c>
      <c r="F244" s="204"/>
      <c r="G244" s="101"/>
      <c r="H244" s="131" t="s">
        <v>668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2"/>
      <c r="B245" s="262"/>
      <c r="C245" s="207" t="s">
        <v>581</v>
      </c>
      <c r="D245" s="208" t="s">
        <v>66</v>
      </c>
      <c r="E245" s="209" t="s">
        <v>538</v>
      </c>
      <c r="F245" s="204"/>
      <c r="G245" s="101"/>
      <c r="H245" s="131" t="s">
        <v>668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63"/>
      <c r="B246" s="263"/>
      <c r="C246" s="57" t="s">
        <v>478</v>
      </c>
      <c r="D246" s="57" t="s">
        <v>390</v>
      </c>
      <c r="E246" s="78" t="s">
        <v>458</v>
      </c>
      <c r="F246" s="79"/>
      <c r="G246" s="101"/>
      <c r="H246" s="131" t="s">
        <v>668</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4" t="s">
        <v>25</v>
      </c>
      <c r="B247" s="264" t="s">
        <v>54</v>
      </c>
      <c r="C247" s="62" t="s">
        <v>282</v>
      </c>
      <c r="D247" s="62" t="s">
        <v>65</v>
      </c>
      <c r="E247" s="67" t="s">
        <v>329</v>
      </c>
      <c r="F247" s="81" t="s">
        <v>171</v>
      </c>
      <c r="G247" s="96"/>
      <c r="H247" s="130" t="s">
        <v>668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0"/>
      <c r="B248" s="260"/>
      <c r="C248" s="62" t="s">
        <v>283</v>
      </c>
      <c r="D248" s="62" t="s">
        <v>65</v>
      </c>
      <c r="E248" s="67" t="s">
        <v>374</v>
      </c>
      <c r="F248" s="81" t="s">
        <v>172</v>
      </c>
      <c r="G248" s="96"/>
      <c r="H248" s="131" t="s">
        <v>668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60"/>
      <c r="B249" s="260"/>
      <c r="C249" s="62" t="s">
        <v>292</v>
      </c>
      <c r="D249" s="62" t="s">
        <v>66</v>
      </c>
      <c r="E249" s="87" t="s">
        <v>379</v>
      </c>
      <c r="F249" s="88" t="s">
        <v>533</v>
      </c>
      <c r="G249" s="96"/>
      <c r="H249" s="133" t="s">
        <v>642</v>
      </c>
      <c r="I249" s="9" t="s">
        <v>673</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0"/>
      <c r="B250" s="260"/>
      <c r="C250" s="195" t="s">
        <v>572</v>
      </c>
      <c r="D250" s="196" t="s">
        <v>65</v>
      </c>
      <c r="E250" s="197" t="s">
        <v>537</v>
      </c>
      <c r="F250" s="88"/>
      <c r="G250" s="96"/>
      <c r="H250" s="133" t="s">
        <v>668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0"/>
      <c r="B251" s="260"/>
      <c r="C251" s="198" t="s">
        <v>573</v>
      </c>
      <c r="D251" s="199" t="s">
        <v>66</v>
      </c>
      <c r="E251" s="200" t="s">
        <v>538</v>
      </c>
      <c r="F251" s="88"/>
      <c r="G251" s="96"/>
      <c r="H251" s="133" t="s">
        <v>668</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0"/>
      <c r="B252" s="260"/>
      <c r="C252" s="62" t="s">
        <v>479</v>
      </c>
      <c r="D252" s="62" t="s">
        <v>390</v>
      </c>
      <c r="E252" s="87" t="s">
        <v>458</v>
      </c>
      <c r="F252" s="88"/>
      <c r="G252" s="96"/>
      <c r="H252" s="132" t="s">
        <v>668</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48EmWbgvnEopv7KX12xKcw9D4baMKfaCCLNlep1xtloE+/Jluq20e5WdNLEcy1UBwBtg2pKL/7mjTNBRuGf4+Q==" saltValue="apN72vCM6Mv8IrL+R06Wz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8" zoomScale="80" zoomScaleNormal="80" workbookViewId="0">
      <selection activeCell="F58" sqref="F58"/>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Mining of gemstones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6" t="s">
        <v>397</v>
      </c>
      <c r="B3" s="256"/>
      <c r="C3" s="256"/>
      <c r="D3" s="256"/>
      <c r="E3" s="256"/>
      <c r="F3" s="256"/>
      <c r="G3" s="256"/>
      <c r="H3" s="256"/>
      <c r="I3" s="25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676</v>
      </c>
      <c r="C5" s="120" t="s">
        <v>674</v>
      </c>
      <c r="D5" s="120" t="s">
        <v>677</v>
      </c>
      <c r="E5" s="120"/>
      <c r="F5" s="120" t="s">
        <v>675</v>
      </c>
      <c r="G5" s="121">
        <v>2017</v>
      </c>
      <c r="H5" s="123">
        <v>44002</v>
      </c>
      <c r="I5" s="122" t="s">
        <v>678</v>
      </c>
    </row>
    <row r="6" spans="1:9" s="116" customFormat="1" ht="34" x14ac:dyDescent="0.2">
      <c r="A6" s="33" t="s">
        <v>403</v>
      </c>
      <c r="B6" s="120" t="s">
        <v>681</v>
      </c>
      <c r="C6" s="120" t="s">
        <v>680</v>
      </c>
      <c r="D6" s="120" t="s">
        <v>679</v>
      </c>
      <c r="E6" s="120"/>
      <c r="F6" s="120" t="s">
        <v>679</v>
      </c>
      <c r="G6" s="121">
        <v>2014</v>
      </c>
      <c r="H6" s="123">
        <v>43980</v>
      </c>
      <c r="I6" s="124" t="s">
        <v>682</v>
      </c>
    </row>
    <row r="7" spans="1:9" s="116" customFormat="1" ht="34" x14ac:dyDescent="0.2">
      <c r="A7" s="31" t="s">
        <v>404</v>
      </c>
      <c r="B7" s="120" t="s">
        <v>681</v>
      </c>
      <c r="C7" s="120" t="s">
        <v>684</v>
      </c>
      <c r="D7" s="120"/>
      <c r="E7" s="120"/>
      <c r="F7" s="120" t="s">
        <v>683</v>
      </c>
      <c r="G7" s="121">
        <v>2019</v>
      </c>
      <c r="H7" s="123">
        <v>43980</v>
      </c>
      <c r="I7" s="122" t="s">
        <v>685</v>
      </c>
    </row>
    <row r="8" spans="1:9" s="116" customFormat="1" ht="85" x14ac:dyDescent="0.2">
      <c r="A8" s="33" t="s">
        <v>405</v>
      </c>
      <c r="B8" s="120" t="s">
        <v>676</v>
      </c>
      <c r="C8" s="120" t="s">
        <v>687</v>
      </c>
      <c r="D8" s="120"/>
      <c r="E8" s="120"/>
      <c r="F8" s="120" t="s">
        <v>686</v>
      </c>
      <c r="G8" s="121"/>
      <c r="H8" s="123">
        <v>43984</v>
      </c>
      <c r="I8" s="122" t="s">
        <v>688</v>
      </c>
    </row>
    <row r="9" spans="1:9" s="116" customFormat="1" ht="34" x14ac:dyDescent="0.2">
      <c r="A9" s="31" t="s">
        <v>406</v>
      </c>
      <c r="B9" s="120" t="s">
        <v>681</v>
      </c>
      <c r="C9" s="120" t="s">
        <v>690</v>
      </c>
      <c r="D9" s="120"/>
      <c r="E9" s="120"/>
      <c r="F9" s="120" t="s">
        <v>689</v>
      </c>
      <c r="G9" s="121">
        <v>2003</v>
      </c>
      <c r="H9" s="123">
        <v>43980</v>
      </c>
      <c r="I9" s="122" t="s">
        <v>691</v>
      </c>
    </row>
    <row r="10" spans="1:9" s="116" customFormat="1" ht="34" x14ac:dyDescent="0.2">
      <c r="A10" s="33" t="s">
        <v>407</v>
      </c>
      <c r="B10" s="120" t="s">
        <v>681</v>
      </c>
      <c r="C10" s="120" t="s">
        <v>694</v>
      </c>
      <c r="D10" s="120"/>
      <c r="E10" s="120"/>
      <c r="F10" s="120" t="s">
        <v>692</v>
      </c>
      <c r="G10" s="121"/>
      <c r="H10" s="123">
        <v>43980</v>
      </c>
      <c r="I10" s="122" t="s">
        <v>693</v>
      </c>
    </row>
    <row r="11" spans="1:9" s="116" customFormat="1" ht="34" x14ac:dyDescent="0.2">
      <c r="A11" s="31" t="s">
        <v>408</v>
      </c>
      <c r="B11" s="120" t="s">
        <v>681</v>
      </c>
      <c r="C11" s="120" t="s">
        <v>696</v>
      </c>
      <c r="D11" s="120"/>
      <c r="E11" s="120"/>
      <c r="F11" s="120" t="s">
        <v>695</v>
      </c>
      <c r="G11" s="121"/>
      <c r="H11" s="123">
        <v>43980</v>
      </c>
      <c r="I11" s="122" t="s">
        <v>697</v>
      </c>
    </row>
    <row r="12" spans="1:9" s="116" customFormat="1" ht="34" x14ac:dyDescent="0.2">
      <c r="A12" s="33" t="s">
        <v>409</v>
      </c>
      <c r="B12" s="120" t="s">
        <v>681</v>
      </c>
      <c r="C12" s="120" t="s">
        <v>700</v>
      </c>
      <c r="D12" s="120"/>
      <c r="E12" s="120"/>
      <c r="F12" s="120" t="s">
        <v>698</v>
      </c>
      <c r="G12" s="121">
        <v>2007</v>
      </c>
      <c r="H12" s="123">
        <v>43980</v>
      </c>
      <c r="I12" s="122" t="s">
        <v>699</v>
      </c>
    </row>
    <row r="13" spans="1:9" s="116" customFormat="1" ht="51" x14ac:dyDescent="0.2">
      <c r="A13" s="31" t="s">
        <v>410</v>
      </c>
      <c r="B13" s="120" t="s">
        <v>681</v>
      </c>
      <c r="C13" s="120" t="s">
        <v>702</v>
      </c>
      <c r="D13" s="120"/>
      <c r="E13" s="120"/>
      <c r="F13" s="120" t="s">
        <v>701</v>
      </c>
      <c r="G13" s="121">
        <v>2014</v>
      </c>
      <c r="H13" s="123">
        <v>43980</v>
      </c>
      <c r="I13" s="122" t="s">
        <v>703</v>
      </c>
    </row>
    <row r="14" spans="1:9" s="116" customFormat="1" ht="17" x14ac:dyDescent="0.2">
      <c r="A14" s="33" t="s">
        <v>411</v>
      </c>
      <c r="B14" s="120" t="s">
        <v>681</v>
      </c>
      <c r="C14" s="120" t="s">
        <v>705</v>
      </c>
      <c r="D14" s="120"/>
      <c r="E14" s="120"/>
      <c r="F14" s="120" t="s">
        <v>704</v>
      </c>
      <c r="G14" s="121">
        <v>2014</v>
      </c>
      <c r="H14" s="123">
        <v>43980</v>
      </c>
      <c r="I14" s="122" t="s">
        <v>706</v>
      </c>
    </row>
    <row r="15" spans="1:9" s="116" customFormat="1" ht="51" x14ac:dyDescent="0.2">
      <c r="A15" s="31" t="s">
        <v>412</v>
      </c>
      <c r="B15" s="120" t="s">
        <v>709</v>
      </c>
      <c r="C15" s="120" t="s">
        <v>708</v>
      </c>
      <c r="D15" s="120" t="s">
        <v>710</v>
      </c>
      <c r="E15" s="120"/>
      <c r="F15" s="120" t="s">
        <v>707</v>
      </c>
      <c r="G15" s="121">
        <v>2019</v>
      </c>
      <c r="H15" s="123">
        <v>43980</v>
      </c>
      <c r="I15" s="122"/>
    </row>
    <row r="16" spans="1:9" s="116" customFormat="1" ht="17" x14ac:dyDescent="0.2">
      <c r="A16" s="33" t="s">
        <v>413</v>
      </c>
      <c r="B16" s="120" t="s">
        <v>681</v>
      </c>
      <c r="C16" s="120" t="s">
        <v>712</v>
      </c>
      <c r="D16" s="120"/>
      <c r="E16" s="120"/>
      <c r="F16" s="120" t="s">
        <v>711</v>
      </c>
      <c r="G16" s="121">
        <v>2015</v>
      </c>
      <c r="H16" s="123">
        <v>43980</v>
      </c>
      <c r="I16" s="122" t="s">
        <v>713</v>
      </c>
    </row>
    <row r="17" spans="1:9" s="116" customFormat="1" ht="17" x14ac:dyDescent="0.2">
      <c r="A17" s="31" t="s">
        <v>414</v>
      </c>
      <c r="B17" s="120" t="s">
        <v>681</v>
      </c>
      <c r="C17" s="120" t="s">
        <v>714</v>
      </c>
      <c r="D17" s="120"/>
      <c r="E17" s="120"/>
      <c r="F17" s="120" t="s">
        <v>689</v>
      </c>
      <c r="G17" s="121">
        <v>2003</v>
      </c>
      <c r="H17" s="123">
        <v>43983</v>
      </c>
      <c r="I17" s="122" t="s">
        <v>691</v>
      </c>
    </row>
    <row r="18" spans="1:9" s="116" customFormat="1" ht="34" x14ac:dyDescent="0.2">
      <c r="A18" s="33" t="s">
        <v>415</v>
      </c>
      <c r="B18" s="120" t="s">
        <v>681</v>
      </c>
      <c r="C18" s="120" t="s">
        <v>716</v>
      </c>
      <c r="D18" s="120"/>
      <c r="E18" s="120"/>
      <c r="F18" s="120" t="s">
        <v>715</v>
      </c>
      <c r="G18" s="121">
        <v>2012</v>
      </c>
      <c r="H18" s="123">
        <v>43993</v>
      </c>
      <c r="I18" s="122" t="s">
        <v>717</v>
      </c>
    </row>
    <row r="19" spans="1:9" s="116" customFormat="1" ht="34" x14ac:dyDescent="0.2">
      <c r="A19" s="31" t="s">
        <v>416</v>
      </c>
      <c r="B19" s="120" t="s">
        <v>681</v>
      </c>
      <c r="C19" s="120" t="s">
        <v>719</v>
      </c>
      <c r="D19" s="120"/>
      <c r="E19" s="120"/>
      <c r="F19" s="120" t="s">
        <v>718</v>
      </c>
      <c r="G19" s="121">
        <v>2012</v>
      </c>
      <c r="H19" s="123">
        <v>43993</v>
      </c>
      <c r="I19" s="122" t="s">
        <v>720</v>
      </c>
    </row>
    <row r="20" spans="1:9" s="116" customFormat="1" ht="17" x14ac:dyDescent="0.2">
      <c r="A20" s="33" t="s">
        <v>417</v>
      </c>
      <c r="B20" s="120" t="s">
        <v>676</v>
      </c>
      <c r="C20" s="120" t="s">
        <v>722</v>
      </c>
      <c r="D20" s="120"/>
      <c r="E20" s="120"/>
      <c r="F20" s="120" t="s">
        <v>721</v>
      </c>
      <c r="G20" s="121"/>
      <c r="H20" s="123">
        <v>43984</v>
      </c>
      <c r="I20" s="122" t="s">
        <v>723</v>
      </c>
    </row>
    <row r="21" spans="1:9" s="116" customFormat="1" ht="34" x14ac:dyDescent="0.2">
      <c r="A21" s="31" t="s">
        <v>418</v>
      </c>
      <c r="B21" s="120" t="s">
        <v>676</v>
      </c>
      <c r="C21" s="120" t="s">
        <v>725</v>
      </c>
      <c r="D21" s="120"/>
      <c r="E21" s="120"/>
      <c r="F21" s="120" t="s">
        <v>724</v>
      </c>
      <c r="G21" s="121">
        <v>2019</v>
      </c>
      <c r="H21" s="123">
        <v>43985</v>
      </c>
      <c r="I21" s="122" t="s">
        <v>726</v>
      </c>
    </row>
    <row r="22" spans="1:9" s="116" customFormat="1" ht="34" x14ac:dyDescent="0.2">
      <c r="A22" s="33" t="s">
        <v>419</v>
      </c>
      <c r="B22" s="120" t="s">
        <v>676</v>
      </c>
      <c r="C22" s="120" t="s">
        <v>728</v>
      </c>
      <c r="D22" s="120"/>
      <c r="E22" s="120"/>
      <c r="F22" s="120" t="s">
        <v>727</v>
      </c>
      <c r="G22" s="121">
        <v>2020</v>
      </c>
      <c r="H22" s="123">
        <v>43990</v>
      </c>
      <c r="I22" s="122" t="s">
        <v>729</v>
      </c>
    </row>
    <row r="23" spans="1:9" s="116" customFormat="1" ht="17" x14ac:dyDescent="0.2">
      <c r="A23" s="31" t="s">
        <v>420</v>
      </c>
      <c r="B23" s="120" t="s">
        <v>676</v>
      </c>
      <c r="C23" s="120" t="s">
        <v>731</v>
      </c>
      <c r="D23" s="120"/>
      <c r="E23" s="120"/>
      <c r="F23" s="120" t="s">
        <v>730</v>
      </c>
      <c r="G23" s="121">
        <v>2018</v>
      </c>
      <c r="H23" s="123">
        <v>43984</v>
      </c>
      <c r="I23" s="122" t="s">
        <v>732</v>
      </c>
    </row>
    <row r="24" spans="1:9" s="116" customFormat="1" ht="17" x14ac:dyDescent="0.2">
      <c r="A24" s="33" t="s">
        <v>421</v>
      </c>
      <c r="B24" s="120" t="s">
        <v>681</v>
      </c>
      <c r="C24" s="120" t="s">
        <v>734</v>
      </c>
      <c r="D24" s="120"/>
      <c r="E24" s="120"/>
      <c r="F24" s="120" t="s">
        <v>733</v>
      </c>
      <c r="G24" s="121">
        <v>2018</v>
      </c>
      <c r="H24" s="123">
        <v>43983</v>
      </c>
      <c r="I24" s="122" t="s">
        <v>735</v>
      </c>
    </row>
    <row r="25" spans="1:9" s="116" customFormat="1" ht="17" x14ac:dyDescent="0.2">
      <c r="A25" s="31" t="s">
        <v>422</v>
      </c>
      <c r="B25" s="120" t="s">
        <v>681</v>
      </c>
      <c r="C25" s="120" t="s">
        <v>737</v>
      </c>
      <c r="D25" s="120"/>
      <c r="E25" s="120"/>
      <c r="F25" s="120" t="s">
        <v>736</v>
      </c>
      <c r="G25" s="121">
        <v>2017</v>
      </c>
      <c r="H25" s="123">
        <v>43983</v>
      </c>
      <c r="I25" s="122" t="s">
        <v>738</v>
      </c>
    </row>
    <row r="26" spans="1:9" s="116" customFormat="1" ht="34" x14ac:dyDescent="0.2">
      <c r="A26" s="33" t="s">
        <v>423</v>
      </c>
      <c r="B26" s="120" t="s">
        <v>681</v>
      </c>
      <c r="C26" s="120" t="s">
        <v>741</v>
      </c>
      <c r="D26" s="120"/>
      <c r="E26" s="120"/>
      <c r="F26" s="120" t="s">
        <v>739</v>
      </c>
      <c r="G26" s="121">
        <v>2019</v>
      </c>
      <c r="H26" s="123">
        <v>43980</v>
      </c>
      <c r="I26" s="122" t="s">
        <v>740</v>
      </c>
    </row>
    <row r="27" spans="1:9" s="116" customFormat="1" ht="17" x14ac:dyDescent="0.2">
      <c r="A27" s="31" t="s">
        <v>424</v>
      </c>
      <c r="B27" s="120" t="s">
        <v>676</v>
      </c>
      <c r="C27" s="120" t="s">
        <v>743</v>
      </c>
      <c r="D27" s="120"/>
      <c r="E27" s="120"/>
      <c r="F27" s="120" t="s">
        <v>742</v>
      </c>
      <c r="G27" s="121"/>
      <c r="H27" s="123">
        <v>43980</v>
      </c>
      <c r="I27" s="122" t="s">
        <v>744</v>
      </c>
    </row>
    <row r="28" spans="1:9" s="116" customFormat="1" ht="17" x14ac:dyDescent="0.2">
      <c r="A28" s="33" t="s">
        <v>425</v>
      </c>
      <c r="B28" s="120" t="s">
        <v>676</v>
      </c>
      <c r="C28" s="120" t="s">
        <v>746</v>
      </c>
      <c r="D28" s="120"/>
      <c r="E28" s="120"/>
      <c r="F28" s="120" t="s">
        <v>745</v>
      </c>
      <c r="G28" s="121"/>
      <c r="H28" s="123">
        <v>43980</v>
      </c>
      <c r="I28" s="122" t="s">
        <v>747</v>
      </c>
    </row>
    <row r="29" spans="1:9" s="116" customFormat="1" ht="34" x14ac:dyDescent="0.2">
      <c r="A29" s="31" t="s">
        <v>426</v>
      </c>
      <c r="B29" s="120" t="s">
        <v>681</v>
      </c>
      <c r="C29" s="120" t="s">
        <v>749</v>
      </c>
      <c r="D29" s="120"/>
      <c r="E29" s="120"/>
      <c r="F29" s="120" t="s">
        <v>748</v>
      </c>
      <c r="G29" s="121">
        <v>2019</v>
      </c>
      <c r="H29" s="123">
        <v>43983</v>
      </c>
      <c r="I29" s="122" t="s">
        <v>750</v>
      </c>
    </row>
    <row r="30" spans="1:9" s="116" customFormat="1" ht="51" x14ac:dyDescent="0.2">
      <c r="A30" s="33" t="s">
        <v>427</v>
      </c>
      <c r="B30" s="120" t="s">
        <v>753</v>
      </c>
      <c r="C30" s="120" t="s">
        <v>752</v>
      </c>
      <c r="D30" s="120" t="s">
        <v>754</v>
      </c>
      <c r="E30" s="120" t="s">
        <v>755</v>
      </c>
      <c r="F30" s="120" t="s">
        <v>751</v>
      </c>
      <c r="G30" s="121">
        <v>2017</v>
      </c>
      <c r="H30" s="121"/>
      <c r="I30" s="122"/>
    </row>
    <row r="31" spans="1:9" s="116" customFormat="1" ht="51" x14ac:dyDescent="0.2">
      <c r="A31" s="31" t="s">
        <v>428</v>
      </c>
      <c r="B31" s="120" t="s">
        <v>681</v>
      </c>
      <c r="C31" s="120" t="s">
        <v>757</v>
      </c>
      <c r="D31" s="120"/>
      <c r="E31" s="120"/>
      <c r="F31" s="120" t="s">
        <v>756</v>
      </c>
      <c r="G31" s="121">
        <v>2019</v>
      </c>
      <c r="H31" s="123">
        <v>43984</v>
      </c>
      <c r="I31" s="122" t="s">
        <v>758</v>
      </c>
    </row>
    <row r="32" spans="1:9" s="116" customFormat="1" ht="51" x14ac:dyDescent="0.2">
      <c r="A32" s="33" t="s">
        <v>429</v>
      </c>
      <c r="B32" s="120" t="s">
        <v>753</v>
      </c>
      <c r="C32" s="120" t="s">
        <v>760</v>
      </c>
      <c r="D32" s="120" t="s">
        <v>761</v>
      </c>
      <c r="E32" s="120" t="s">
        <v>762</v>
      </c>
      <c r="F32" s="120" t="s">
        <v>759</v>
      </c>
      <c r="G32" s="121">
        <v>2018</v>
      </c>
      <c r="H32" s="121"/>
      <c r="I32" s="122"/>
    </row>
    <row r="33" spans="1:9" s="116" customFormat="1" ht="51" x14ac:dyDescent="0.2">
      <c r="A33" s="31" t="s">
        <v>430</v>
      </c>
      <c r="B33" s="120" t="s">
        <v>753</v>
      </c>
      <c r="C33" s="120" t="s">
        <v>764</v>
      </c>
      <c r="D33" s="120" t="s">
        <v>765</v>
      </c>
      <c r="E33" s="120" t="s">
        <v>766</v>
      </c>
      <c r="F33" s="120" t="s">
        <v>763</v>
      </c>
      <c r="G33" s="121">
        <v>2018</v>
      </c>
      <c r="H33" s="121"/>
      <c r="I33" s="122"/>
    </row>
    <row r="34" spans="1:9" s="116" customFormat="1" ht="17" x14ac:dyDescent="0.2">
      <c r="A34" s="33" t="s">
        <v>431</v>
      </c>
      <c r="B34" s="120" t="s">
        <v>676</v>
      </c>
      <c r="C34" s="120" t="s">
        <v>769</v>
      </c>
      <c r="D34" s="120"/>
      <c r="E34" s="120"/>
      <c r="F34" s="120" t="s">
        <v>767</v>
      </c>
      <c r="G34" s="121"/>
      <c r="H34" s="123">
        <v>43983</v>
      </c>
      <c r="I34" s="122" t="s">
        <v>768</v>
      </c>
    </row>
    <row r="35" spans="1:9" ht="17" x14ac:dyDescent="0.2">
      <c r="A35" s="17" t="s">
        <v>432</v>
      </c>
      <c r="B35" s="120" t="s">
        <v>676</v>
      </c>
      <c r="C35" s="122" t="s">
        <v>771</v>
      </c>
      <c r="D35" s="122"/>
      <c r="E35" s="122"/>
      <c r="F35" s="122" t="s">
        <v>770</v>
      </c>
      <c r="G35" s="125">
        <v>2011</v>
      </c>
      <c r="H35" s="123">
        <v>43983</v>
      </c>
      <c r="I35" s="122" t="s">
        <v>772</v>
      </c>
    </row>
    <row r="36" spans="1:9" ht="17" x14ac:dyDescent="0.2">
      <c r="A36" s="20" t="s">
        <v>433</v>
      </c>
      <c r="B36" s="120" t="s">
        <v>753</v>
      </c>
      <c r="C36" s="122" t="s">
        <v>774</v>
      </c>
      <c r="D36" s="122" t="s">
        <v>775</v>
      </c>
      <c r="E36" s="122" t="s">
        <v>776</v>
      </c>
      <c r="F36" s="122" t="s">
        <v>773</v>
      </c>
      <c r="G36" s="125">
        <v>2015</v>
      </c>
      <c r="H36" s="125"/>
      <c r="I36" s="122"/>
    </row>
    <row r="37" spans="1:9" ht="17" x14ac:dyDescent="0.2">
      <c r="A37" s="17" t="s">
        <v>434</v>
      </c>
      <c r="B37" s="120" t="s">
        <v>753</v>
      </c>
      <c r="C37" s="122" t="s">
        <v>778</v>
      </c>
      <c r="D37" s="122" t="s">
        <v>779</v>
      </c>
      <c r="E37" s="122" t="s">
        <v>780</v>
      </c>
      <c r="F37" s="122" t="s">
        <v>777</v>
      </c>
      <c r="G37" s="125">
        <v>2013</v>
      </c>
      <c r="H37" s="125"/>
      <c r="I37" s="122"/>
    </row>
    <row r="38" spans="1:9" ht="17" x14ac:dyDescent="0.2">
      <c r="A38" s="20" t="s">
        <v>435</v>
      </c>
      <c r="B38" s="120" t="s">
        <v>681</v>
      </c>
      <c r="C38" s="122" t="s">
        <v>782</v>
      </c>
      <c r="D38" s="122"/>
      <c r="E38" s="122"/>
      <c r="F38" s="122" t="s">
        <v>781</v>
      </c>
      <c r="G38" s="125">
        <v>2014</v>
      </c>
      <c r="H38" s="123">
        <v>43983</v>
      </c>
      <c r="I38" s="122" t="s">
        <v>783</v>
      </c>
    </row>
    <row r="39" spans="1:9" ht="17" x14ac:dyDescent="0.2">
      <c r="A39" s="17" t="s">
        <v>436</v>
      </c>
      <c r="B39" s="120" t="s">
        <v>681</v>
      </c>
      <c r="C39" s="122" t="s">
        <v>785</v>
      </c>
      <c r="D39" s="122"/>
      <c r="E39" s="122"/>
      <c r="F39" s="122" t="s">
        <v>784</v>
      </c>
      <c r="G39" s="125">
        <v>2017</v>
      </c>
      <c r="H39" s="241">
        <v>43991</v>
      </c>
      <c r="I39" s="122" t="s">
        <v>786</v>
      </c>
    </row>
    <row r="40" spans="1:9" ht="17" x14ac:dyDescent="0.2">
      <c r="A40" s="20" t="s">
        <v>437</v>
      </c>
      <c r="B40" s="120" t="s">
        <v>676</v>
      </c>
      <c r="C40" s="122" t="s">
        <v>788</v>
      </c>
      <c r="D40" s="122"/>
      <c r="E40" s="122"/>
      <c r="F40" s="122" t="s">
        <v>787</v>
      </c>
      <c r="G40" s="125"/>
      <c r="H40" s="241">
        <v>43991</v>
      </c>
      <c r="I40" s="122" t="s">
        <v>789</v>
      </c>
    </row>
    <row r="41" spans="1:9" ht="17" x14ac:dyDescent="0.2">
      <c r="A41" s="17" t="s">
        <v>438</v>
      </c>
      <c r="B41" s="120" t="s">
        <v>681</v>
      </c>
      <c r="C41" s="122" t="s">
        <v>791</v>
      </c>
      <c r="D41" s="122"/>
      <c r="E41" s="122"/>
      <c r="F41" s="122" t="s">
        <v>790</v>
      </c>
      <c r="G41" s="125">
        <v>2017</v>
      </c>
      <c r="H41" s="241">
        <v>43991</v>
      </c>
      <c r="I41" s="122" t="s">
        <v>792</v>
      </c>
    </row>
    <row r="42" spans="1:9" ht="17" x14ac:dyDescent="0.2">
      <c r="A42" s="20" t="s">
        <v>439</v>
      </c>
      <c r="B42" s="120" t="s">
        <v>681</v>
      </c>
      <c r="C42" s="122" t="s">
        <v>794</v>
      </c>
      <c r="D42" s="122"/>
      <c r="E42" s="122"/>
      <c r="F42" s="122" t="s">
        <v>793</v>
      </c>
      <c r="G42" s="125">
        <v>2015</v>
      </c>
      <c r="H42" s="123">
        <v>43984</v>
      </c>
      <c r="I42" s="122" t="s">
        <v>795</v>
      </c>
    </row>
    <row r="43" spans="1:9" ht="17" x14ac:dyDescent="0.2">
      <c r="A43" s="17" t="s">
        <v>440</v>
      </c>
      <c r="B43" s="120" t="s">
        <v>681</v>
      </c>
      <c r="C43" s="122" t="s">
        <v>797</v>
      </c>
      <c r="D43" s="122"/>
      <c r="E43" s="122"/>
      <c r="F43" s="122" t="s">
        <v>796</v>
      </c>
      <c r="G43" s="125">
        <v>2016</v>
      </c>
      <c r="H43" s="241">
        <v>43991</v>
      </c>
      <c r="I43" s="122" t="s">
        <v>798</v>
      </c>
    </row>
    <row r="44" spans="1:9" ht="17" x14ac:dyDescent="0.2">
      <c r="A44" s="20" t="s">
        <v>441</v>
      </c>
      <c r="B44" s="120" t="s">
        <v>681</v>
      </c>
      <c r="C44" s="122" t="s">
        <v>800</v>
      </c>
      <c r="D44" s="122"/>
      <c r="E44" s="122"/>
      <c r="F44" s="122" t="s">
        <v>799</v>
      </c>
      <c r="G44" s="122">
        <v>2017</v>
      </c>
      <c r="H44" s="241">
        <v>43988</v>
      </c>
      <c r="I44" s="122" t="s">
        <v>801</v>
      </c>
    </row>
    <row r="45" spans="1:9" ht="17" x14ac:dyDescent="0.2">
      <c r="A45" s="182" t="s">
        <v>495</v>
      </c>
      <c r="B45" s="120" t="s">
        <v>681</v>
      </c>
      <c r="C45" s="122" t="s">
        <v>803</v>
      </c>
      <c r="D45" s="122"/>
      <c r="E45" s="122"/>
      <c r="F45" s="122" t="s">
        <v>802</v>
      </c>
      <c r="G45" s="122"/>
      <c r="H45" s="242">
        <v>43984</v>
      </c>
      <c r="I45" s="122" t="s">
        <v>804</v>
      </c>
    </row>
    <row r="46" spans="1:9" ht="17" x14ac:dyDescent="0.2">
      <c r="A46" s="181" t="s">
        <v>496</v>
      </c>
      <c r="B46" s="120" t="s">
        <v>676</v>
      </c>
      <c r="C46" s="122" t="s">
        <v>805</v>
      </c>
      <c r="D46" s="122"/>
      <c r="E46" s="122"/>
      <c r="F46" s="122" t="s">
        <v>807</v>
      </c>
      <c r="G46" s="122">
        <v>2017</v>
      </c>
      <c r="H46" s="241">
        <v>43993</v>
      </c>
      <c r="I46" s="122" t="s">
        <v>806</v>
      </c>
    </row>
    <row r="47" spans="1:9" ht="17" x14ac:dyDescent="0.2">
      <c r="A47" s="182" t="s">
        <v>497</v>
      </c>
      <c r="B47" s="120" t="s">
        <v>753</v>
      </c>
      <c r="C47" s="122" t="s">
        <v>809</v>
      </c>
      <c r="D47" s="122" t="s">
        <v>810</v>
      </c>
      <c r="E47" s="122" t="s">
        <v>811</v>
      </c>
      <c r="F47" s="122" t="s">
        <v>808</v>
      </c>
      <c r="G47" s="122">
        <v>2020</v>
      </c>
      <c r="H47" s="122"/>
      <c r="I47" s="122"/>
    </row>
    <row r="48" spans="1:9" ht="17" x14ac:dyDescent="0.2">
      <c r="A48" s="181" t="s">
        <v>498</v>
      </c>
      <c r="B48" s="120" t="s">
        <v>676</v>
      </c>
      <c r="C48" s="122" t="s">
        <v>813</v>
      </c>
      <c r="D48" s="122" t="s">
        <v>815</v>
      </c>
      <c r="E48" s="122"/>
      <c r="F48" s="122" t="s">
        <v>812</v>
      </c>
      <c r="G48" s="122">
        <v>2016</v>
      </c>
      <c r="H48" s="242">
        <v>43993</v>
      </c>
      <c r="I48" s="122" t="s">
        <v>814</v>
      </c>
    </row>
    <row r="49" spans="1:9" ht="17" x14ac:dyDescent="0.2">
      <c r="A49" s="182" t="s">
        <v>499</v>
      </c>
      <c r="B49" s="120" t="s">
        <v>676</v>
      </c>
      <c r="C49" s="122" t="s">
        <v>817</v>
      </c>
      <c r="D49" s="122"/>
      <c r="E49" s="122"/>
      <c r="F49" s="122" t="s">
        <v>816</v>
      </c>
      <c r="G49" s="122">
        <v>2019</v>
      </c>
      <c r="H49" s="242">
        <v>43993</v>
      </c>
      <c r="I49" s="122"/>
    </row>
    <row r="50" spans="1:9" ht="17" x14ac:dyDescent="0.2">
      <c r="A50" s="181" t="s">
        <v>500</v>
      </c>
      <c r="B50" s="120" t="s">
        <v>681</v>
      </c>
      <c r="C50" s="122" t="s">
        <v>819</v>
      </c>
      <c r="D50" s="122"/>
      <c r="E50" s="122"/>
      <c r="F50" s="122" t="s">
        <v>818</v>
      </c>
      <c r="G50" s="122">
        <v>2015</v>
      </c>
      <c r="H50" s="123">
        <v>43983</v>
      </c>
      <c r="I50" s="122" t="s">
        <v>820</v>
      </c>
    </row>
    <row r="51" spans="1:9" ht="17" x14ac:dyDescent="0.2">
      <c r="A51" s="182" t="s">
        <v>501</v>
      </c>
      <c r="B51" s="120" t="s">
        <v>681</v>
      </c>
      <c r="C51" s="122" t="s">
        <v>822</v>
      </c>
      <c r="D51" s="122"/>
      <c r="E51" s="122"/>
      <c r="F51" s="122" t="s">
        <v>821</v>
      </c>
      <c r="G51" s="122">
        <v>2015</v>
      </c>
      <c r="H51" s="123">
        <v>43984</v>
      </c>
      <c r="I51" s="122" t="s">
        <v>823</v>
      </c>
    </row>
    <row r="52" spans="1:9" ht="17" x14ac:dyDescent="0.2">
      <c r="A52" s="181" t="s">
        <v>502</v>
      </c>
      <c r="B52" s="120" t="s">
        <v>681</v>
      </c>
      <c r="C52" s="122" t="s">
        <v>825</v>
      </c>
      <c r="D52" s="122"/>
      <c r="E52" s="122"/>
      <c r="F52" s="122" t="s">
        <v>824</v>
      </c>
      <c r="G52" s="122">
        <v>2015</v>
      </c>
      <c r="H52" s="123">
        <v>43983</v>
      </c>
      <c r="I52" s="122" t="s">
        <v>826</v>
      </c>
    </row>
    <row r="53" spans="1:9" ht="17" x14ac:dyDescent="0.2">
      <c r="A53" s="182" t="s">
        <v>503</v>
      </c>
      <c r="B53" s="120" t="s">
        <v>681</v>
      </c>
      <c r="C53" s="122" t="s">
        <v>828</v>
      </c>
      <c r="D53" s="122"/>
      <c r="E53" s="122"/>
      <c r="F53" s="122" t="s">
        <v>827</v>
      </c>
      <c r="G53" s="122">
        <v>2019</v>
      </c>
      <c r="H53" s="123">
        <v>43983</v>
      </c>
      <c r="I53" s="122" t="s">
        <v>829</v>
      </c>
    </row>
    <row r="54" spans="1:9" ht="17" x14ac:dyDescent="0.2">
      <c r="A54" s="181" t="s">
        <v>504</v>
      </c>
      <c r="B54" s="120" t="s">
        <v>681</v>
      </c>
      <c r="C54" s="122" t="s">
        <v>831</v>
      </c>
      <c r="D54" s="122"/>
      <c r="E54" s="122"/>
      <c r="F54" s="122" t="s">
        <v>830</v>
      </c>
      <c r="G54" s="122">
        <v>2020</v>
      </c>
      <c r="H54" s="123">
        <v>43983</v>
      </c>
      <c r="I54" s="122" t="s">
        <v>832</v>
      </c>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Mining of gemstones</v>
      </c>
    </row>
    <row r="3" spans="1:10" s="148" customFormat="1" ht="31" customHeight="1" x14ac:dyDescent="0.2">
      <c r="A3" s="275" t="s">
        <v>87</v>
      </c>
      <c r="B3" s="276"/>
      <c r="C3" s="276"/>
      <c r="D3" s="276"/>
      <c r="E3" s="276"/>
      <c r="F3" s="276"/>
      <c r="G3" s="276"/>
      <c r="H3" s="276"/>
      <c r="I3" s="276"/>
      <c r="J3" s="27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3</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1</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2</v>
      </c>
      <c r="D7" s="154">
        <f>SUMIF('Goal Risk Assessment'!$J$5:$J$252,$A7,'Goal Risk Assessment'!L$5:L$252)</f>
        <v>0</v>
      </c>
      <c r="E7" s="154">
        <f>SUMIF('Goal Risk Assessment'!$J$5:$J$252,$A7,'Goal Risk Assessment'!M$5:M$252)</f>
        <v>0</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High</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3</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3</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3</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5</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3</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3</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6</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1</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2021-02-26T18:10:51Z</dcterms:modified>
</cp:coreProperties>
</file>