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ining/"/>
    </mc:Choice>
  </mc:AlternateContent>
  <xr:revisionPtr revIDLastSave="0" documentId="13_ncr:1_{3721560F-4AB3-814E-832D-E9FBDB13F4F3}" xr6:coauthVersionLast="46" xr6:coauthVersionMax="46" xr10:uidLastSave="{00000000-0000-0000-0000-000000000000}"/>
  <bookViews>
    <workbookView xWindow="0" yWindow="460" windowWidth="28800" windowHeight="1616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G5" i="6"/>
  <c r="H25" i="6"/>
  <c r="G25" i="6"/>
  <c r="G23" i="6"/>
  <c r="H23" i="6"/>
  <c r="H15" i="6"/>
  <c r="H14" i="6"/>
  <c r="Q175" i="9"/>
  <c r="P175" i="9"/>
  <c r="G15" i="6"/>
  <c r="G14" i="6"/>
  <c r="F25" i="6"/>
  <c r="F23" i="6"/>
  <c r="O175" i="9"/>
  <c r="F15" i="6"/>
  <c r="F14" i="6"/>
  <c r="I25" i="6"/>
  <c r="I23" i="6"/>
  <c r="R175" i="9"/>
  <c r="I15" i="6"/>
  <c r="I14" i="6"/>
  <c r="F21" i="6"/>
  <c r="G21" i="6"/>
  <c r="I21" i="6"/>
  <c r="H21" i="6"/>
  <c r="H22" i="6"/>
  <c r="I22" i="6"/>
  <c r="G22" i="6"/>
  <c r="F22" i="6"/>
  <c r="H27" i="6"/>
  <c r="G27" i="6"/>
  <c r="F27" i="6"/>
  <c r="I27" i="6"/>
  <c r="H11" i="6"/>
  <c r="F11" i="6"/>
  <c r="G11" i="6"/>
  <c r="I11" i="6"/>
  <c r="F8" i="6"/>
  <c r="I8" i="6"/>
  <c r="H8" i="6"/>
  <c r="G8" i="6"/>
  <c r="H6"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D14" i="6" l="1"/>
  <c r="J23" i="6"/>
  <c r="J25" i="6"/>
  <c r="J15" i="6"/>
  <c r="N120" i="9"/>
  <c r="R120" i="9"/>
  <c r="O120" i="9"/>
  <c r="P120" i="9"/>
  <c r="Q120" i="9"/>
  <c r="R125" i="9"/>
  <c r="O125" i="9"/>
  <c r="P125" i="9"/>
  <c r="Q125" i="9"/>
  <c r="N140" i="9"/>
  <c r="R140" i="9"/>
  <c r="Q140" i="9"/>
  <c r="O140" i="9"/>
  <c r="P140" i="9"/>
  <c r="M144" i="9"/>
  <c r="R144" i="9"/>
  <c r="Q144" i="9"/>
  <c r="O144" i="9"/>
  <c r="P144" i="9"/>
  <c r="N151" i="9"/>
  <c r="R151" i="9"/>
  <c r="O151" i="9"/>
  <c r="Q151" i="9"/>
  <c r="P151" i="9"/>
  <c r="R172" i="9"/>
  <c r="Q172" i="9"/>
  <c r="O172" i="9"/>
  <c r="P172" i="9"/>
  <c r="M143" i="9"/>
  <c r="R143" i="9"/>
  <c r="O143" i="9"/>
  <c r="Q143" i="9"/>
  <c r="P143" i="9"/>
  <c r="N171" i="9"/>
  <c r="R171" i="9"/>
  <c r="O171" i="9"/>
  <c r="Q171" i="9"/>
  <c r="P171" i="9"/>
  <c r="N121" i="9"/>
  <c r="R121" i="9"/>
  <c r="O121" i="9"/>
  <c r="P121" i="9"/>
  <c r="Q121" i="9"/>
  <c r="N126" i="9"/>
  <c r="R126" i="9"/>
  <c r="O126" i="9"/>
  <c r="P126" i="9"/>
  <c r="Q126" i="9"/>
  <c r="M137" i="9"/>
  <c r="R137" i="9"/>
  <c r="O137" i="9"/>
  <c r="Q137" i="9"/>
  <c r="P137" i="9"/>
  <c r="M141" i="9"/>
  <c r="R141" i="9"/>
  <c r="O141" i="9"/>
  <c r="Q141" i="9"/>
  <c r="P141" i="9"/>
  <c r="N145" i="9"/>
  <c r="R145" i="9"/>
  <c r="O145" i="9"/>
  <c r="Q145" i="9"/>
  <c r="P145" i="9"/>
  <c r="N169" i="9"/>
  <c r="R169" i="9"/>
  <c r="O169" i="9"/>
  <c r="Q169" i="9"/>
  <c r="P169" i="9"/>
  <c r="M173" i="9"/>
  <c r="R173" i="9"/>
  <c r="O173" i="9"/>
  <c r="Q173" i="9"/>
  <c r="P173" i="9"/>
  <c r="L242" i="9"/>
  <c r="R242" i="9"/>
  <c r="Q242" i="9"/>
  <c r="O242" i="9"/>
  <c r="P242" i="9"/>
  <c r="N124" i="9"/>
  <c r="R124" i="9"/>
  <c r="O124" i="9"/>
  <c r="P124" i="9"/>
  <c r="Q124" i="9"/>
  <c r="N132" i="9"/>
  <c r="R132" i="9"/>
  <c r="I17" i="6" s="1"/>
  <c r="Q132" i="9"/>
  <c r="H17" i="6" s="1"/>
  <c r="O132" i="9"/>
  <c r="F17" i="6" s="1"/>
  <c r="P132" i="9"/>
  <c r="G17" i="6" s="1"/>
  <c r="M139" i="9"/>
  <c r="R139" i="9"/>
  <c r="O139" i="9"/>
  <c r="Q139" i="9"/>
  <c r="P139" i="9"/>
  <c r="N147" i="9"/>
  <c r="R147" i="9"/>
  <c r="O147" i="9"/>
  <c r="Q147" i="9"/>
  <c r="P147" i="9"/>
  <c r="E14" i="6"/>
  <c r="N122" i="9"/>
  <c r="R122" i="9"/>
  <c r="O122" i="9"/>
  <c r="P122" i="9"/>
  <c r="Q122" i="9"/>
  <c r="R127" i="9"/>
  <c r="O127" i="9"/>
  <c r="P127" i="9"/>
  <c r="Q127" i="9"/>
  <c r="N138" i="9"/>
  <c r="R138" i="9"/>
  <c r="Q138" i="9"/>
  <c r="O138" i="9"/>
  <c r="P138" i="9"/>
  <c r="N142" i="9"/>
  <c r="R142" i="9"/>
  <c r="Q142" i="9"/>
  <c r="O142" i="9"/>
  <c r="P142" i="9"/>
  <c r="M146" i="9"/>
  <c r="R146" i="9"/>
  <c r="Q146" i="9"/>
  <c r="O146" i="9"/>
  <c r="P146" i="9"/>
  <c r="R170" i="9"/>
  <c r="O170" i="9"/>
  <c r="Q170" i="9"/>
  <c r="P170" i="9"/>
  <c r="R174" i="9"/>
  <c r="Q174" i="9"/>
  <c r="O174" i="9"/>
  <c r="P174" i="9"/>
  <c r="R164" i="9"/>
  <c r="O164" i="9"/>
  <c r="P164" i="9"/>
  <c r="Q164" i="9"/>
  <c r="M184" i="9"/>
  <c r="R184" i="9"/>
  <c r="O184" i="9"/>
  <c r="P184" i="9"/>
  <c r="Q184" i="9"/>
  <c r="N227" i="9"/>
  <c r="Q227" i="9"/>
  <c r="P227" i="9"/>
  <c r="R227" i="9"/>
  <c r="O227" i="9"/>
  <c r="N163" i="9"/>
  <c r="Q163" i="9"/>
  <c r="H19" i="6" s="1"/>
  <c r="P163" i="9"/>
  <c r="R163" i="9"/>
  <c r="O163" i="9"/>
  <c r="Q183" i="9"/>
  <c r="P183" i="9"/>
  <c r="R183" i="9"/>
  <c r="O183" i="9"/>
  <c r="M182" i="9"/>
  <c r="Q182" i="9"/>
  <c r="R182" i="9"/>
  <c r="O182" i="9"/>
  <c r="P182" i="9"/>
  <c r="Q181" i="9"/>
  <c r="R181" i="9"/>
  <c r="O181" i="9"/>
  <c r="P181" i="9"/>
  <c r="J21" i="6"/>
  <c r="M180" i="9"/>
  <c r="Q180" i="9"/>
  <c r="R180" i="9"/>
  <c r="O180" i="9"/>
  <c r="P180" i="9"/>
  <c r="Q179" i="9"/>
  <c r="R179" i="9"/>
  <c r="O179" i="9"/>
  <c r="P179" i="9"/>
  <c r="M178" i="9"/>
  <c r="Q178" i="9"/>
  <c r="R178" i="9"/>
  <c r="O178" i="9"/>
  <c r="P178" i="9"/>
  <c r="Q177" i="9"/>
  <c r="R177" i="9"/>
  <c r="O177" i="9"/>
  <c r="P177" i="9"/>
  <c r="M176" i="9"/>
  <c r="O176" i="9"/>
  <c r="P176" i="9"/>
  <c r="Q176" i="9"/>
  <c r="R176" i="9"/>
  <c r="J22" i="6"/>
  <c r="N224" i="9"/>
  <c r="R224" i="9"/>
  <c r="O224" i="9"/>
  <c r="Q224" i="9"/>
  <c r="P224" i="9"/>
  <c r="J27" i="6"/>
  <c r="N223" i="9"/>
  <c r="Q223" i="9"/>
  <c r="R223" i="9"/>
  <c r="O223" i="9"/>
  <c r="P223" i="9"/>
  <c r="N136" i="9"/>
  <c r="O136" i="9"/>
  <c r="P136" i="9"/>
  <c r="Q136" i="9"/>
  <c r="R136" i="9"/>
  <c r="L239" i="9"/>
  <c r="R239" i="9"/>
  <c r="P239" i="9"/>
  <c r="Q239" i="9"/>
  <c r="H26" i="6" s="1"/>
  <c r="O239" i="9"/>
  <c r="F26" i="6" s="1"/>
  <c r="N88" i="9"/>
  <c r="R88" i="9"/>
  <c r="P88" i="9"/>
  <c r="Q88" i="9"/>
  <c r="O88" i="9"/>
  <c r="E11" i="6"/>
  <c r="N93" i="9"/>
  <c r="Q93" i="9"/>
  <c r="R93" i="9"/>
  <c r="O93" i="9"/>
  <c r="P93" i="9"/>
  <c r="O94" i="9"/>
  <c r="P94" i="9"/>
  <c r="Q94" i="9"/>
  <c r="R94" i="9"/>
  <c r="Q90" i="9"/>
  <c r="M90" i="9"/>
  <c r="L90" i="9"/>
  <c r="R90" i="9"/>
  <c r="N90" i="9"/>
  <c r="O90" i="9"/>
  <c r="K90" i="9"/>
  <c r="P90" i="9"/>
  <c r="N77" i="9"/>
  <c r="P77" i="9"/>
  <c r="R77" i="9"/>
  <c r="O77" i="9"/>
  <c r="Q77" i="9"/>
  <c r="N86" i="9"/>
  <c r="P86" i="9"/>
  <c r="R86" i="9"/>
  <c r="O86" i="9"/>
  <c r="Q86" i="9"/>
  <c r="E8" i="6"/>
  <c r="C8" i="6"/>
  <c r="D8" i="6"/>
  <c r="N76" i="9"/>
  <c r="O76" i="9"/>
  <c r="R76" i="9"/>
  <c r="P76" i="9"/>
  <c r="Q76" i="9"/>
  <c r="N75" i="9"/>
  <c r="O75" i="9"/>
  <c r="P75" i="9"/>
  <c r="Q75" i="9"/>
  <c r="R75" i="9"/>
  <c r="D7" i="6"/>
  <c r="N74" i="9"/>
  <c r="O74" i="9"/>
  <c r="P74" i="9"/>
  <c r="Q74" i="9"/>
  <c r="R74" i="9"/>
  <c r="E7" i="6"/>
  <c r="N73" i="9"/>
  <c r="R73" i="9"/>
  <c r="O73" i="9"/>
  <c r="Q73" i="9"/>
  <c r="H12" i="6" s="1"/>
  <c r="P73" i="9"/>
  <c r="C7" i="6"/>
  <c r="J7" i="6" s="1"/>
  <c r="C6" i="6"/>
  <c r="J6" i="6" s="1"/>
  <c r="D6" i="6"/>
  <c r="N57" i="9"/>
  <c r="R57" i="9"/>
  <c r="Q57" i="9"/>
  <c r="O57" i="9"/>
  <c r="P57" i="9"/>
  <c r="L57" i="9"/>
  <c r="N56" i="9"/>
  <c r="R56" i="9"/>
  <c r="Q56" i="9"/>
  <c r="O56" i="9"/>
  <c r="P56" i="9"/>
  <c r="M40" i="9"/>
  <c r="R40" i="9"/>
  <c r="O40" i="9"/>
  <c r="P40" i="9"/>
  <c r="Q40" i="9"/>
  <c r="N55" i="9"/>
  <c r="R55" i="9"/>
  <c r="O55" i="9"/>
  <c r="P55" i="9"/>
  <c r="Q55" i="9"/>
  <c r="N53" i="9"/>
  <c r="R53" i="9"/>
  <c r="P53" i="9"/>
  <c r="O53" i="9"/>
  <c r="Q53" i="9"/>
  <c r="D5" i="6"/>
  <c r="L54" i="9"/>
  <c r="R54" i="9"/>
  <c r="O54" i="9"/>
  <c r="P54" i="9"/>
  <c r="Q54" i="9"/>
  <c r="C5" i="6"/>
  <c r="J5" i="6" s="1"/>
  <c r="L44" i="9"/>
  <c r="P44" i="9"/>
  <c r="O44" i="9"/>
  <c r="F9" i="6" s="1"/>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G19" i="6" l="1"/>
  <c r="G26" i="6"/>
  <c r="D26" i="6"/>
  <c r="F19" i="6"/>
  <c r="C13" i="6"/>
  <c r="E24" i="6"/>
  <c r="H9" i="6"/>
  <c r="I26" i="6"/>
  <c r="J17" i="6"/>
  <c r="R149" i="9"/>
  <c r="I18" i="6" s="1"/>
  <c r="O149" i="9"/>
  <c r="Q149" i="9"/>
  <c r="P149" i="9"/>
  <c r="R150" i="9"/>
  <c r="Q150" i="9"/>
  <c r="O150" i="9"/>
  <c r="P150" i="9"/>
  <c r="C26" i="6"/>
  <c r="J26" i="6" s="1"/>
  <c r="I16" i="6"/>
  <c r="F16" i="6"/>
  <c r="E26" i="6"/>
  <c r="M148" i="9"/>
  <c r="R148" i="9"/>
  <c r="Q148" i="9"/>
  <c r="H18" i="6" s="1"/>
  <c r="O148" i="9"/>
  <c r="P148" i="9"/>
  <c r="G18" i="6" s="1"/>
  <c r="E16" i="6"/>
  <c r="E9" i="6"/>
  <c r="H16" i="6"/>
  <c r="C16" i="6"/>
  <c r="D16" i="6"/>
  <c r="N150" i="9"/>
  <c r="K150" i="9"/>
  <c r="L150" i="9"/>
  <c r="N148" i="9"/>
  <c r="I9" i="6"/>
  <c r="I19" i="6"/>
  <c r="G16" i="6"/>
  <c r="D19" i="6"/>
  <c r="E19" i="6"/>
  <c r="G24" i="6"/>
  <c r="H20" i="6"/>
  <c r="I20" i="6"/>
  <c r="F20" i="6"/>
  <c r="C20" i="6"/>
  <c r="G20" i="6"/>
  <c r="D20" i="6"/>
  <c r="E20" i="6"/>
  <c r="I24" i="6"/>
  <c r="H24" i="6"/>
  <c r="F24" i="6"/>
  <c r="C24" i="6"/>
  <c r="D24" i="6"/>
  <c r="D13" i="6"/>
  <c r="F13" i="6"/>
  <c r="I13" i="6"/>
  <c r="E13" i="6"/>
  <c r="H13" i="6"/>
  <c r="G13" i="6"/>
  <c r="J13" i="6"/>
  <c r="I12" i="6"/>
  <c r="J8" i="6"/>
  <c r="D12" i="6"/>
  <c r="G12" i="6"/>
  <c r="C12" i="6"/>
  <c r="J12" i="6" s="1"/>
  <c r="E12" i="6"/>
  <c r="F12" i="6"/>
  <c r="G9" i="6"/>
  <c r="D9" i="6"/>
  <c r="H10" i="6"/>
  <c r="D10" i="6"/>
  <c r="F10" i="6"/>
  <c r="G10" i="6"/>
  <c r="C10" i="6"/>
  <c r="E10" i="6"/>
  <c r="I10" i="6"/>
  <c r="J9" i="6"/>
  <c r="L148" i="9"/>
  <c r="M150" i="9"/>
  <c r="M149" i="9"/>
  <c r="N149" i="9"/>
  <c r="K149" i="9"/>
  <c r="L149" i="9"/>
  <c r="C18" i="6" l="1"/>
  <c r="J18" i="6" s="1"/>
  <c r="D18" i="6"/>
  <c r="F18" i="6"/>
  <c r="E18" i="6"/>
  <c r="J16" i="6"/>
  <c r="J19" i="6"/>
  <c r="J20" i="6"/>
  <c r="J24" i="6"/>
  <c r="J10" i="6"/>
  <c r="F23" i="7" l="1"/>
  <c r="F24" i="7"/>
  <c r="F22" i="7"/>
  <c r="B1" i="6" l="1"/>
  <c r="B1" i="8"/>
  <c r="R6" i="7"/>
</calcChain>
</file>

<file path=xl/sharedStrings.xml><?xml version="1.0" encoding="utf-8"?>
<sst xmlns="http://schemas.openxmlformats.org/spreadsheetml/2006/main" count="1966" uniqueCount="922">
  <si>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</si>
  <si>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</si>
  <si>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</si>
  <si>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</si>
  <si>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</si>
  <si>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</si>
  <si>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</si>
  <si>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</si>
  <si>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</si>
  <si>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</si>
  <si>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</si>
  <si>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</si>
  <si>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</si>
  <si>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</si>
  <si>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</si>
  <si>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</si>
  <si>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</si>
  <si>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</si>
  <si>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</si>
  <si>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</si>
  <si>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</si>
  <si>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</si>
  <si>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</si>
  <si>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</si>
  <si>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</si>
  <si>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</si>
  <si>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</si>
  <si>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</si>
  <si>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</si>
  <si>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</si>
  <si>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</si>
  <si>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</si>
  <si>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</si>
  <si>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</si>
  <si>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</si>
  <si>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</si>
  <si>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</si>
  <si>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</si>
  <si>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</si>
  <si>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</si>
  <si>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</si>
  <si>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</si>
  <si>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</si>
  <si>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</si>
  <si>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</si>
  <si>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</si>
  <si>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</si>
  <si>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</si>
  <si>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</si>
  <si>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</si>
  <si>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</si>
  <si>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</si>
  <si>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</si>
  <si>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</si>
  <si>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</si>
  <si>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</si>
  <si>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</si>
  <si>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</si>
  <si>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</si>
  <si>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</si>
  <si>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</si>
  <si>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</si>
  <si>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</si>
  <si>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</si>
  <si>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</si>
  <si>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</si>
  <si>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</si>
  <si>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</si>
  <si>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</si>
  <si>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</si>
  <si>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</si>
  <si>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</si>
  <si>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</si>
  <si>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</si>
  <si>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</si>
  <si>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</si>
  <si>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</si>
  <si>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</si>
  <si>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</si>
  <si>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</si>
  <si>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</si>
  <si>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</si>
  <si>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</si>
  <si>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</si>
  <si>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</si>
  <si>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</si>
  <si>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</si>
  <si>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</si>
  <si>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</si>
  <si>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</si>
  <si>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</si>
  <si>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</si>
  <si>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</si>
  <si>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</si>
  <si>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</si>
  <si>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</si>
  <si>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</si>
  <si>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</si>
  <si>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</si>
  <si>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</si>
  <si>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</si>
  <si>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</si>
  <si>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</si>
  <si>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</si>
  <si>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</si>
  <si>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</si>
  <si>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</si>
  <si>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</si>
  <si>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</si>
  <si>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</si>
  <si>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</si>
  <si>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</si>
  <si>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</si>
  <si>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</si>
  <si>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</si>
  <si>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</si>
  <si>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</si>
  <si>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</si>
  <si>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</si>
  <si>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</si>
  <si>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</si>
  <si>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</si>
  <si>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</si>
  <si>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</si>
  <si>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</si>
  <si>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</si>
  <si>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</si>
  <si>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</si>
  <si>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</si>
  <si>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</si>
  <si>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</si>
  <si>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</si>
  <si>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</si>
  <si>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</si>
  <si>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</si>
  <si>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</si>
  <si>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</si>
  <si>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</si>
  <si>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</si>
  <si>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</si>
  <si>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</si>
  <si>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</si>
  <si>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</si>
  <si>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</si>
  <si>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</si>
  <si>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</si>
  <si>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</si>
  <si>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</si>
  <si>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</si>
  <si>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</si>
  <si>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</si>
  <si>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</si>
  <si>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</si>
  <si>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</si>
  <si>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</si>
  <si>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</si>
  <si>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</si>
  <si>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</si>
  <si>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</si>
  <si>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</si>
  <si>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</si>
  <si>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</si>
  <si>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</si>
  <si>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</si>
  <si>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</si>
  <si>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</si>
  <si>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</si>
  <si>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</si>
  <si>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</si>
  <si>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</si>
  <si>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</si>
  <si>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</si>
  <si>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</si>
  <si>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</si>
  <si>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</si>
  <si>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</si>
  <si>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</si>
  <si>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</si>
  <si>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</si>
  <si>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</si>
  <si>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</si>
  <si>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</si>
  <si>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</si>
  <si>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</si>
  <si>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</si>
  <si>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</si>
  <si>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</si>
  <si>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</si>
  <si>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</si>
  <si>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</si>
  <si>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</si>
  <si>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</si>
  <si>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</si>
  <si>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</si>
  <si>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</si>
  <si>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</si>
  <si>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</si>
  <si>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</si>
  <si>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</si>
  <si>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</si>
  <si>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</si>
  <si>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</si>
  <si>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</si>
  <si>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</si>
  <si>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</si>
  <si>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</si>
  <si>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</si>
  <si>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</si>
  <si>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</si>
  <si>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</si>
  <si>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</si>
  <si>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</si>
  <si>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</si>
  <si>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</si>
  <si>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</si>
  <si>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</si>
  <si>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</si>
  <si>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</si>
  <si>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</si>
  <si>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</si>
  <si>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</si>
  <si>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</si>
  <si>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</si>
  <si>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</si>
  <si>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</si>
  <si>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</si>
  <si>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</si>
  <si>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</si>
  <si>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</si>
  <si>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</si>
  <si>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</si>
  <si>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</si>
  <si>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</si>
  <si>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</si>
  <si>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</si>
  <si>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</si>
  <si>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</si>
  <si>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</si>
  <si>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</si>
  <si>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</si>
  <si>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</si>
  <si>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</si>
  <si>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</si>
  <si>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</si>
  <si>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</si>
  <si>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</si>
  <si>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</si>
  <si>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</si>
  <si>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</si>
  <si>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</si>
  <si>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</si>
  <si>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</si>
  <si>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</si>
  <si>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</si>
  <si>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</si>
  <si>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</si>
  <si>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</si>
  <si>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</si>
  <si>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</si>
  <si>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</si>
  <si>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</si>
  <si>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</si>
  <si>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</si>
  <si>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</si>
  <si>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</si>
  <si>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</si>
  <si>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</si>
  <si>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</si>
  <si>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</si>
  <si>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</si>
  <si>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</si>
  <si>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</si>
  <si>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</si>
  <si>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</si>
  <si>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</si>
  <si>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</si>
  <si>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</si>
  <si>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</si>
  <si>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</si>
  <si>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</si>
  <si>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</si>
  <si>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</si>
  <si>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</si>
  <si>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</si>
  <si>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</si>
  <si>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</si>
  <si>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</si>
  <si>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</si>
  <si>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</si>
  <si>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</si>
  <si>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</si>
  <si>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</si>
  <si>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</si>
  <si>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</si>
  <si>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</si>
  <si>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</si>
  <si>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</si>
  <si>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</si>
  <si>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</si>
  <si>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</si>
  <si>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</si>
  <si>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</si>
  <si>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</si>
  <si>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</si>
  <si>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</si>
  <si>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</si>
  <si>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</si>
  <si>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</si>
  <si>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</si>
  <si>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</si>
  <si>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</si>
  <si>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</si>
  <si>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</si>
  <si>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</si>
  <si>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</si>
  <si>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</si>
  <si>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</si>
  <si>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</si>
  <si>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</si>
  <si>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</si>
  <si>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</si>
  <si>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</si>
  <si>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</si>
  <si>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</si>
  <si>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</si>
  <si>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</si>
  <si>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</si>
  <si>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</si>
  <si>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</si>
  <si>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</si>
  <si>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</si>
  <si>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</si>
  <si>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</si>
  <si>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</si>
  <si>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</si>
  <si>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</si>
  <si>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</si>
  <si>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</si>
  <si>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</si>
  <si>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</si>
  <si>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</si>
  <si>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</si>
  <si>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</si>
  <si>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</si>
  <si>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</si>
  <si>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</si>
  <si>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</si>
  <si>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</si>
  <si>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</si>
  <si>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</si>
  <si>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</si>
  <si>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</si>
  <si>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</si>
  <si>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</si>
  <si>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</si>
  <si>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</si>
  <si>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</si>
  <si>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</si>
  <si>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</si>
  <si>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</si>
  <si>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</si>
  <si>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</si>
  <si>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</si>
  <si>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</si>
  <si>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</si>
  <si>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</si>
  <si>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</si>
  <si>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</si>
  <si>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</si>
  <si>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</si>
  <si>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</si>
  <si>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</si>
  <si>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</si>
  <si>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</si>
  <si>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</si>
  <si>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</si>
  <si>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</si>
  <si>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</si>
  <si>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</si>
  <si>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</si>
  <si>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</si>
  <si>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</si>
  <si>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</si>
  <si>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</si>
  <si>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</si>
  <si>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</si>
  <si>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</si>
  <si>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</si>
  <si>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</si>
  <si>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</si>
  <si>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</si>
  <si>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</si>
  <si>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</si>
  <si>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</si>
  <si>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</si>
  <si>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</si>
  <si>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</si>
  <si>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</si>
  <si>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</si>
  <si>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</si>
  <si>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</si>
  <si>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</si>
  <si>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</si>
  <si>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</si>
  <si>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</si>
  <si>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</si>
  <si>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</si>
  <si>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</si>
  <si>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</si>
  <si>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</si>
  <si>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</si>
  <si>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</si>
  <si>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</si>
  <si>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</si>
  <si>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</si>
  <si>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</si>
  <si>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</si>
  <si>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</si>
  <si>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</si>
  <si>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</si>
  <si>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</si>
  <si>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</si>
  <si>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</si>
  <si>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</si>
  <si>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</si>
  <si>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</si>
  <si>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</si>
  <si>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</si>
  <si>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</si>
  <si>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</si>
  <si>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</si>
  <si>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</si>
  <si>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</si>
  <si>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</si>
  <si>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</si>
  <si>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</si>
  <si>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</si>
  <si>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</si>
  <si>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</si>
  <si>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</si>
  <si>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</si>
  <si>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</si>
  <si>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</si>
  <si>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</si>
  <si>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</si>
  <si>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</si>
  <si>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</si>
  <si>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</si>
  <si>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</si>
  <si>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</si>
  <si>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</si>
  <si>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</si>
  <si>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</si>
  <si>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</si>
  <si>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</si>
  <si>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</si>
  <si>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</si>
  <si>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</si>
  <si>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</si>
  <si>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</si>
  <si>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</si>
  <si>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</si>
  <si>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</si>
  <si>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</si>
  <si>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</si>
  <si>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</si>
  <si>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</si>
  <si>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</si>
  <si>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</si>
  <si>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</si>
  <si>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</si>
  <si>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</si>
  <si>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</si>
  <si>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</si>
  <si>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</si>
  <si>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</si>
  <si>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</si>
  <si>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</si>
  <si>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</si>
  <si>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</si>
  <si>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</si>
  <si>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</si>
  <si>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</si>
  <si>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</si>
  <si>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</si>
  <si>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</si>
  <si>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</si>
  <si>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</si>
  <si>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</si>
  <si>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</si>
  <si>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</si>
  <si>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</si>
  <si>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</si>
  <si>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</si>
  <si>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</si>
  <si>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</si>
  <si>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</si>
  <si>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</si>
  <si>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</si>
  <si>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</si>
  <si>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</si>
  <si>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</si>
  <si>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</si>
  <si>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</si>
  <si>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</si>
  <si>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</si>
  <si>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</si>
  <si>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</si>
  <si>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</si>
  <si>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</si>
  <si>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</si>
  <si>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</si>
  <si>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</si>
  <si>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</si>
  <si>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</si>
  <si>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</si>
  <si>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</si>
  <si>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</si>
  <si>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</si>
  <si>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</si>
  <si>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</si>
  <si>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</si>
  <si>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</si>
  <si>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</si>
  <si>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</si>
  <si>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</si>
  <si>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</si>
  <si>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</si>
  <si>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</si>
  <si>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</si>
  <si>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</si>
  <si>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</si>
  <si>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</si>
  <si>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</si>
  <si>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</si>
  <si>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</si>
  <si>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</si>
  <si>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</si>
  <si>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</si>
  <si>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</si>
  <si>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</si>
  <si>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</si>
  <si>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</si>
  <si>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</si>
  <si>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</si>
  <si>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</si>
  <si>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</si>
  <si>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</si>
  <si>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</si>
  <si>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</si>
  <si>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</si>
  <si>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</si>
  <si>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</si>
  <si>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</si>
  <si>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</si>
  <si>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</si>
  <si>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</si>
  <si>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</si>
  <si>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</si>
  <si>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</si>
  <si>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</si>
  <si>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</si>
  <si>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</si>
  <si>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</si>
  <si>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</si>
  <si>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</si>
  <si>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</si>
  <si>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</si>
  <si>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</si>
  <si>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</si>
  <si>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</si>
  <si>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</si>
  <si>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</si>
  <si>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</si>
  <si>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</si>
  <si>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</si>
  <si>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</si>
  <si>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</si>
  <si>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</si>
  <si>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</si>
  <si>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</si>
  <si>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</si>
  <si>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</si>
  <si>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</si>
  <si>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</si>
  <si>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</si>
  <si>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</si>
  <si>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</si>
  <si>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</si>
  <si>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</si>
  <si>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</si>
  <si>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</si>
  <si>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</si>
  <si>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</si>
  <si>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</si>
  <si>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</si>
  <si>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</si>
  <si>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</si>
  <si>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</si>
  <si>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</si>
  <si>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</si>
  <si>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</si>
  <si>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</si>
  <si>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</si>
  <si>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</si>
  <si>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</si>
  <si>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</si>
  <si>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</si>
  <si>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</si>
  <si>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</si>
  <si>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</si>
  <si>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</si>
  <si>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</si>
  <si>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</si>
  <si>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</si>
  <si>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</si>
  <si>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</si>
  <si>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</si>
  <si>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</si>
  <si>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</si>
  <si>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</si>
  <si>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</si>
  <si>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</si>
  <si>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</si>
  <si>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</si>
  <si>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</si>
  <si>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</si>
  <si>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</si>
  <si>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</si>
  <si>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</si>
  <si>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</si>
  <si>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</si>
  <si>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</si>
  <si>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Other mining and quarrying</t>
  </si>
  <si>
    <t>0810</t>
  </si>
  <si>
    <t>0899</t>
  </si>
  <si>
    <t>0990</t>
  </si>
  <si>
    <t>Quarrying of stone, sand and clay</t>
  </si>
  <si>
    <t>Other mining and quarrying n.e.c.</t>
  </si>
  <si>
    <t>Support activities for other mining and quarrying</t>
  </si>
  <si>
    <t>All except</t>
  </si>
  <si>
    <t>All</t>
  </si>
  <si>
    <t>N/A</t>
  </si>
  <si>
    <t>Mining of gemstones</t>
  </si>
  <si>
    <t>Mining of precious metals, including silver and gold</t>
  </si>
  <si>
    <t>Mining of metal ores</t>
  </si>
  <si>
    <t>Mining of diamonds and other gemstones</t>
  </si>
  <si>
    <t>https://www.mining-technology.com/features/featurethe-11-most-dangerous-minerals-4256873/</t>
  </si>
  <si>
    <t>Yes</t>
  </si>
  <si>
    <t>No</t>
  </si>
  <si>
    <t>Journal article</t>
  </si>
  <si>
    <t>The Mineral Question: How Energy and Technology Will Determine the Future of Mining</t>
  </si>
  <si>
    <t xml:space="preserve">Frontiers in Energy Research </t>
  </si>
  <si>
    <t>Vol 1, Pg 9</t>
  </si>
  <si>
    <t>Bardi Ugo</t>
  </si>
  <si>
    <t>https://doi.org/10.3389/fenrg.2013.00009</t>
  </si>
  <si>
    <t>Transparency on greenhouse gas emissions from mining to enable climate change mitigation</t>
  </si>
  <si>
    <t>Nat. Geosci</t>
  </si>
  <si>
    <t>Vol 13, Pg 100-104</t>
  </si>
  <si>
    <t>M Azadi and S.A. Northey</t>
  </si>
  <si>
    <t>https://doi.org/10.1038/s41561-020-0531-3</t>
  </si>
  <si>
    <t>Energy use is a major cost for mining and quarrying. More generically in mining, energy use can be grouped in three categories: (1) extraction - consuming 19% of energy, (2) materials handling - consuming 42% of total energy (87% of this in the form of diesel fuel), (3) processing - consuming 39% of total energy (of which crushing and grinding account for 75%). Diesel fuel accounts for at least 35% of the average energy cost of mining.[1] 
It is estimated that greenhouse gas emissions associated with primary mineral and metal production was equivalent to approximately 10% of the total global energy-related greenhouse gas emissions in 2018. [2]</t>
  </si>
  <si>
    <t>In most types mining, heavy equipment such as mining drills, blasting tools, earth movers and crusing equipment are used. Additionally, feeding, conveying and elemental analysis equipment is often used once the raw material has been crushed. [3] In quarrying, large, powerful equipment is also used, this includes, but not is limited to stripping and drilling equipment, wheel loaders, off-highway trucks and crushing equipment. [4]</t>
  </si>
  <si>
    <t>Website</t>
  </si>
  <si>
    <t>New to the Mining Industry? Make Sure You Know the Most Common Types of Mining Equipment</t>
  </si>
  <si>
    <t>www.thermofisher.com</t>
  </si>
  <si>
    <t>Marlene Gasdia-Cochrane</t>
  </si>
  <si>
    <t>https://www.thermofisher.com/blog/mining/new-to-the-mining-industry-make-sure-you-know-the-most-common-types-of-mining-equipment/</t>
  </si>
  <si>
    <t>Types of Equipment in the Quarry Industry</t>
  </si>
  <si>
    <t>www.smallbusiness.chron.com</t>
  </si>
  <si>
    <t>Justin Johnson</t>
  </si>
  <si>
    <t>https://smallbusiness.chron.com/types-machinery-quarry-industry-55491.html</t>
  </si>
  <si>
    <t>Transportation of extracted materials and minerals is a necessary step in the mining and quarrying process, as they need to get to processing facilities and be distributed, often from remote areas.[5] Mines may require their own haul roads or rail networks to facilitate this transportation. [6]</t>
  </si>
  <si>
    <t>Document from website</t>
  </si>
  <si>
    <t xml:space="preserve">Metals &amp; Mining Research Brief </t>
  </si>
  <si>
    <t xml:space="preserve">Sustainability Accounting Standards Board </t>
  </si>
  <si>
    <t xml:space="preserve">https://www.sasb.org/wp-content/uploads/2019/08/NR0302_MetalsMining_2014_06_24_Industry_Brief.pdf </t>
  </si>
  <si>
    <t xml:space="preserve">Environmental, Health and Safety Guidelines for Mining </t>
  </si>
  <si>
    <t>IFC</t>
  </si>
  <si>
    <t>https://www.ifc.org/wps/wcm/connect/topics_ext_content/ifc_external_corporate_site/sustainability-at-ifc/policies-standards/ehs-guidelines</t>
  </si>
  <si>
    <t xml:space="preserve">First part of the rationale is the same as language used in mining of minerals. Second part adapted for this heatmap. </t>
  </si>
  <si>
    <t>Water Use in Industries of the Future:
Mining Industry</t>
  </si>
  <si>
    <t>www.energy.gov</t>
  </si>
  <si>
    <t xml:space="preserve">Jim Mavis </t>
  </si>
  <si>
    <t>https://www.energy.gov/sites/prod/files/2013/11/f4/water_use_mining.pdf</t>
  </si>
  <si>
    <t>Quarries use water, too</t>
  </si>
  <si>
    <t>www.global.weir</t>
  </si>
  <si>
    <t>https://www.global.weir/newsroom/news-articles/quarries-use-water-too/</t>
  </si>
  <si>
    <t>Weir</t>
  </si>
  <si>
    <t xml:space="preserve">Extracted materials and minerals are partially processed in the immediate vicinity of a mine site. Water is used in crushing, mainly for dust control. But screening, grinding and milling can also use significant amounts of water depending on the scale of operation. Once ore is crushed, the mined product can be transported through a pipeline as an aqueous slurry to a processing plant some distance away. Water use depends on the rheological (flow) properties of the slurry and, in some cases, the purity or contaminants in the water used to prepare the slurry. [7]
Most quarries use water in the washing and processing of their products. For example, sand washing is a necessary step for producing high quality sand, it utilises both clear and recycled water. [8] </t>
  </si>
  <si>
    <t>Wastewater Treatment for the Mining Industry</t>
  </si>
  <si>
    <t>www.fluencecorp.com</t>
  </si>
  <si>
    <t>Fluence News Team</t>
  </si>
  <si>
    <t>https://www.fluencecorp.com/wastewater-treatment-for-the-mining-industry/</t>
  </si>
  <si>
    <t xml:space="preserve">In general, mining wastewater may be highly acidic and high in suspended solids, making it potentially harmful to the environment or to people using receiving water bodies. Connecting a remote mine to a central treatment plant via a pipeline is expensive, time-consuming and requires right-of-way negotiations. Mining operations therefore tend to require de-centralised treatment of wastewater. [9] 
Washing of sand and other materials in quarries results in wastewater containing fine particles. The most common method of treating this is traditional settling ponds, however, through this method, water may be lost to evaporation or percolation in the pond. Further, the real estate for large enough ponds may not exist at sites. [10] </t>
  </si>
  <si>
    <t>https://www.quarrymagazine.com/2008/01/12/water-wise-sand-washing/</t>
  </si>
  <si>
    <t>Chris Beer</t>
  </si>
  <si>
    <t>Water wise sand washing</t>
  </si>
  <si>
    <t>www.quarrymagazine.com</t>
  </si>
  <si>
    <t>Mining and quarrying includes various methods of extraction from sources which are rich in the target element(s) from the earth.[5][6]</t>
  </si>
  <si>
    <t>https://www.quarrymagazine.com/2008/01/11/getting-the-most-value-out-of-quarry-royalties/</t>
  </si>
  <si>
    <t>Getting the most value out of quarry royalties</t>
  </si>
  <si>
    <t xml:space="preserve">First part of the rationale is the same as language used in mining of metal ores and mining of minerals. Second part adapted for this heatmap. </t>
  </si>
  <si>
    <t>Handling Explosives in Surface Mines
and Quarries</t>
  </si>
  <si>
    <t>www.dnrme.qld.gov.au</t>
  </si>
  <si>
    <t>Department of Queensland</t>
  </si>
  <si>
    <t>https://www.dnrme.qld.gov.au/__data/assets/pdf_file/0017/240353/qld-guidance-note-10.pdf</t>
  </si>
  <si>
    <t>Chemicals Used in Mining</t>
  </si>
  <si>
    <t>www.hesperian.org</t>
  </si>
  <si>
    <t>Hesperian Health Guides</t>
  </si>
  <si>
    <t>https://en.hesperian.org/hhg/A_Community_Guide_to_Environmental_Health:Chemicals_Used_in_Mining</t>
  </si>
  <si>
    <t>Mining and quarrying activities often include the use and/or storage of harmful items. Explosives are the primary method of breaking and loosening rocks. These represent a major hazard due to the enormous amounts of energy that can be rapidly converted into gases at high pressure and temperature. [12] Production of stone for construction and production of cement from quarrying operations accounts for an 16% of the world mining market for explosives. [14]
Other toxic chemicals that may be used in mining and quarrying which will need to be stored include but are not limited to sulfuric acids, other solvents to separate minerals from ore, nitric acid, gasoline, diesel fuel and acetylene (for welding and soldering). [13]</t>
  </si>
  <si>
    <t>https://ihsmarkit.com/products/explosives-and-blasting-chemical-economics-handbook.html</t>
  </si>
  <si>
    <t>Explosives and Blasting Agents</t>
  </si>
  <si>
    <t>www.ihsmarkit.com</t>
  </si>
  <si>
    <t>IHS Markit</t>
  </si>
  <si>
    <t>Chemical risks in mining industry?</t>
  </si>
  <si>
    <t>www.prevor.com</t>
  </si>
  <si>
    <t>Prevor</t>
  </si>
  <si>
    <t>https://www.prevor.com/en/chemical-risks-in-mining-industry/</t>
  </si>
  <si>
    <t xml:space="preserve">The production of minerals involves a series of physical and chemical processes. Methods for physically separating the ore from surrounding material include complex processes which involve mixing the ore with chemical solutions or other liquids in order to separate materials. Examples of chemical separations which involve isolating minerals from their ore by chemical processes include solvent extraction, leaching, refining, and floatation. [15] </t>
  </si>
  <si>
    <t>Mining and Water Pollution</t>
  </si>
  <si>
    <t>Safe Drinking Water Foundation</t>
  </si>
  <si>
    <t>https://www.safewater.org/fact-sheets-1/2017/1/23/miningandwaterpollution</t>
  </si>
  <si>
    <t>Chemical Pollution in Low and Middle Income Countries (Mining Industry Pollutants)</t>
  </si>
  <si>
    <t>pg 67</t>
  </si>
  <si>
    <t>Frederik T. Weiss, Marianne Leuzinger, Christian Zurbrügg, Rik I.L. Eggen</t>
  </si>
  <si>
    <t>https://www.eawag.ch/fileadmin/Domain1/Abteilungen/sandec/publikationen/Chemical_Pollution/ChemPoll-LAMICS_Chapter4.pdf</t>
  </si>
  <si>
    <t>During the processes involved in the exploitation, transport, extraction, and processing of materials and minerals, large amounts of hazardous metals and minerals are unintentionally released into the environment. For example, when large quantities of rock containing sulphide minerals are excavated, it reacts with water and oxygen to create sulphuric acid. The acid will leach from rock as long as its exposed to air and water and until the sulphides are leached out – a process that can last hundreds, even thousands of years. Acid is carried off the minesite by rainwater or surface drainage and deposited into nearby streams, rivers, lakes and groundwater, severely degrading water quality, and can kill aquatic life and make water virtually unusable. [16][17]
The minerals and metals of most concern are asbestos and antimony, arsenic, cadmium, chromium, copper, lead, manganese, mercury, and thallium. In general, the accumulation and distribution of these compounds result from such processes as the leaching of heavy metals from tailings and by acid mine drainage (AMD).  [17]</t>
  </si>
  <si>
    <t>Towards Pollution</t>
  </si>
  <si>
    <t>UN Environment Assembly</t>
  </si>
  <si>
    <t>https://wedocs.unep.org/bitstream/handle/20.500.11822/21800/UNEA_towardspollution_long%20version_Web.pdf?sequence=1&amp;isAllowed=y</t>
  </si>
  <si>
    <t>Soil Pollution: A Hidden Reality</t>
  </si>
  <si>
    <t>N. Rodrigues Eugenio, M. McLaughlin, D. Pennock</t>
  </si>
  <si>
    <t>http://www.fao.org/3/I9183EN/i9183en.pdf</t>
  </si>
  <si>
    <t>Tailings pond spill: What happens to effluent over time</t>
  </si>
  <si>
    <t>Yahoo! News Canada</t>
  </si>
  <si>
    <t>C. Hall</t>
  </si>
  <si>
    <t>https://ca.news.yahoo.com/tailings-pond-spill-happens-effluent-090000270.html</t>
  </si>
  <si>
    <t>The digging, drilling, removal and storage of earth and ores during mining and quarrying operations expose previously sequestered substances, often in high concentrations, to oxygen and water.[18][19] Among these substances, sulphides react with air and oxygen to produce sulphuric acid, which itself is harmful, but can also accelerate the rate of heavy metals leaching from mines and from mine waste (tailings). If not treated or adequately contained, this can occassionally spill, sending millions of cubic metres of potentially toxic waste into surrounding ecosystems.[16] [20]</t>
  </si>
  <si>
    <t xml:space="preserve">Have used the same rationale and references from Mining of metal ores and mining of minerals for consistency </t>
  </si>
  <si>
    <t xml:space="preserve">Mining Industry Energy Bandwidth Study </t>
  </si>
  <si>
    <t xml:space="preserve">U.S. Department of Energy Industrial Technologies Program </t>
  </si>
  <si>
    <t xml:space="preserve">https://www.energy.gov/sites/prod/files/2013/11/f4/mining_bandwidth.pdf </t>
  </si>
  <si>
    <t>This Business Activity uses financial assets for the reasonable and appropriate day-to-day support of its key operations.</t>
  </si>
  <si>
    <t>Mineral Processing Wastes</t>
  </si>
  <si>
    <t>Office of Research, Development, and Technology, Office of Safety, RDT</t>
  </si>
  <si>
    <t>https://www.fhwa.dot.gov/publications/research/infrastructure/structures/97148/mwst1.cfm</t>
  </si>
  <si>
    <t>http://nora.nerc.ac.uk/id/eprint/6290/1/Quarry_Fines_and_Waste.pdf</t>
  </si>
  <si>
    <t>Quarry fines and waste</t>
  </si>
  <si>
    <t>www.nora.nerc.ac.uk</t>
  </si>
  <si>
    <t>Clive Mitchell</t>
  </si>
  <si>
    <t xml:space="preserve">Mining and Critical Ecosystems </t>
  </si>
  <si>
    <t xml:space="preserve">World Resources Institute </t>
  </si>
  <si>
    <t xml:space="preserve">http://pdf.wri.org/mining_critical_ecosystems_full.pdf </t>
  </si>
  <si>
    <t>One largescale mine can result in tens of millions of tonnes of waste rock and toxic liquids. [23] Altogether, mining produces ~100 billion tonnes of waste annually, with ~10% being tailings - hazardous liquid waste created during ore processing. [18]</t>
  </si>
  <si>
    <t>Who Owns the Minerals Under Your Property</t>
  </si>
  <si>
    <t>www.nolo.com</t>
  </si>
  <si>
    <t>Beth Ross</t>
  </si>
  <si>
    <t>https://www.nolo.com/legal-encyclopedia/who-owns-the-minerals-under-your-property.html</t>
  </si>
  <si>
    <t>Mining Rights and title in the United Kingdom</t>
  </si>
  <si>
    <t>www.lexology.com</t>
  </si>
  <si>
    <t>Baker McKenzie</t>
  </si>
  <si>
    <t>https://www.lexology.com/library/detail.aspx?g=59e9e62b-1720-40ae-922e-1d5ae4ce618f</t>
  </si>
  <si>
    <t>Constructing a Diagnostic Framework on Corruption Risks in Mining Sector Licencing</t>
  </si>
  <si>
    <t>www.im4dc.org</t>
  </si>
  <si>
    <t>Alan Wolfe and Andrew Williams</t>
  </si>
  <si>
    <t>https://im4dc.org/wp-content/uploads/2015/07/Corruption-Risks-in-the-Mining-Chain-Final-Completed-Report.pdf</t>
  </si>
  <si>
    <t>Global Resource Outlook 2019</t>
  </si>
  <si>
    <t>Oberle, Bringezu, Hatfield-Dodds, Hellweg, Schandl, Clement et. al</t>
  </si>
  <si>
    <t>https://wesr.unep.org/irp/index/1</t>
  </si>
  <si>
    <t>More than one quarter of active mines and exploration sites overlap with or are within 10km of a strictly protected area.[24] One third of active mines are within intact areas of high conservation value.[24][31] Three quarters of active mines and exploration sites are in areas deemed by conservation organizations to be of high ecological value. [24]</t>
  </si>
  <si>
    <t>Mining and quarrying in an area can create pressure on water, power, and other resources in the vicinity. [24] Changes in land use can also create pressure on renewable resources by reducing biodiversity and inhibiting agricultural production.[31]</t>
  </si>
  <si>
    <t>Local Communities and Mines</t>
  </si>
  <si>
    <t>www.iied.org</t>
  </si>
  <si>
    <t>International Institute for Environment and Development</t>
  </si>
  <si>
    <t>https://pubs.iied.org/sites/default/files/pdfs/migrate/G00901.pdf?</t>
  </si>
  <si>
    <t>https://www.aggbusiness.com/feature/quarries-rely-community-support</t>
  </si>
  <si>
    <t>Aggregates Business</t>
  </si>
  <si>
    <t>Quarries rely on community support</t>
  </si>
  <si>
    <t>www.aggbusiness.com</t>
  </si>
  <si>
    <t xml:space="preserve">Mining can create new communities. New projects can bring jobs, business activities, roads, schools, health clinics to remote and previously impoverished areas. All mines have a finite life, and it is difficult to sustain the direct benefits they bring to the communities in terms of wages and improved welfare after mine closure. Communities are particularly vulnerable where linkages with other sectors of the economy are weak. Further,  benefits may be unevenly shared, and for some there may be poor recompense for the loss of existing livelihoods and the damage to their environment and culture. [32]
Quarries can often be the major employer in rural areas, creating local economy dependence in the same way that mining does.[33] </t>
  </si>
  <si>
    <t xml:space="preserve">First paragraph is the same as of mining of minerals. Have added the second paragraph which adapts the rationale for this heatmap. </t>
  </si>
  <si>
    <t>Leveraging Mining Investments in Water Infrastructure</t>
  </si>
  <si>
    <t xml:space="preserve">P. Toledano and C. Roorda </t>
  </si>
  <si>
    <t>http://ccsi.columbia.edu/files/2014/05/CCSI-Policy-Paper-Leveraging-Mining-Related-Water-Infrastructure-for-Development-March-20141.pdf</t>
  </si>
  <si>
    <t>The Growing Battle between Mining and Agriculture</t>
  </si>
  <si>
    <t>www.oxfamamerica.org</t>
  </si>
  <si>
    <t>Keith Slack</t>
  </si>
  <si>
    <t>https://politicsofpoverty.oxfamamerica.org/the-growing-battle-between-mining-and-agriculture/</t>
  </si>
  <si>
    <t>Consistent with mining of minerals</t>
  </si>
  <si>
    <t>Hazards identified and the need for health risk assessment in the South African mining industry</t>
  </si>
  <si>
    <t>Human and Experimental Toxicology</t>
  </si>
  <si>
    <t>Vol 34, pg 1212 - 1221</t>
  </si>
  <si>
    <t>https://journals.sagepub.com/doi/pdf/10.1177/0960327115600370</t>
  </si>
  <si>
    <t>Have kept first paragraph consistent with mining of minerals as the same rationale applies. Have added a second paragraph to take into account quarrying</t>
  </si>
  <si>
    <t>Exposure to dust from mining and quarrying can lead to many pathological effects depending on mineralogical composition, size, shape and levels and duration of exposure. Mining, quarrying and processing of materials and minerals can result in occupational exposure to toxic substances such as platinum, chromium, vanadium, manganese, mercury, cyanide and diesel particulate.[37]
Further, in quarries, employees can be exposed to concrete admixtures, which can cause skin or respiratory irritation as can contact with concrete itself similarly there are chemicals involved in other processing activities such as asphalt or cement production.[38]</t>
  </si>
  <si>
    <t>https://www.hsa.ie/eng/Your_Industry/Quarrying/Health_Surveillance_Occupational_Disease/Chemical_Exposure/</t>
  </si>
  <si>
    <t>Health and Safety Authority Ireland</t>
  </si>
  <si>
    <t>Chemical Exposures in Quarries</t>
  </si>
  <si>
    <t>www.hsa.ie</t>
  </si>
  <si>
    <t>Explosives are used regularly during mining and quarrying. They can be dangerous if proper precautions are not taken to protect workers. They must be stored so as to protect them from the elements and from conditions that could cause degradation and loss of safety and reliability. The public must also be protected by ensuring stored explosives are accessible only to authorized workers and used solely for their intended purpose. [39]</t>
  </si>
  <si>
    <t>Key hazards in mining health and safety</t>
  </si>
  <si>
    <t>www.ontario.ca</t>
  </si>
  <si>
    <t>https://www.ontario.ca/document/mining-sector-plan-2017-2018/key-hazards-mining-health-and-safety</t>
  </si>
  <si>
    <t>https://www.cdc.gov/niosh/mining/topics/manualmaterialshandling.html</t>
  </si>
  <si>
    <t>National Institute for Occupational Safety and Health, Mining Program</t>
  </si>
  <si>
    <t>www.cdc.gov</t>
  </si>
  <si>
    <t>Mining Topic: Manual Materials Handling</t>
  </si>
  <si>
    <t>Have kept the first paragraph consistent with mining of minerals and then added the second paragraph for quarrying</t>
  </si>
  <si>
    <t>The process of routinely moving objects by carrying, holding, lifting, pushing, pulling and stooping, is performed by many types of workers in surface and underground mining including maintenance workers, electricians, mechanics, labourers and some equipment operators. Workspace constraints are common in underground mining, and inadequate workstation design, which can contribute to injury risk for many workers. [40]
In third world countries, workers are often used as a susbstitute for authomation in quarrying. Manual handling of materials, heavy lifting, repetitive movements and tasks, forceful manual-exertion, and exposure to the whole body or segmental vibration. This gruelling nature of work predisposes workers to musculo-skeletal disorders. [41]</t>
  </si>
  <si>
    <t>Musculoskeletal disorders (MSDs) and their associated factors among quarry workers in Nigeria: A cross-sectional study</t>
  </si>
  <si>
    <t>Heliyon</t>
  </si>
  <si>
    <t>Vol 7</t>
  </si>
  <si>
    <t>https://www.sciencedirect.com/science/article/pii/S2405844021002358</t>
  </si>
  <si>
    <t>Stanley Njaka, Dariah Mohd Yusoff, Siti Marwanis Anua, Yee Cheng Kueh and Chuks Oswald Edeogu</t>
  </si>
  <si>
    <t>The process of routinely moving objects by carrying, holding, lifting, pushing, pulling and stooping, is performed by many types of workers in surface and underground mining including maintenance workers, electricians, mechanics, labourers and some equipment operators. Workspace constraints are common in underground mining, and inadequate workstation design, which can contribute to injury risk for many workers. [40]
In third world countries, workers are often used as a susbstitute for automation in quarrying. Manual handling of materials, heavy lifting, repetitive movements and tasks, forceful manual-exertion, and exposure to the whole body or segmental vibration. This gruelling nature of work predisposes workers to musculo-skeletal disorders. [41]</t>
  </si>
  <si>
    <t>https://www.ilo.org/global/about-the-ilo/newsroom/news/WCMS_007929/lang--en/index.htm</t>
  </si>
  <si>
    <t>International Labour Organization</t>
  </si>
  <si>
    <t>Small-scale mining on the increase in developing countries</t>
  </si>
  <si>
    <t>www.ilo.org</t>
  </si>
  <si>
    <t>Small scale mining and quarrying is increasing significantly in developing countries. Work in this sector tends to be low-paid, seasonal and highly precarious. [42]</t>
  </si>
  <si>
    <t xml:space="preserve">Sub-sectoral Environmental and Social Guidelines: Stone, Sand and Gravel </t>
  </si>
  <si>
    <t>www.ebrd.com</t>
  </si>
  <si>
    <t>European Bank for Reconstruction and Development</t>
  </si>
  <si>
    <t>https://www.ebrd.com/downloads/about/sustainability/Stone.pdf</t>
  </si>
  <si>
    <t>Workers are at risk of injury or even death given the heavy machinery and motor vehicles that are used at mines and quarrys. Hazards include, but are not limited to, being struck by or run over by equipment, being crushed between equipment, falling off mobile equipment while performing maintenance and driving into an unguarded open hole underground. [39] Noise and vibration will be generated by drilling and blasting operations, from excavation activities, loading and unloading of rock, crushing and conveying operations, and vehicle movements may reach levels that are hazardous to health. [36]</t>
  </si>
  <si>
    <t>Have kept consistent with mining of minerals. Have added a second paragraph relevant to this heatmap.</t>
  </si>
  <si>
    <t xml:space="preserve">International Migrant Workers in the Mining Sector </t>
  </si>
  <si>
    <t xml:space="preserve">Mylène Coderre-Proulx, Bonnie Campbell, Issiaka Mandé </t>
  </si>
  <si>
    <t>https://www.ilo.org/wcmsp5/groups/public/---ed_protect/---protrav/---migrant/documents/publication/wcms_538488.pdf</t>
  </si>
  <si>
    <t>Migrant mineworkers advocating for decent work</t>
  </si>
  <si>
    <t>www.ec.europe.eu</t>
  </si>
  <si>
    <t>Mainstreaming Migration into International Cooperation and Development  (MMICD)</t>
  </si>
  <si>
    <t>https://ec.europa.eu/international-partnerships/stories/migrant-mineworkers-advocating-decent-work_en</t>
  </si>
  <si>
    <t>Migrant labourers tend to be most present and involve the highest numbers during the construction phase of the mine. This phase also involves infrastructural development (roads, electricity etc), which creates indirect employment [43]
For many migrant mineworkers, the vulnerabilities faced are not only associated with the challenging working environment; they also face wider systemic challenges. Many migrant workers are unable to access earned social benefits and programmes, including pensions, access to compensation and essential reintegration support.[43] [44]</t>
  </si>
  <si>
    <t>Ground instability is one of the biggest causes of fatalities in underground mines. Falls of ground or rockbursts occur when rock becomes dislodged from the roof or walls of an underground excavated site. The amount of rock displaced can vary from small amount to tonnes of material. If workers happen to be where this occurs, it can lead to severe injuries or fatalities. As underground mines become older and deeper, they are generally more prone to incidents of ground instability. [39] When working in quarries, workers are typically outside and are susceptible to variations in weather: i.e. sun, extreme heat and cold, wind, rain etc. [36]</t>
  </si>
  <si>
    <t>In small scale mines and quarries, where the scale of operations are smaller and less sophisticated and less automated, workers are required to do low-skill physical labour. [42]</t>
  </si>
  <si>
    <t>Child Mining: 10 Facts</t>
  </si>
  <si>
    <t>www.stopchildlabor.org</t>
  </si>
  <si>
    <t>Child Labour Coalition</t>
  </si>
  <si>
    <t>https://stopchildlabor.org/?p=3853</t>
  </si>
  <si>
    <t>It is estimated that 1 million children work in mines globally for as little as USD2/day, they are forced into the industry by poverty. Mining often takes place in temporary, remote, small-scale locations making it difficult to regulate and monitor. Work for child miners includes digging shafts, scraping and lifting in salt mines, and carrying and crushing large stones in quarries. Child miners face many potential health consequences due to the nature of their work including: over-exertion, respiratory ailments, headaches, joint problems, hearing and vision loss.[45]</t>
  </si>
  <si>
    <t>Stone cold – the 11 most dangerous minerals</t>
  </si>
  <si>
    <t>www.mining-technology.com</t>
  </si>
  <si>
    <t>Mining Technology</t>
  </si>
  <si>
    <t xml:space="preserve">Some materials and minerals are fully consumed by the user and require no or very little packaging. </t>
  </si>
  <si>
    <t>Transportation of extracted materials and minerals is a necessary step in the mining and quarrying process, as they need to get to processing facilities and be distributed, often from remote areas.[5] Mines and quarries may require their own haul roads or rail networks to facilitate this transportation. [6]</t>
  </si>
  <si>
    <t xml:space="preserve">In order to build and operate mining and quarrying activities, rights to the surrounding land are generally obtained by the mining/quarrying interest.[5][6]
Normally there are three different types of rights: 
Landowner - owns royalty rights to the surface land
Mineral owner - owns royalty rights to the mineral deposit
Quarry operator - owns nothing, but wishes to pay royalty for use of the surface and mineral rights to gain a profit. [11] Regulations vary between jurisdictions, however, negotiations tend to take place between those who own the land and those who may want to manageor operate on  it. Involved parties can be either private or public entities. </t>
  </si>
  <si>
    <t xml:space="preserve">First part of rationale and second paragraph is similar to Mining of Minerals, however, specific statistics around use of explosives for quarry are included. In that same reference there are statistics around amount of explosives used in mining of metals/coal in case it is a useful reference for other heatmaps. </t>
  </si>
  <si>
    <t xml:space="preserve">Have used the same rationale and references from mining of metal ores and mining of minerals for consistency. There are no specific stats around quarries being close to areas of high biodiversity. </t>
  </si>
  <si>
    <t>Mining and quarrying often sets up direct competition with small-scale agriculture for control of land. In some countries, farmers displaced by mining projects turn to small-scale mining or quarrying as a replacement livelihood. This can perpetuate a cycle of poverty and conflict in which these farmers-turned-miners are forcibly evicted and beaten by police for coming onto land claimed by large-scale mining and quarrying projects. [35]</t>
  </si>
  <si>
    <t xml:space="preserve">Quarrying and dredging operations can lead to direct destruction of immediate habitat and may cause consequential alteration or degradation of surrounding habitats through changes to the hydrological regime, reduced sedimentation causing greater erosion and deposition of disturbed fine sediment or increased sedimentation causing a “smothering” of habitat. [36] </t>
  </si>
  <si>
    <t>Exposure to dust from mining and quarrying can lead to many pathological effects depending on mineralogical composition, size, shape and levels and duration of exposure. Mining, quarrying and processing of materials and minerals can result in occupational exposure to toxic substances such as platinum, chromium, vanadium, manganese, mercury, cyanide and diesel particulate.[37]
Further, in quarries, employees can be exposed to concrete admixtures, which can cause skin or respiratory irritation as can contact with concrete itself, similarly there are chemicals involved in other processing activities such as asphalt or cement production.[38]</t>
  </si>
  <si>
    <t xml:space="preserve">Rational and references used are the same as Mining for Minerals heatmap for consistency. </t>
  </si>
  <si>
    <t xml:space="preserve">Have kept consistent with mining of minerals. Added in a line at the end around impact of excessive vibrations, which is more acute in quarrying. </t>
  </si>
  <si>
    <t>Rationale and references have been kept consistent with mining of minerals heatmap</t>
  </si>
  <si>
    <t>Fighting corruption in mining poses tough challenges</t>
  </si>
  <si>
    <t>www.dw.com</t>
  </si>
  <si>
    <t>Srinivas Mazumdaru</t>
  </si>
  <si>
    <t>https://www.dw.com/en/fighting-corruption-in-mining-poses-tough-challenges/a-41645234</t>
  </si>
  <si>
    <t xml:space="preserve">Have kept this consistent  with mining of minerals heatmap. </t>
  </si>
  <si>
    <t xml:space="preserve">Mining Royalties
A Global Study of Their Impact on Investors, Government, and Civil Society  </t>
  </si>
  <si>
    <t>www.worldbank.org</t>
  </si>
  <si>
    <t>James Otto, Craig Andrews, Fred Cawood, Michael Doggett, Pietro Guj, Frank Stermole, John Stermole, and John Tilton</t>
  </si>
  <si>
    <t>http://documents1.worldbank.org/curated/en/103171468161636902/pdf/372580Mining0r101OFFICIAL0USE0ONLY1.pdf</t>
  </si>
  <si>
    <t xml:space="preserve">Many nations have reformed or are now reforming the ways in which they regulate and tax the mining sector, and as part of that effort, royalty concepts are being reexamined. The geological, economic, social, and political circumstances of each nation are unique, and an approach to royalty taxes that is optimal for one nation may be impractical for another. [47] It is important to note that it is extraction activity itself that is the issue, rather the product sold. </t>
  </si>
  <si>
    <r>
      <t xml:space="preserve">Perhaps the rationale that is included in the second part of BE02-T-H-1  (quarries using water for washing) is more relevant here for quarries? 
</t>
    </r>
    <r>
      <rPr>
        <sz val="13"/>
        <color theme="4"/>
        <rFont val="Calibri"/>
        <family val="2"/>
      </rPr>
      <t xml:space="preserve">No - think it's fine where it is. </t>
    </r>
  </si>
  <si>
    <r>
      <t xml:space="preserve">There are no specific stats around energy use for quarrying, my sense is that it is incorporated into mining stats. This rationale is consistent with Mining of Mineral Heatmap.
</t>
    </r>
    <r>
      <rPr>
        <sz val="13"/>
        <color theme="4"/>
        <rFont val="Calibri"/>
        <family val="2"/>
      </rPr>
      <t xml:space="preserve">That's fine. </t>
    </r>
  </si>
  <si>
    <t xml:space="preserve">First part of the rationale is the same as language used in mining of minerals. Second part adapted for this heatmap. 
</t>
  </si>
  <si>
    <t xml:space="preserve">Rationale is very similar to Mining of metal ores and Mining of minerals, so have kept language similar and used the same references. 
</t>
  </si>
  <si>
    <r>
      <t>This is applicable to mainly the mining part of this heatmap. Not really applicable to quarrying, therefore has noted this as split and have used the same rationale as mining of minerals.</t>
    </r>
    <r>
      <rPr>
        <sz val="13"/>
        <color theme="4"/>
        <rFont val="Calibri"/>
        <family val="2"/>
      </rPr>
      <t xml:space="preserve"> Fine.</t>
    </r>
  </si>
  <si>
    <t>A significant proportion of energy for mining and quarrying operations is generated on site, as they are often in remote locations and transporting electricity from distant grids causes significant inefficiencies through losses along the way.[5][6][21]</t>
  </si>
  <si>
    <t xml:space="preserve">Mines and quarries can take up hundreds of square kilometres of space, and they often cause regional impact beyond their physical borders. In order to set up new mines, licenses for exploration and development must be obtained. Negotiations for rights can often take place with governments directly, or require government approval / be subject to government veto.[9][34] </t>
  </si>
  <si>
    <r>
      <t xml:space="preserve">Though this is a no for mining of minerals, have noted it as a yes here. There is a lot more dust produced from quarrying than there may be from mining and therefore rationale has been populated accordingly. 
</t>
    </r>
    <r>
      <rPr>
        <sz val="13"/>
        <color theme="4"/>
        <rFont val="Calibri"/>
        <family val="2"/>
      </rPr>
      <t>Nice.</t>
    </r>
  </si>
  <si>
    <t xml:space="preserve">Materials and minerals that are mined and quarried do not emit greehouse gases during use or post-use. </t>
  </si>
  <si>
    <t>A number of minerals pose serious hazards to human beings and the environmnent. Mining of some minerals has actually ceased due to the serious health risks posed, an example of this is Crocidolite (blue asbestos). Some other dangerous minerals include, but not limited to, Hydroxyapatite, Erionite, Phenacite, K-Feldspar, Chrysotile (white asbestos), Quartz, Fluorite, Pyrite, Galena and Cinnabar.[46]</t>
  </si>
  <si>
    <t xml:space="preserve">There are a number of materials and minerals mined that are not considered to be hazardous to humans, this includes, but is not limited to, sand, clay and gravel. </t>
  </si>
  <si>
    <t xml:space="preserve">HAVE ADDED IN MODERATE RATIONALE. </t>
  </si>
  <si>
    <t xml:space="preserve">Awarding of mining licences at the beginning of the value chain is arguably the foundation for success or failure in whether mining delivers development; however, evidence shows that with huge sums involved and complex administration, mining sector licencing is particularly at risk of corruption. [30] In many countries, rampant corruption afflicting the mining industry has led to a massive loss of public revenue, estimated to be worth hundreds of millions of dollars every year.[27]
</t>
  </si>
  <si>
    <t>https://www.americangeosciences.org/critical-issues/faq/what-are-main-mining-methods</t>
  </si>
  <si>
    <t>What are the main methods of mining?</t>
  </si>
  <si>
    <t>www.americangeosciences.org</t>
  </si>
  <si>
    <t>American Geosciences Institute</t>
  </si>
  <si>
    <t>This Business Activity typically involves the extraction of materials and minerals from a mine or quarry, as well as initial processing such as rock crushing, grinding, cleaning and sawing. It involves the extraction of a range of materials, from sand, stones and clay to asbestos, natural graphite, asphalt, quartz and mica. Such materials are most notably used in construction. Also included are related support activities such as exploration services, sampling and geological observation, as well as draining and pumping, test drillling and hole boring.
Surface mines are used typically used for more shallow and less valuable deposits such as sand, stone and clay, as well as mica (which can be quite high-value depending on quality). Underground mines are more expensive and are often used to reach deeper deposits - these processes are often used for asbestos and graphite, among others. [48]</t>
  </si>
  <si>
    <r>
      <t xml:space="preserve">Mining and quarrying includes various methods of extraction from sources which are rich in the target element(s) from the earth.[5][6]
</t>
    </r>
    <r>
      <rPr>
        <sz val="13"/>
        <color theme="7" tint="-0.499984740745262"/>
        <rFont val="Calibri"/>
        <family val="2"/>
      </rPr>
      <t xml:space="preserve">
Methods vary from open-pit mining to underground mines, and depend on the type of mineral, the location of the deposit, and the scale and sophistication of the mining operation.</t>
    </r>
  </si>
  <si>
    <r>
      <t xml:space="preserve">Rationale is very similar to Mining of metal ores and Mining of minerals, so have kept language similar and used the same references. 
</t>
    </r>
    <r>
      <rPr>
        <sz val="13"/>
        <color theme="4"/>
        <rFont val="Calibri"/>
        <family val="2"/>
      </rPr>
      <t xml:space="preserve">Is there any way to make this more specific to this heatmap e.g. the type of mining or quarrying carried out (such as open-pit?). It's fine as is if not, but so far the heatmap is very generalised so if it can become any more specific e.g. by way of example, that would be useful. 
</t>
    </r>
    <r>
      <rPr>
        <sz val="13"/>
        <rFont val="Calibri"/>
        <family val="2"/>
      </rPr>
      <t xml:space="preserve">
QUARRYING IS GENERALLY OPEN-PIT, HOWEVER, GRAPHITE (AND POTENTIALLY OTHER MINERALS THAT FALL INTO THE CATEGORY THAT ARE NOT LISTED) IS OFTEN MINED UNDERGROUND. SO THERE ISN'T A PARTICULAR METHOD THAT IS USED FOR ALL OF THE MATERIALS/MINERALS NOTED IN THIS HEATMAP. 
</t>
    </r>
    <r>
      <rPr>
        <sz val="13"/>
        <color theme="7" tint="-0.499984740745262"/>
        <rFont val="Calibri"/>
        <family val="2"/>
      </rPr>
      <t>FF: Added a sentence expanding on different methods to provide some colour.</t>
    </r>
  </si>
  <si>
    <t xml:space="preserve">In order to build and operate mining and quarrying activities, rights to the surrounding land are generally obtained by the mining/quarrying interest.[5][6]
Normally there are three different types of rights: 
Landowner - owns royalty rights to the surface land.
Mineral owner - owns royalty rights to the mineral deposit.
Quarry operator - owns nothing, but wishes to pay royalty for use of the surface and mineral rights to gain a profit. [11] Regulations vary between jurisdictions, however, negotiations tend to take place between those who own the land and those who may want to manageor operate on it. Involved parties can be either private or public entities. </t>
  </si>
  <si>
    <r>
      <rPr>
        <sz val="13"/>
        <color theme="4"/>
        <rFont val="Calibri"/>
        <family val="2"/>
      </rPr>
      <t xml:space="preserve">Want to check that 'rock containing sulphide minerals' is relevant to this heatmap, and therefore that sulfuric acid issue is a problem here? Please highlight if it is/isn't a key issue for all rock extraction included in this heatmap, and provide a couple of examples of exclusions if relevant. 
</t>
    </r>
    <r>
      <rPr>
        <sz val="13"/>
        <rFont val="Calibri"/>
        <family val="2"/>
      </rPr>
      <t xml:space="preserve">MY SENSE IS THAT IT IS RELEVANT BECUASE OPEN PIT AND UNDERGROUND MINING ARE BOTH USED FOR THIS BUSINESS ACTIVITY (FOR EXAMPLE WITH GRAPHITE), THEREFORE THERE WILL BE EXPOSURE TO ROCKS CONTAINING SULPHIDE MINERALS AND ACID MINE DRAINAGE WILL BE AN ISSUE. </t>
    </r>
    <r>
      <rPr>
        <sz val="13"/>
        <color theme="4"/>
        <rFont val="Calibri"/>
        <family val="2"/>
      </rPr>
      <t xml:space="preserve">
Also, please clarify if the metals mentioned in the second paragraph are relevant to the extraction covered under this heatmap, or if they're more specific to metals/minerals. 
</t>
    </r>
    <r>
      <rPr>
        <sz val="13"/>
        <rFont val="Calibri"/>
        <family val="2"/>
      </rPr>
      <t>AGAIN, THIS IS EXPOSURE TO ROCKS WHICH MAY CONTAIN THESE METAILS DURING THE MINING PROCESS THAT COULD LEAD TO LEACHING.</t>
    </r>
    <r>
      <rPr>
        <sz val="13"/>
        <color theme="1"/>
        <rFont val="Calibri"/>
        <family val="2"/>
      </rPr>
      <t xml:space="preserve">
</t>
    </r>
    <r>
      <rPr>
        <sz val="13"/>
        <color theme="7" tint="-0.499984740745262"/>
        <rFont val="Calibri"/>
        <family val="2"/>
      </rPr>
      <t>FF: Confirming that acid mine drainage and heavy metals are applicable for any kind of mine because the things that cause them are just in the ground, randomly distributed everywhere. They aren't target substances, just waste occurring in low concentrations.</t>
    </r>
  </si>
  <si>
    <r>
      <rPr>
        <sz val="13"/>
        <color theme="4"/>
        <rFont val="Calibri"/>
        <family val="2"/>
      </rPr>
      <t xml:space="preserve">Same point on sulfuric acid as above. </t>
    </r>
    <r>
      <rPr>
        <sz val="13"/>
        <rFont val="Calibri"/>
        <family val="2"/>
      </rPr>
      <t xml:space="preserve">SEE NOTE ABOVE </t>
    </r>
    <r>
      <rPr>
        <sz val="13"/>
        <color theme="7" tint="-0.499984740745262"/>
        <rFont val="Calibri"/>
        <family val="2"/>
      </rPr>
      <t>FF: *Thumbs up*</t>
    </r>
    <r>
      <rPr>
        <sz val="13"/>
        <color theme="1"/>
        <rFont val="Calibri"/>
        <family val="2"/>
      </rPr>
      <t xml:space="preserve">
Have used the same rationale and references as mining of metal ores and mining of minerals for consistency</t>
    </r>
  </si>
  <si>
    <r>
      <rPr>
        <sz val="13"/>
        <color theme="4"/>
        <rFont val="Calibri"/>
        <family val="2"/>
      </rPr>
      <t xml:space="preserve">Are mineral ores relevant to this heatmap?
</t>
    </r>
    <r>
      <rPr>
        <sz val="13"/>
        <rFont val="Calibri"/>
        <family val="2"/>
      </rPr>
      <t xml:space="preserve">
FOR EXAMPLE, MICA and GRAPHITE ARE BOTH IN NORMALLY MINED IN ORE FORMAT. WE COULD TAKE OUT THE WORD "ORE" IF APPROPRIATE. 
</t>
    </r>
    <r>
      <rPr>
        <sz val="13"/>
        <color theme="7" tint="-0.499984740745262"/>
        <rFont val="Calibri"/>
        <family val="2"/>
      </rPr>
      <t>FF: Added a bit explaining 'mineral ores' for clarity</t>
    </r>
    <r>
      <rPr>
        <sz val="13"/>
        <rFont val="Calibri"/>
        <family val="2"/>
      </rPr>
      <t xml:space="preserve">
</t>
    </r>
    <r>
      <rPr>
        <sz val="13"/>
        <color theme="1"/>
        <rFont val="Calibri"/>
        <family val="2"/>
      </rPr>
      <t xml:space="preserve">
First paragraph has been consistent with mining of minerals heatmap. The second paragraph has been added to take into account byproducts from quarrying. </t>
    </r>
  </si>
  <si>
    <r>
      <t xml:space="preserve">The mining and processing of mineral ores </t>
    </r>
    <r>
      <rPr>
        <sz val="13"/>
        <color theme="7" tint="-0.499984740745262"/>
        <rFont val="Calibri"/>
        <family val="2"/>
      </rPr>
      <t xml:space="preserve">(earth with the target mineral mixed in amongst non-target or 'waste' materials) </t>
    </r>
    <r>
      <rPr>
        <sz val="13"/>
        <color theme="1"/>
        <rFont val="Calibri"/>
        <family val="2"/>
      </rPr>
      <t>results in the production of large quantities of residual wastes that are for the most part earth- or rock-like in nature. Larger amounts are generated from surface mines, such as open pit compared to underground mines. [22]
Quarry fines are generated by processes related to blasting, processing, handling and transportation. Majority of quarry fines are produced during the crushing, milling and screening of quarried rock to produce single-size aggregate. Many quarries have large stockpiles of fines that they cannot sell. [23]</t>
    </r>
  </si>
  <si>
    <r>
      <t xml:space="preserve">Have used the same rationale and references from Mining of metal ores and mining of minerals for consistency 
</t>
    </r>
    <r>
      <rPr>
        <sz val="13"/>
        <color theme="4"/>
        <rFont val="Calibri"/>
        <family val="2"/>
      </rPr>
      <t xml:space="preserve">Are you sure this is relevant to the mining and quarrying covered under this heatmap specifically? </t>
    </r>
    <r>
      <rPr>
        <sz val="13"/>
        <rFont val="Calibri"/>
        <family val="2"/>
      </rPr>
      <t xml:space="preserve">THERE IS WASTE FROM MINING OF MINERALS COVERED IN THIS HEATMAP (ASBESTOS, QUARTZ ETC.) - SIGNIFICANT AMOUNT OF ROCK LEFTOVER. TAILINGS (LIQUID WASTE) ARE DEFINITELY A PRODUCT OF BENEFICATION. THERE ARENT SPECIFIC DETAILS ABOUT THE AMOUNT OF WASTE FOR THESE SPECIFIC MINERALS, THEREFORE THOUGHT IT WAS APPROPRIATE TO INCLUDE THIS STATISTIC. </t>
    </r>
  </si>
  <si>
    <t>How do we legislate for improved community development?</t>
  </si>
  <si>
    <t>www.wider.unu.edu</t>
  </si>
  <si>
    <t>James M Otto</t>
  </si>
  <si>
    <t>https://www.wider.unu.edu/sites/default/files/wp2017-102.pdf</t>
  </si>
  <si>
    <t>World Bank Extractive Industries Sourcebook: Good Practice Notes</t>
  </si>
  <si>
    <t>David Brereton, John Owen and Julie Kim</t>
  </si>
  <si>
    <t>http://documents1.worldbank.org/curated/en/388421468151145000/pdf/712990v20WP0P100Good0Practice0Notes.pdf</t>
  </si>
  <si>
    <r>
      <t xml:space="preserve">Regulations vary depending on jurisdiction, it is possible that surface rights are separated out from mineral rights below the surface and from operating rights. [11]  Negotiations may take place between property owners who may choose to lease the land to mining/quarrying operators and private parties that wish to mine resources, which can sometimes be state-owned. [28][29] 
Community Development Agreements (CDAs) are contracts between the owner of the land granting the rights to extract minerals or quarry, and a community (communities). CDAs </t>
    </r>
    <r>
      <rPr>
        <sz val="13"/>
        <color theme="7" tint="-0.499984740745262"/>
        <rFont val="Calibri"/>
        <family val="2"/>
      </rPr>
      <t xml:space="preserve">are being voluntarily used by mining operators in many jurisdictions, and are being mandated via legislation in others, as they can help </t>
    </r>
    <r>
      <rPr>
        <sz val="13"/>
        <color theme="1"/>
        <rFont val="Calibri"/>
        <family val="2"/>
      </rPr>
      <t>provide a greater degree of certainty for all parties.</t>
    </r>
    <r>
      <rPr>
        <sz val="13"/>
        <color theme="7" tint="-0.499984740745262"/>
        <rFont val="Calibri"/>
        <family val="2"/>
      </rPr>
      <t xml:space="preserve"> [49][50]</t>
    </r>
  </si>
  <si>
    <r>
      <t xml:space="preserve">In mining of minerals, have included commentary around CDAs. Not sure if I should include that here too? There doesn't seem to be as much literature around CDAs and quarrying. 
</t>
    </r>
    <r>
      <rPr>
        <sz val="13"/>
        <color theme="4"/>
        <rFont val="Calibri"/>
        <family val="2"/>
      </rPr>
      <t xml:space="preserve">I think you could summarise the emergence of CDAs in one sentence, and cut out the last sentence highlighted. </t>
    </r>
    <r>
      <rPr>
        <sz val="13"/>
        <rFont val="Calibri"/>
        <family val="2"/>
      </rPr>
      <t xml:space="preserve">ADDED IN ONE SENTENCE AROUND CDAs AND REMOVED THE LAST SENTENCE. 
</t>
    </r>
    <r>
      <rPr>
        <sz val="13"/>
        <color theme="7" tint="-0.499984740745262"/>
        <rFont val="Calibri"/>
        <family val="2"/>
      </rPr>
      <t>FF: Added additional wording for context and copied references from Mining of minerals heatmap.</t>
    </r>
  </si>
  <si>
    <r>
      <t xml:space="preserve">Copy changes. DONE </t>
    </r>
    <r>
      <rPr>
        <sz val="13"/>
        <color theme="7" tint="-0.499984740745262"/>
        <rFont val="Calibri (Body)"/>
      </rPr>
      <t>FF: Also done</t>
    </r>
  </si>
  <si>
    <r>
      <t xml:space="preserve">Perhaps this can also be changed to yes in mining of metals and mining of minerals if apporpriate? 
</t>
    </r>
    <r>
      <rPr>
        <sz val="13"/>
        <color theme="4"/>
        <rFont val="Calibri"/>
        <family val="2"/>
      </rPr>
      <t xml:space="preserve">Thanks for this - is it more relevant for certain substances as well e.g. mica, compared with others such as sand?  
</t>
    </r>
    <r>
      <rPr>
        <sz val="13"/>
        <rFont val="Calibri"/>
        <family val="2"/>
      </rPr>
      <t xml:space="preserve">THERE IS VERY LIMITED INFORMATION ABOUT THE PRODUCTS FROM SMALL SCALE MINING - SEE THE FOLLOWING LINK (https://eiti.org/ASM)
</t>
    </r>
    <r>
      <rPr>
        <sz val="13"/>
        <color theme="7" tint="-0.499984740745262"/>
        <rFont val="Calibri"/>
        <family val="2"/>
      </rPr>
      <t>FF: The limited data that is available is focused on high-value substances such as gold and rough diamonds, which makes sense in terms of getting value from small scales / volumes of minerals. I'll add in a sentence but it's not going to change this goal's assessment.</t>
    </r>
  </si>
  <si>
    <r>
      <t xml:space="preserve">Small scale mining and quarrying is increasing significantly in developing countries. Work in this sector tends to be low-paid, seasonal and highly precarious. [42] </t>
    </r>
    <r>
      <rPr>
        <sz val="13"/>
        <color theme="7" tint="-0.499984740745262"/>
        <rFont val="Calibri"/>
        <family val="2"/>
      </rPr>
      <t>While the informal nature of small scale mining means that there is limited data available, these activities seem to focus on high-value substances, and therefore may be less relevant to low-value minerals where extremely large volumes are needed to justify the investment of time and equipment.</t>
    </r>
  </si>
  <si>
    <t xml:space="preserve">This has been kept consistent with mining of mineral heatmap as literature doesn’t seem to separate statistics for quarrying vs mining. </t>
  </si>
  <si>
    <r>
      <t xml:space="preserve">Perhaps this is a yes. Please see ILO report around small-scale mining and involvement of women in processing of raw materials, including crushing, grinding, sieving, washing and transporting of minerals. (https://www.ilo.org/global/about-the-ilo/newsroom/news/WCMS_007929/lang--en/index.htm)
</t>
    </r>
    <r>
      <rPr>
        <sz val="13"/>
        <color theme="4"/>
        <rFont val="Calibri"/>
        <family val="2"/>
      </rPr>
      <t>Consider to what extent it's relevant for this heatmap specifically? e.g. think it's a big issue in mica. Potentially worth a split.</t>
    </r>
    <r>
      <rPr>
        <sz val="13"/>
        <rFont val="Calibri"/>
        <family val="2"/>
      </rPr>
      <t xml:space="preserve">  THERE IS SIGNIFICANT AMOUNTS OF LITERATURE AROUND CHILDREN INVOLVED IN MICA MINING, BUT NOT SO MUCH ABOUT WOMEN. IT APPEARS THAT MEN ARE AS AT RISK AS WOMEN WHEN IT COMES TO MICA MINING. THIS IS ALSO THE CASE WITH SMALL SCALE MINING MORE GENERALLY. (https://www.somo.nl/wp-content/uploads/2018/03/NL180313_GLOBAL-MICA-MINING-.pdf)</t>
    </r>
    <r>
      <rPr>
        <sz val="13"/>
        <color theme="1"/>
        <rFont val="Calibri"/>
        <family val="2"/>
      </rPr>
      <t xml:space="preserve">
</t>
    </r>
    <r>
      <rPr>
        <sz val="13"/>
        <color theme="7" tint="-0.499984740745262"/>
        <rFont val="Calibri"/>
        <family val="2"/>
      </rPr>
      <t>FF: Leaving this as 'No', as the discussion above didn't seem to indicate a clear trend in the research, and the goal has been upgraded on other characteristics.</t>
    </r>
  </si>
  <si>
    <r>
      <t>Copy any edits across.</t>
    </r>
    <r>
      <rPr>
        <sz val="13"/>
        <rFont val="Calibri"/>
        <family val="2"/>
      </rPr>
      <t xml:space="preserve"> THIS IS NOTED AS NO ABOVE AS WELL - THEREFORE NOTHING TO BE COPIED ACROSS? </t>
    </r>
  </si>
  <si>
    <r>
      <t xml:space="preserve">This rationale was in mining of minerals, but FF team noted that it may sit better in this heatmap. Am not sure if this should be yes or split? 
</t>
    </r>
    <r>
      <rPr>
        <sz val="13"/>
        <color theme="4"/>
        <rFont val="Calibri"/>
        <family val="2"/>
      </rPr>
      <t xml:space="preserve">Interesting point: happy to keep as Split, so also write a Moderate rationale. You need to make it clear which minerals would be considered harmful, and in the Moderate rationale make it clear which would sit there instead. </t>
    </r>
    <r>
      <rPr>
        <sz val="13"/>
        <rFont val="Calibri"/>
        <family val="2"/>
      </rPr>
      <t xml:space="preserve">HAVE LISTED THE 11 MOST DANGEROUS ONES THAT ARE LISTED IN THE REFERENCE USED. </t>
    </r>
  </si>
  <si>
    <r>
      <t xml:space="preserve">This rationale was in mining of minerals, but FF team noted that it may sit better in this heatmap. Am not sure if this should be yes or split? 
</t>
    </r>
    <r>
      <rPr>
        <sz val="13"/>
        <color theme="4"/>
        <rFont val="Calibri"/>
        <family val="2"/>
      </rPr>
      <t>See above.</t>
    </r>
    <r>
      <rPr>
        <sz val="13"/>
        <rFont val="Calibri"/>
        <family val="2"/>
      </rPr>
      <t xml:space="preserve"> CHANGES COPIED THROUGH </t>
    </r>
  </si>
  <si>
    <r>
      <t xml:space="preserve">Highlight that the ones deemed harmful above are not designated as Low priority. </t>
    </r>
    <r>
      <rPr>
        <sz val="13"/>
        <rFont val="Calibri"/>
        <family val="2"/>
      </rPr>
      <t>AMENDED</t>
    </r>
  </si>
  <si>
    <t xml:space="preserve">Materials and minerals that are mined and quarried are a natural resource. Many resources that would have ended up in a dump a few decades ago are now recycled. </t>
  </si>
  <si>
    <t>FF: Flagging this for the future, not a priority as doesn't impact risk rating.
What is meant here by minerals being consumed? For something like fuels, they combust, undergoing chemical transformation and for practical purposes they disappear. Minerals might be combined into a product (cement, concrete) or used directly (sand, aggregate), but don't go anywhere.
Being used as a product input kind of fits, but seems like we could remove this and keep the content in the next row?</t>
  </si>
  <si>
    <r>
      <t xml:space="preserve">Have used the same rationale as mining of minerals (part of this was used in mining of metals as well). The references remain the same. 
</t>
    </r>
    <r>
      <rPr>
        <sz val="13"/>
        <color theme="4"/>
        <rFont val="Calibri"/>
        <family val="2"/>
      </rPr>
      <t xml:space="preserve">Does the latter paragraph also apply to this 'Other' group? Some nuance might be useful if there are only a couple of materials in this heatmap to which it applies. </t>
    </r>
    <r>
      <rPr>
        <sz val="13"/>
        <rFont val="Calibri"/>
        <family val="2"/>
      </rPr>
      <t xml:space="preserve">HAVE DELETED THIS PARAGRAPH AS IN HINSIGHT IT IS PROBABLY NOT REALLY RELEAVANT. </t>
    </r>
  </si>
  <si>
    <r>
      <t xml:space="preserve">CHANGES COPIED THROUGH </t>
    </r>
    <r>
      <rPr>
        <sz val="13"/>
        <color theme="7" tint="-0.499984740745262"/>
        <rFont val="Calibri"/>
        <family val="2"/>
      </rPr>
      <t>FF:+1</t>
    </r>
  </si>
  <si>
    <r>
      <t xml:space="preserve">Rationale is very similar to Mining of metal ores and Mining of minerals, so have kept language similar and used the same references. 
</t>
    </r>
    <r>
      <rPr>
        <sz val="13"/>
        <color theme="7" tint="-0.499984740745262"/>
        <rFont val="Calibri"/>
        <family val="2"/>
      </rPr>
      <t>FF: Updated after calibration</t>
    </r>
  </si>
  <si>
    <t>FF: Updated after calibration.
NOTE - intention is for this goal to be 'Moderate', but currently showing 'Low' because of BE15-T-L-2</t>
  </si>
  <si>
    <t>While there are a mix of consumer and non-consumer commodities in this business activity, extractive companies should be responsible for communicating details about the region and methods of extraction onwards to their customers, as this will be a consideration for purchase decisions down the value chain.</t>
  </si>
  <si>
    <t>Procurement deals primarily with purchases of product inputs, or the use of outsourced core services.
Mines and quarries are reliant on specialized chemicals and explosives, which are used on an ongoing basis.[5][6] These are not used at an intensity that brings them to the level of a product input, but are a consideration for this goal. The use of outsourced services is also a common occurrence in the industry, but 'support services for other mining and quarrying' is in scope for this business activity, and therefore is not treated as a separate part of the supply chain for the purpose of this goal. As a result, this goal has been assessed as a moderate risk for this business activity.
Commercial mining and quarrying are highly mechanized industries. Capital goods are out of scope for this goal, but when these purchases occur, companies are encouraged to examine purchase decisions through the lens of the procurement goal.</t>
  </si>
  <si>
    <t xml:space="preserve">There are a number of materials and minerals mined that are not considered to be hazardous to humans, this includes, but is not limited to, sand, clay and gravel -these require only minimal initial processing occurs before onward sale. </t>
  </si>
  <si>
    <t>Materials and minerals are natural resources, and many are generally benign  (sand, gravel, clay).</t>
  </si>
  <si>
    <t>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</si>
</sst>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sz val="13"/>
      <color theme="4"/>
      <name val="Calibri"/>
      <family val="2"/>
    </font>
    <font>
      <sz val="13"/>
      <color theme="4"/>
      <name val="Calibri (Body)"/>
    </font>
    <font>
      <sz val="13"/>
      <color theme="7" tint="-0.499984740745262"/>
      <name val="Calibri"/>
      <family val="2"/>
    </font>
    <font>
      <sz val="13"/>
      <name val="Calibri"/>
      <family val="2"/>
    </font>
    <font>
      <sz val="13"/>
      <color theme="7" tint="-0.499984740745262"/>
      <name val="Calibri (Body)"/>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1" fillId="4" borderId="5" xfId="0" applyFont="1" applyFill="1" applyBorder="1" applyAlignment="1" applyProtection="1">
      <alignment horizontal="center" vertical="center"/>
    </xf>
    <xf numFmtId="0" fontId="0" fillId="4" borderId="3" xfId="0" applyFont="1" applyFill="1" applyBorder="1" applyAlignment="1" applyProtection="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14" fontId="0" fillId="15" borderId="5" xfId="0" applyNumberFormat="1" applyFont="1" applyFill="1" applyBorder="1" applyAlignment="1" applyProtection="1">
      <alignment horizontal="center" vertical="center"/>
      <protection locked="0"/>
    </xf>
    <xf numFmtId="0" fontId="43"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0" fillId="15" borderId="5" xfId="0" applyFill="1" applyBorder="1" applyAlignment="1" applyProtection="1">
      <alignment vertical="center"/>
      <protection locked="0"/>
    </xf>
    <xf numFmtId="0" fontId="44" fillId="15" borderId="14" xfId="0" applyFont="1" applyFill="1" applyBorder="1" applyAlignment="1" applyProtection="1">
      <alignment horizontal="left" vertical="center" wrapText="1"/>
      <protection locked="0"/>
    </xf>
    <xf numFmtId="0" fontId="44" fillId="15"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6" zoomScale="112" zoomScaleNormal="85" workbookViewId="0">
      <selection activeCell="F23" sqref="F23"/>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633</v>
      </c>
    </row>
    <row r="4" spans="1:18" ht="31" customHeight="1" x14ac:dyDescent="0.2">
      <c r="A4" s="245" t="s">
        <v>447</v>
      </c>
      <c r="B4" s="245"/>
      <c r="D4" s="245" t="s">
        <v>385</v>
      </c>
      <c r="E4" s="246"/>
      <c r="F4" s="13"/>
      <c r="G4" s="13"/>
      <c r="H4" s="14"/>
    </row>
    <row r="5" spans="1:18" ht="31" customHeight="1" x14ac:dyDescent="0.2">
      <c r="A5" s="249" t="s">
        <v>452</v>
      </c>
      <c r="B5" s="250"/>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49" t="s">
        <v>454</v>
      </c>
      <c r="B9" s="250"/>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5" t="s">
        <v>446</v>
      </c>
      <c r="B20" s="256"/>
      <c r="D20" s="247" t="s">
        <v>445</v>
      </c>
      <c r="E20" s="248"/>
      <c r="F20" s="248"/>
      <c r="G20" s="248"/>
      <c r="H20" s="248"/>
      <c r="I20" s="248"/>
    </row>
    <row r="21" spans="1:9" ht="19" x14ac:dyDescent="0.2">
      <c r="A21" s="253" t="s">
        <v>884</v>
      </c>
      <c r="B21" s="253"/>
      <c r="D21" s="15" t="s">
        <v>488</v>
      </c>
      <c r="E21" s="15" t="s">
        <v>489</v>
      </c>
      <c r="F21" s="42" t="s">
        <v>453</v>
      </c>
      <c r="G21" s="15" t="s">
        <v>491</v>
      </c>
      <c r="H21" s="15" t="s">
        <v>490</v>
      </c>
      <c r="I21" s="15" t="s">
        <v>492</v>
      </c>
    </row>
    <row r="22" spans="1:9" x14ac:dyDescent="0.2">
      <c r="A22" s="254"/>
      <c r="B22" s="254"/>
      <c r="D22" s="39" t="s">
        <v>634</v>
      </c>
      <c r="E22" s="40" t="s">
        <v>637</v>
      </c>
      <c r="F22" s="41" t="str">
        <f>HYPERLINK(CONCATENATE("https://siccode.com/search-isic/",$D22),"Description")</f>
        <v>Description</v>
      </c>
      <c r="G22" s="181" t="s">
        <v>641</v>
      </c>
      <c r="H22" s="17" t="s">
        <v>642</v>
      </c>
      <c r="I22" s="17" t="s">
        <v>642</v>
      </c>
    </row>
    <row r="23" spans="1:9" x14ac:dyDescent="0.2">
      <c r="A23" s="254"/>
      <c r="B23" s="254"/>
      <c r="D23" s="36" t="s">
        <v>635</v>
      </c>
      <c r="E23" s="37" t="s">
        <v>638</v>
      </c>
      <c r="F23" s="38" t="str">
        <f t="shared" ref="F23:F24" si="0">HYPERLINK(CONCATENATE("https://siccode.com/search-isic/",$D23),"Description")</f>
        <v>Description</v>
      </c>
      <c r="G23" s="234" t="s">
        <v>640</v>
      </c>
      <c r="H23" s="233" t="s">
        <v>643</v>
      </c>
      <c r="I23" s="233" t="s">
        <v>643</v>
      </c>
    </row>
    <row r="24" spans="1:9" x14ac:dyDescent="0.2">
      <c r="A24" s="254"/>
      <c r="B24" s="254"/>
      <c r="D24" s="39" t="s">
        <v>636</v>
      </c>
      <c r="E24" s="40" t="s">
        <v>639</v>
      </c>
      <c r="F24" s="41" t="str">
        <f t="shared" si="0"/>
        <v>Description</v>
      </c>
      <c r="G24" s="181" t="s">
        <v>641</v>
      </c>
      <c r="H24" s="17" t="s">
        <v>642</v>
      </c>
      <c r="I24" s="17" t="s">
        <v>642</v>
      </c>
    </row>
    <row r="25" spans="1:9" x14ac:dyDescent="0.2">
      <c r="A25" s="254"/>
      <c r="B25" s="254"/>
      <c r="D25" s="36"/>
      <c r="E25" s="37"/>
      <c r="F25" s="38"/>
      <c r="G25" s="183"/>
      <c r="H25" s="20"/>
      <c r="I25" s="184"/>
    </row>
    <row r="26" spans="1:9" x14ac:dyDescent="0.2">
      <c r="A26" s="254"/>
      <c r="B26" s="254"/>
      <c r="D26" s="39"/>
      <c r="E26" s="40"/>
      <c r="F26" s="41"/>
      <c r="G26" s="181"/>
      <c r="H26" s="17"/>
      <c r="I26" s="182"/>
    </row>
    <row r="27" spans="1:9" ht="16" customHeight="1" x14ac:dyDescent="0.2">
      <c r="A27" s="254"/>
      <c r="B27" s="254"/>
      <c r="D27" s="36"/>
      <c r="E27" s="37"/>
      <c r="F27" s="38"/>
      <c r="G27" s="183"/>
      <c r="H27" s="20"/>
      <c r="I27" s="184"/>
    </row>
    <row r="28" spans="1:9" ht="16" customHeight="1" x14ac:dyDescent="0.2">
      <c r="A28" s="254"/>
      <c r="B28" s="254"/>
      <c r="D28" s="39"/>
      <c r="E28" s="40"/>
      <c r="F28" s="41"/>
      <c r="G28" s="181"/>
      <c r="H28" s="17"/>
      <c r="I28" s="182"/>
    </row>
    <row r="29" spans="1:9" x14ac:dyDescent="0.2">
      <c r="A29" s="254"/>
      <c r="B29" s="254"/>
      <c r="D29" s="36"/>
      <c r="E29" s="37"/>
      <c r="F29" s="38"/>
      <c r="G29" s="183"/>
      <c r="H29" s="20"/>
      <c r="I29" s="184"/>
    </row>
    <row r="30" spans="1:9" x14ac:dyDescent="0.2">
      <c r="A30" s="254"/>
      <c r="B30" s="254"/>
      <c r="D30" s="39"/>
      <c r="E30" s="40"/>
      <c r="F30" s="41"/>
      <c r="G30" s="181"/>
      <c r="H30" s="17"/>
      <c r="I30" s="182"/>
    </row>
    <row r="31" spans="1:9" x14ac:dyDescent="0.2">
      <c r="A31" s="254"/>
      <c r="B31" s="254"/>
      <c r="D31" s="36"/>
      <c r="E31" s="37"/>
      <c r="F31" s="38"/>
      <c r="G31" s="183"/>
      <c r="H31" s="20"/>
      <c r="I31" s="184"/>
    </row>
    <row r="32" spans="1:9" x14ac:dyDescent="0.2">
      <c r="A32" s="254"/>
      <c r="B32" s="254"/>
      <c r="D32" s="39"/>
      <c r="E32" s="40"/>
      <c r="F32" s="41"/>
      <c r="G32" s="181"/>
      <c r="H32" s="17"/>
      <c r="I32" s="182"/>
    </row>
    <row r="33" spans="1:9" x14ac:dyDescent="0.2">
      <c r="A33" s="254"/>
      <c r="B33" s="254"/>
      <c r="D33" s="36"/>
      <c r="E33" s="37"/>
      <c r="F33" s="38"/>
      <c r="G33" s="183"/>
      <c r="H33" s="20"/>
      <c r="I33" s="184"/>
    </row>
    <row r="34" spans="1:9" x14ac:dyDescent="0.2">
      <c r="A34" s="254"/>
      <c r="B34" s="254"/>
      <c r="D34" s="39"/>
      <c r="E34" s="40"/>
      <c r="F34" s="41"/>
      <c r="G34" s="181"/>
      <c r="H34" s="17"/>
      <c r="I34" s="182"/>
    </row>
    <row r="35" spans="1:9" x14ac:dyDescent="0.2">
      <c r="A35" s="254"/>
      <c r="B35" s="254"/>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51" t="s">
        <v>483</v>
      </c>
      <c r="B37" s="252"/>
      <c r="D37" s="36"/>
      <c r="E37" s="37"/>
      <c r="F37" s="38"/>
      <c r="G37" s="183"/>
      <c r="H37" s="20"/>
      <c r="I37" s="184"/>
    </row>
    <row r="38" spans="1:9" ht="19" x14ac:dyDescent="0.2">
      <c r="A38" s="15" t="s">
        <v>493</v>
      </c>
      <c r="B38" s="15" t="s">
        <v>494</v>
      </c>
      <c r="D38" s="39"/>
      <c r="E38" s="40"/>
      <c r="F38" s="41"/>
      <c r="G38" s="181"/>
      <c r="H38" s="17"/>
      <c r="I38" s="182"/>
    </row>
    <row r="39" spans="1:9" ht="34" x14ac:dyDescent="0.2">
      <c r="A39" s="170" t="s">
        <v>644</v>
      </c>
      <c r="B39" s="170" t="s">
        <v>645</v>
      </c>
      <c r="D39" s="36"/>
      <c r="E39" s="37"/>
      <c r="F39" s="38"/>
      <c r="G39" s="183"/>
      <c r="H39" s="20"/>
      <c r="I39" s="184"/>
    </row>
    <row r="40" spans="1:9" ht="34" x14ac:dyDescent="0.2">
      <c r="A40" s="171" t="s">
        <v>646</v>
      </c>
      <c r="B40" s="171" t="s">
        <v>643</v>
      </c>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5:I43">
    <cfRule type="expression" dxfId="12" priority="8">
      <formula>$G25="Only"</formula>
    </cfRule>
  </conditionalFormatting>
  <conditionalFormatting sqref="I25:I43">
    <cfRule type="expression" dxfId="11" priority="7">
      <formula>$G25="All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4">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75" zoomScaleNormal="70" workbookViewId="0">
      <pane xSplit="2" ySplit="4" topLeftCell="C157" activePane="bottomRight" state="frozenSplit"/>
      <selection activeCell="I1" sqref="I1:O1048576"/>
      <selection pane="topRight" activeCell="I1" sqref="I1:O1048576"/>
      <selection pane="bottomLeft" activeCell="I1" sqref="I1:O1048576"/>
      <selection pane="bottomRight" activeCell="I166" sqref="I166"/>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Other mining and quarrying</v>
      </c>
      <c r="E1" s="47"/>
      <c r="F1" s="48"/>
      <c r="H1" s="90" t="s">
        <v>921</v>
      </c>
    </row>
    <row r="2" spans="1:19" ht="18" thickBot="1" x14ac:dyDescent="0.25">
      <c r="E2" s="47"/>
      <c r="F2" s="47"/>
    </row>
    <row r="3" spans="1:19" s="93" customFormat="1" ht="27" thickTop="1" x14ac:dyDescent="0.2">
      <c r="A3" s="272" t="s">
        <v>442</v>
      </c>
      <c r="B3" s="272"/>
      <c r="C3" s="272"/>
      <c r="D3" s="272"/>
      <c r="E3" s="272"/>
      <c r="F3" s="272"/>
      <c r="G3" s="142"/>
      <c r="H3" s="273" t="s">
        <v>443</v>
      </c>
      <c r="I3" s="274"/>
      <c r="J3" s="274"/>
      <c r="K3" s="274"/>
      <c r="L3" s="274"/>
      <c r="M3" s="274"/>
      <c r="N3" s="274"/>
      <c r="O3" s="274"/>
      <c r="P3" s="274"/>
      <c r="Q3" s="274"/>
      <c r="R3" s="274"/>
      <c r="S3" s="275"/>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217" thickTop="1" x14ac:dyDescent="0.2">
      <c r="A5" s="258" t="s">
        <v>0</v>
      </c>
      <c r="B5" s="258" t="s">
        <v>40</v>
      </c>
      <c r="C5" s="49" t="s">
        <v>178</v>
      </c>
      <c r="D5" s="49" t="s">
        <v>65</v>
      </c>
      <c r="E5" s="50" t="s">
        <v>177</v>
      </c>
      <c r="F5" s="51" t="s">
        <v>90</v>
      </c>
      <c r="G5" s="96"/>
      <c r="H5" s="132" t="s">
        <v>648</v>
      </c>
      <c r="I5" s="3" t="s">
        <v>661</v>
      </c>
      <c r="J5" s="155" t="s">
        <v>0</v>
      </c>
      <c r="K5" s="155">
        <f>IF(AND($H5="Yes",NOT(ISERROR(SEARCH("-H-",$C5)))),1,0)</f>
        <v>1</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t="s">
        <v>868</v>
      </c>
    </row>
    <row r="6" spans="1:19" s="93" customFormat="1" ht="36" x14ac:dyDescent="0.2">
      <c r="A6" s="258"/>
      <c r="B6" s="258"/>
      <c r="C6" s="52" t="s">
        <v>179</v>
      </c>
      <c r="D6" s="52" t="s">
        <v>65</v>
      </c>
      <c r="E6" s="53" t="s">
        <v>184</v>
      </c>
      <c r="F6" s="54" t="s">
        <v>91</v>
      </c>
      <c r="G6" s="96"/>
      <c r="H6" s="129" t="s">
        <v>649</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126" x14ac:dyDescent="0.2">
      <c r="A7" s="258"/>
      <c r="B7" s="258"/>
      <c r="C7" s="52" t="s">
        <v>180</v>
      </c>
      <c r="D7" s="52" t="s">
        <v>65</v>
      </c>
      <c r="E7" s="53" t="s">
        <v>185</v>
      </c>
      <c r="F7" s="54" t="s">
        <v>517</v>
      </c>
      <c r="G7" s="96"/>
      <c r="H7" s="129" t="s">
        <v>648</v>
      </c>
      <c r="I7" s="3" t="s">
        <v>662</v>
      </c>
      <c r="J7" s="156" t="s">
        <v>0</v>
      </c>
      <c r="K7" s="156">
        <f t="shared" si="3"/>
        <v>1</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t="s">
        <v>869</v>
      </c>
    </row>
    <row r="8" spans="1:19" s="93" customFormat="1" ht="90" x14ac:dyDescent="0.2">
      <c r="A8" s="258"/>
      <c r="B8" s="258"/>
      <c r="C8" s="52" t="s">
        <v>181</v>
      </c>
      <c r="D8" s="52" t="s">
        <v>65</v>
      </c>
      <c r="E8" s="53" t="s">
        <v>186</v>
      </c>
      <c r="F8" s="54" t="s">
        <v>92</v>
      </c>
      <c r="G8" s="96"/>
      <c r="H8" s="129" t="s">
        <v>648</v>
      </c>
      <c r="I8" s="3" t="s">
        <v>847</v>
      </c>
      <c r="J8" s="156" t="s">
        <v>0</v>
      </c>
      <c r="K8" s="156">
        <f t="shared" si="3"/>
        <v>1</v>
      </c>
      <c r="L8" s="156">
        <f t="shared" si="0"/>
        <v>0</v>
      </c>
      <c r="M8" s="156">
        <f t="shared" si="1"/>
        <v>0</v>
      </c>
      <c r="N8" s="156">
        <f t="shared" si="2"/>
        <v>0</v>
      </c>
      <c r="O8" s="156">
        <f t="shared" si="4"/>
        <v>0</v>
      </c>
      <c r="P8" s="156">
        <f t="shared" si="5"/>
        <v>0</v>
      </c>
      <c r="Q8" s="156">
        <f t="shared" si="6"/>
        <v>0</v>
      </c>
      <c r="R8" s="156">
        <f t="shared" si="7"/>
        <v>0</v>
      </c>
      <c r="S8" s="6" t="s">
        <v>870</v>
      </c>
    </row>
    <row r="9" spans="1:19" s="93" customFormat="1" ht="54" x14ac:dyDescent="0.2">
      <c r="A9" s="258"/>
      <c r="B9" s="258"/>
      <c r="C9" s="52" t="s">
        <v>182</v>
      </c>
      <c r="D9" s="52" t="s">
        <v>65</v>
      </c>
      <c r="E9" s="55" t="s">
        <v>612</v>
      </c>
      <c r="F9" s="56" t="s">
        <v>518</v>
      </c>
      <c r="G9" s="96"/>
      <c r="H9" s="129" t="s">
        <v>649</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58"/>
      <c r="B10" s="258"/>
      <c r="C10" s="52" t="s">
        <v>183</v>
      </c>
      <c r="D10" s="52" t="s">
        <v>65</v>
      </c>
      <c r="E10" s="55" t="s">
        <v>187</v>
      </c>
      <c r="F10" s="56" t="s">
        <v>93</v>
      </c>
      <c r="G10" s="96"/>
      <c r="H10" s="131" t="s">
        <v>649</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58"/>
      <c r="B11" s="258"/>
      <c r="C11" s="52" t="s">
        <v>535</v>
      </c>
      <c r="D11" s="52" t="s">
        <v>65</v>
      </c>
      <c r="E11" s="55" t="s">
        <v>537</v>
      </c>
      <c r="F11" s="56"/>
      <c r="G11" s="96"/>
      <c r="H11" s="131" t="s">
        <v>649</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58"/>
      <c r="B12" s="258"/>
      <c r="C12" s="52" t="s">
        <v>536</v>
      </c>
      <c r="D12" s="52" t="s">
        <v>66</v>
      </c>
      <c r="E12" s="55" t="s">
        <v>538</v>
      </c>
      <c r="F12" s="56"/>
      <c r="G12" s="96"/>
      <c r="H12" s="131" t="s">
        <v>649</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58"/>
      <c r="B13" s="258"/>
      <c r="C13" s="52" t="s">
        <v>456</v>
      </c>
      <c r="D13" s="52" t="s">
        <v>390</v>
      </c>
      <c r="E13" s="55" t="s">
        <v>458</v>
      </c>
      <c r="F13" s="56"/>
      <c r="G13" s="96"/>
      <c r="H13" s="130" t="s">
        <v>649</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253" thickTop="1" x14ac:dyDescent="0.2">
      <c r="A14" s="260" t="s">
        <v>1</v>
      </c>
      <c r="B14" s="260" t="s">
        <v>60</v>
      </c>
      <c r="C14" s="57" t="s">
        <v>188</v>
      </c>
      <c r="D14" s="57" t="s">
        <v>65</v>
      </c>
      <c r="E14" s="58" t="s">
        <v>190</v>
      </c>
      <c r="F14" s="59" t="s">
        <v>593</v>
      </c>
      <c r="G14" s="96"/>
      <c r="H14" s="128" t="s">
        <v>648</v>
      </c>
      <c r="I14" s="4" t="s">
        <v>689</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t="s">
        <v>680</v>
      </c>
    </row>
    <row r="15" spans="1:19" s="93" customFormat="1" ht="72" x14ac:dyDescent="0.2">
      <c r="A15" s="261"/>
      <c r="B15" s="261"/>
      <c r="C15" s="57" t="s">
        <v>189</v>
      </c>
      <c r="D15" s="57" t="s">
        <v>65</v>
      </c>
      <c r="E15" s="58" t="s">
        <v>191</v>
      </c>
      <c r="F15" s="59" t="s">
        <v>94</v>
      </c>
      <c r="G15" s="96"/>
      <c r="H15" s="129" t="s">
        <v>649</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t="s">
        <v>867</v>
      </c>
    </row>
    <row r="16" spans="1:19" s="93" customFormat="1" ht="252" x14ac:dyDescent="0.2">
      <c r="A16" s="261"/>
      <c r="B16" s="261"/>
      <c r="C16" s="57" t="s">
        <v>193</v>
      </c>
      <c r="D16" s="57" t="s">
        <v>65</v>
      </c>
      <c r="E16" s="58" t="s">
        <v>192</v>
      </c>
      <c r="F16" s="59" t="s">
        <v>522</v>
      </c>
      <c r="G16" s="96"/>
      <c r="H16" s="129" t="s">
        <v>648</v>
      </c>
      <c r="I16" s="3" t="s">
        <v>694</v>
      </c>
      <c r="J16" s="156" t="s">
        <v>1</v>
      </c>
      <c r="K16" s="156">
        <f t="shared" si="3"/>
        <v>1</v>
      </c>
      <c r="L16" s="156">
        <f t="shared" si="0"/>
        <v>0</v>
      </c>
      <c r="M16" s="156">
        <f t="shared" si="1"/>
        <v>0</v>
      </c>
      <c r="N16" s="156">
        <f t="shared" si="2"/>
        <v>0</v>
      </c>
      <c r="O16" s="156">
        <f t="shared" si="4"/>
        <v>0</v>
      </c>
      <c r="P16" s="156">
        <f t="shared" si="5"/>
        <v>0</v>
      </c>
      <c r="Q16" s="156">
        <f t="shared" si="6"/>
        <v>0</v>
      </c>
      <c r="R16" s="156">
        <f t="shared" si="7"/>
        <v>0</v>
      </c>
      <c r="S16" s="6" t="s">
        <v>680</v>
      </c>
    </row>
    <row r="17" spans="1:20" s="93" customFormat="1" ht="72" x14ac:dyDescent="0.2">
      <c r="A17" s="261"/>
      <c r="B17" s="261"/>
      <c r="C17" s="57" t="s">
        <v>194</v>
      </c>
      <c r="D17" s="57" t="s">
        <v>66</v>
      </c>
      <c r="E17" s="60" t="s">
        <v>482</v>
      </c>
      <c r="F17" s="61" t="s">
        <v>519</v>
      </c>
      <c r="G17" s="96"/>
      <c r="H17" s="129" t="s">
        <v>649</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1"/>
      <c r="B18" s="261"/>
      <c r="C18" s="185" t="s">
        <v>539</v>
      </c>
      <c r="D18" s="185" t="s">
        <v>65</v>
      </c>
      <c r="E18" s="58" t="s">
        <v>537</v>
      </c>
      <c r="F18" s="59"/>
      <c r="G18" s="96"/>
      <c r="H18" s="131" t="s">
        <v>649</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1"/>
      <c r="B19" s="261"/>
      <c r="C19" s="185" t="s">
        <v>540</v>
      </c>
      <c r="D19" s="185" t="s">
        <v>66</v>
      </c>
      <c r="E19" s="58" t="s">
        <v>538</v>
      </c>
      <c r="F19" s="59"/>
      <c r="G19" s="96"/>
      <c r="H19" s="129" t="s">
        <v>649</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2"/>
      <c r="B20" s="262"/>
      <c r="C20" s="57" t="s">
        <v>459</v>
      </c>
      <c r="D20" s="57" t="s">
        <v>390</v>
      </c>
      <c r="E20" s="60" t="s">
        <v>458</v>
      </c>
      <c r="F20" s="61"/>
      <c r="G20" s="96"/>
      <c r="H20" s="133" t="s">
        <v>649</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20" s="93" customFormat="1" ht="271" thickTop="1" x14ac:dyDescent="0.2">
      <c r="A21" s="257" t="s">
        <v>2</v>
      </c>
      <c r="B21" s="257" t="s">
        <v>39</v>
      </c>
      <c r="C21" s="62" t="s">
        <v>195</v>
      </c>
      <c r="D21" s="62" t="s">
        <v>65</v>
      </c>
      <c r="E21" s="55" t="s">
        <v>293</v>
      </c>
      <c r="F21" s="56" t="s">
        <v>95</v>
      </c>
      <c r="G21" s="97"/>
      <c r="H21" s="128" t="s">
        <v>648</v>
      </c>
      <c r="I21" s="4" t="s">
        <v>885</v>
      </c>
      <c r="J21" s="155" t="s">
        <v>2</v>
      </c>
      <c r="K21" s="155">
        <f t="shared" si="3"/>
        <v>1</v>
      </c>
      <c r="L21" s="155">
        <f t="shared" si="0"/>
        <v>0</v>
      </c>
      <c r="M21" s="155">
        <f t="shared" si="1"/>
        <v>0</v>
      </c>
      <c r="N21" s="155">
        <f t="shared" si="2"/>
        <v>0</v>
      </c>
      <c r="O21" s="157">
        <f t="shared" si="4"/>
        <v>0</v>
      </c>
      <c r="P21" s="157">
        <f t="shared" si="5"/>
        <v>0</v>
      </c>
      <c r="Q21" s="157">
        <f t="shared" si="6"/>
        <v>0</v>
      </c>
      <c r="R21" s="157">
        <f t="shared" si="7"/>
        <v>0</v>
      </c>
      <c r="S21" s="5" t="s">
        <v>886</v>
      </c>
    </row>
    <row r="22" spans="1:20" s="93" customFormat="1" ht="20" x14ac:dyDescent="0.2">
      <c r="A22" s="258"/>
      <c r="B22" s="258"/>
      <c r="C22" s="62" t="s">
        <v>196</v>
      </c>
      <c r="D22" s="62" t="s">
        <v>65</v>
      </c>
      <c r="E22" s="55" t="s">
        <v>294</v>
      </c>
      <c r="F22" s="56" t="s">
        <v>96</v>
      </c>
      <c r="G22" s="96"/>
      <c r="H22" s="129" t="s">
        <v>649</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58"/>
      <c r="B23" s="258"/>
      <c r="C23" s="62" t="s">
        <v>197</v>
      </c>
      <c r="D23" s="62" t="s">
        <v>65</v>
      </c>
      <c r="E23" s="55" t="s">
        <v>295</v>
      </c>
      <c r="F23" s="56" t="s">
        <v>97</v>
      </c>
      <c r="G23" s="96"/>
      <c r="H23" s="129" t="s">
        <v>649</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234" x14ac:dyDescent="0.2">
      <c r="A24" s="258"/>
      <c r="B24" s="258"/>
      <c r="C24" s="62" t="s">
        <v>198</v>
      </c>
      <c r="D24" s="62" t="s">
        <v>65</v>
      </c>
      <c r="E24" s="55" t="s">
        <v>296</v>
      </c>
      <c r="F24" s="56" t="s">
        <v>98</v>
      </c>
      <c r="G24" s="96"/>
      <c r="H24" s="129" t="s">
        <v>648</v>
      </c>
      <c r="I24" s="3" t="s">
        <v>887</v>
      </c>
      <c r="J24" s="156" t="s">
        <v>2</v>
      </c>
      <c r="K24" s="156">
        <f t="shared" si="3"/>
        <v>1</v>
      </c>
      <c r="L24" s="156">
        <f t="shared" si="0"/>
        <v>0</v>
      </c>
      <c r="M24" s="156">
        <f t="shared" si="1"/>
        <v>0</v>
      </c>
      <c r="N24" s="156">
        <f t="shared" si="2"/>
        <v>0</v>
      </c>
      <c r="O24" s="156">
        <f t="shared" si="4"/>
        <v>0</v>
      </c>
      <c r="P24" s="156">
        <f t="shared" si="5"/>
        <v>0</v>
      </c>
      <c r="Q24" s="156">
        <f t="shared" si="6"/>
        <v>0</v>
      </c>
      <c r="R24" s="156">
        <f t="shared" si="7"/>
        <v>0</v>
      </c>
      <c r="S24" s="6" t="s">
        <v>702</v>
      </c>
    </row>
    <row r="25" spans="1:20" s="93" customFormat="1" ht="20" x14ac:dyDescent="0.2">
      <c r="A25" s="258"/>
      <c r="B25" s="258"/>
      <c r="C25" s="62" t="s">
        <v>199</v>
      </c>
      <c r="D25" s="62" t="s">
        <v>65</v>
      </c>
      <c r="E25" s="55" t="s">
        <v>297</v>
      </c>
      <c r="F25" s="56" t="s">
        <v>99</v>
      </c>
      <c r="G25" s="96"/>
      <c r="H25" s="129" t="s">
        <v>649</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58"/>
      <c r="B26" s="258"/>
      <c r="C26" s="62" t="s">
        <v>200</v>
      </c>
      <c r="D26" s="62" t="s">
        <v>67</v>
      </c>
      <c r="E26" s="53" t="s">
        <v>298</v>
      </c>
      <c r="F26" s="56"/>
      <c r="G26" s="96"/>
      <c r="H26" s="131" t="s">
        <v>649</v>
      </c>
      <c r="I26" s="9"/>
      <c r="J26" s="156" t="s">
        <v>2</v>
      </c>
      <c r="K26" s="156">
        <f t="shared" si="3"/>
        <v>0</v>
      </c>
      <c r="L26" s="156">
        <f t="shared" si="0"/>
        <v>0</v>
      </c>
      <c r="M26" s="156">
        <f t="shared" si="1"/>
        <v>0</v>
      </c>
      <c r="N26" s="156">
        <f t="shared" si="2"/>
        <v>0</v>
      </c>
      <c r="O26" s="156">
        <f t="shared" si="4"/>
        <v>0</v>
      </c>
      <c r="P26" s="156">
        <f t="shared" si="5"/>
        <v>0</v>
      </c>
      <c r="Q26" s="156">
        <f t="shared" si="6"/>
        <v>0</v>
      </c>
      <c r="R26" s="156">
        <f t="shared" si="7"/>
        <v>0</v>
      </c>
      <c r="S26" s="10"/>
    </row>
    <row r="27" spans="1:20" s="93" customFormat="1" ht="36" x14ac:dyDescent="0.2">
      <c r="A27" s="258"/>
      <c r="B27" s="258"/>
      <c r="C27" s="52" t="s">
        <v>541</v>
      </c>
      <c r="D27" s="52" t="s">
        <v>65</v>
      </c>
      <c r="E27" s="55" t="s">
        <v>537</v>
      </c>
      <c r="F27" s="56"/>
      <c r="G27" s="96"/>
      <c r="H27" s="131" t="s">
        <v>649</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58"/>
      <c r="B28" s="258"/>
      <c r="C28" s="52" t="s">
        <v>542</v>
      </c>
      <c r="D28" s="52" t="s">
        <v>66</v>
      </c>
      <c r="E28" s="55" t="s">
        <v>538</v>
      </c>
      <c r="F28" s="56"/>
      <c r="G28" s="96"/>
      <c r="H28" s="131" t="s">
        <v>649</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58"/>
      <c r="B29" s="258"/>
      <c r="C29" s="62" t="s">
        <v>457</v>
      </c>
      <c r="D29" s="62" t="s">
        <v>390</v>
      </c>
      <c r="E29" s="53" t="s">
        <v>458</v>
      </c>
      <c r="F29" s="54"/>
      <c r="G29" s="98"/>
      <c r="H29" s="131" t="s">
        <v>649</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60" t="s">
        <v>3</v>
      </c>
      <c r="B30" s="260" t="s">
        <v>4</v>
      </c>
      <c r="C30" s="57" t="s">
        <v>201</v>
      </c>
      <c r="D30" s="57" t="s">
        <v>65</v>
      </c>
      <c r="E30" s="58" t="s">
        <v>299</v>
      </c>
      <c r="F30" s="59" t="s">
        <v>100</v>
      </c>
      <c r="G30" s="96"/>
      <c r="H30" s="128" t="s">
        <v>649</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1"/>
      <c r="B31" s="261"/>
      <c r="C31" s="57" t="s">
        <v>202</v>
      </c>
      <c r="D31" s="57" t="s">
        <v>65</v>
      </c>
      <c r="E31" s="58" t="s">
        <v>614</v>
      </c>
      <c r="F31" s="59" t="s">
        <v>613</v>
      </c>
      <c r="G31" s="96"/>
      <c r="H31" s="129" t="s">
        <v>649</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61"/>
      <c r="B32" s="261"/>
      <c r="C32" s="57" t="s">
        <v>203</v>
      </c>
      <c r="D32" s="57" t="s">
        <v>65</v>
      </c>
      <c r="E32" s="58" t="s">
        <v>588</v>
      </c>
      <c r="F32" s="59" t="s">
        <v>615</v>
      </c>
      <c r="G32" s="96"/>
      <c r="H32" s="129" t="s">
        <v>649</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61"/>
      <c r="B33" s="261"/>
      <c r="C33" s="57" t="s">
        <v>204</v>
      </c>
      <c r="D33" s="57" t="s">
        <v>65</v>
      </c>
      <c r="E33" s="58" t="s">
        <v>300</v>
      </c>
      <c r="F33" s="59" t="s">
        <v>101</v>
      </c>
      <c r="G33" s="96"/>
      <c r="H33" s="129" t="s">
        <v>649</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1"/>
      <c r="B34" s="261"/>
      <c r="C34" s="214" t="s">
        <v>205</v>
      </c>
      <c r="D34" s="214" t="s">
        <v>65</v>
      </c>
      <c r="E34" s="215" t="s">
        <v>301</v>
      </c>
      <c r="F34" s="216" t="s">
        <v>102</v>
      </c>
      <c r="H34" s="129" t="s">
        <v>649</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1"/>
      <c r="B35" s="261"/>
      <c r="C35" s="57" t="s">
        <v>206</v>
      </c>
      <c r="D35" s="57" t="s">
        <v>65</v>
      </c>
      <c r="E35" s="63" t="s">
        <v>616</v>
      </c>
      <c r="F35" s="64" t="s">
        <v>103</v>
      </c>
      <c r="G35" s="96"/>
      <c r="H35" s="129" t="s">
        <v>649</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61"/>
      <c r="B36" s="261"/>
      <c r="C36" s="57" t="s">
        <v>207</v>
      </c>
      <c r="D36" s="57" t="s">
        <v>66</v>
      </c>
      <c r="E36" s="60" t="s">
        <v>302</v>
      </c>
      <c r="F36" s="61" t="s">
        <v>104</v>
      </c>
      <c r="G36" s="96"/>
      <c r="H36" s="131" t="s">
        <v>649</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61"/>
      <c r="B37" s="261"/>
      <c r="C37" s="185" t="s">
        <v>543</v>
      </c>
      <c r="D37" s="185" t="s">
        <v>65</v>
      </c>
      <c r="E37" s="58" t="s">
        <v>537</v>
      </c>
      <c r="F37" s="61"/>
      <c r="G37" s="96"/>
      <c r="H37" s="131" t="s">
        <v>649</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1"/>
      <c r="B38" s="261"/>
      <c r="C38" s="185" t="s">
        <v>544</v>
      </c>
      <c r="D38" s="185" t="s">
        <v>66</v>
      </c>
      <c r="E38" s="58" t="s">
        <v>538</v>
      </c>
      <c r="F38" s="61"/>
      <c r="G38" s="96"/>
      <c r="H38" s="131" t="s">
        <v>649</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307" thickBot="1" x14ac:dyDescent="0.25">
      <c r="A39" s="261"/>
      <c r="B39" s="261"/>
      <c r="C39" s="57" t="s">
        <v>460</v>
      </c>
      <c r="D39" s="57" t="s">
        <v>390</v>
      </c>
      <c r="E39" s="60" t="s">
        <v>458</v>
      </c>
      <c r="F39" s="61"/>
      <c r="G39" s="96"/>
      <c r="H39" s="130" t="s">
        <v>648</v>
      </c>
      <c r="I39" s="7" t="s">
        <v>918</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t="s">
        <v>915</v>
      </c>
    </row>
    <row r="40" spans="1:19" s="103" customFormat="1" ht="91" thickTop="1" x14ac:dyDescent="0.2">
      <c r="A40" s="257" t="s">
        <v>5</v>
      </c>
      <c r="B40" s="257" t="s">
        <v>36</v>
      </c>
      <c r="C40" s="65" t="s">
        <v>181</v>
      </c>
      <c r="D40" s="65" t="s">
        <v>65</v>
      </c>
      <c r="E40" s="66" t="s">
        <v>186</v>
      </c>
      <c r="F40" s="66" t="s">
        <v>92</v>
      </c>
      <c r="G40" s="101"/>
      <c r="H40" s="102" t="str">
        <f>IF(ISBLANK(H8),"Waiting",H8)</f>
        <v>Yes</v>
      </c>
      <c r="I40" s="3" t="s">
        <v>672</v>
      </c>
      <c r="J40" s="160" t="s">
        <v>5</v>
      </c>
      <c r="K40" s="155">
        <f t="shared" si="3"/>
        <v>1</v>
      </c>
      <c r="L40" s="155">
        <f t="shared" si="0"/>
        <v>0</v>
      </c>
      <c r="M40" s="155">
        <f t="shared" si="1"/>
        <v>0</v>
      </c>
      <c r="N40" s="155">
        <f t="shared" si="2"/>
        <v>0</v>
      </c>
      <c r="O40" s="157">
        <f t="shared" si="4"/>
        <v>0</v>
      </c>
      <c r="P40" s="157">
        <f t="shared" si="5"/>
        <v>0</v>
      </c>
      <c r="Q40" s="157">
        <f t="shared" si="6"/>
        <v>0</v>
      </c>
      <c r="R40" s="157">
        <f t="shared" si="7"/>
        <v>0</v>
      </c>
      <c r="S40" s="125"/>
    </row>
    <row r="41" spans="1:19" s="93" customFormat="1" ht="234" x14ac:dyDescent="0.2">
      <c r="A41" s="258"/>
      <c r="B41" s="258"/>
      <c r="C41" s="62" t="s">
        <v>208</v>
      </c>
      <c r="D41" s="62" t="s">
        <v>65</v>
      </c>
      <c r="E41" s="67" t="s">
        <v>303</v>
      </c>
      <c r="F41" s="266" t="s">
        <v>105</v>
      </c>
      <c r="G41" s="96"/>
      <c r="H41" s="129" t="s">
        <v>648</v>
      </c>
      <c r="I41" s="3" t="s">
        <v>711</v>
      </c>
      <c r="J41" s="161" t="s">
        <v>5</v>
      </c>
      <c r="K41" s="156">
        <f t="shared" si="3"/>
        <v>1</v>
      </c>
      <c r="L41" s="156">
        <f t="shared" si="0"/>
        <v>0</v>
      </c>
      <c r="M41" s="156">
        <f t="shared" si="1"/>
        <v>0</v>
      </c>
      <c r="N41" s="156">
        <f t="shared" si="2"/>
        <v>0</v>
      </c>
      <c r="O41" s="156">
        <f t="shared" si="4"/>
        <v>0</v>
      </c>
      <c r="P41" s="156">
        <f t="shared" si="5"/>
        <v>0</v>
      </c>
      <c r="Q41" s="156">
        <f t="shared" si="6"/>
        <v>0</v>
      </c>
      <c r="R41" s="156">
        <f t="shared" si="7"/>
        <v>0</v>
      </c>
      <c r="S41" s="6" t="s">
        <v>849</v>
      </c>
    </row>
    <row r="42" spans="1:19" s="93" customFormat="1" ht="144" x14ac:dyDescent="0.2">
      <c r="A42" s="258"/>
      <c r="B42" s="258"/>
      <c r="C42" s="62" t="s">
        <v>209</v>
      </c>
      <c r="D42" s="62" t="s">
        <v>65</v>
      </c>
      <c r="E42" s="67" t="s">
        <v>304</v>
      </c>
      <c r="F42" s="267"/>
      <c r="G42" s="96"/>
      <c r="H42" s="129" t="s">
        <v>648</v>
      </c>
      <c r="I42" s="3" t="s">
        <v>720</v>
      </c>
      <c r="J42" s="161" t="s">
        <v>5</v>
      </c>
      <c r="K42" s="156">
        <f t="shared" si="3"/>
        <v>1</v>
      </c>
      <c r="L42" s="156">
        <f t="shared" si="0"/>
        <v>0</v>
      </c>
      <c r="M42" s="156">
        <f t="shared" si="1"/>
        <v>0</v>
      </c>
      <c r="N42" s="156">
        <f t="shared" si="2"/>
        <v>0</v>
      </c>
      <c r="O42" s="156">
        <f t="shared" si="4"/>
        <v>0</v>
      </c>
      <c r="P42" s="156">
        <f t="shared" si="5"/>
        <v>0</v>
      </c>
      <c r="Q42" s="156">
        <f t="shared" si="6"/>
        <v>0</v>
      </c>
      <c r="R42" s="156">
        <f t="shared" si="7"/>
        <v>0</v>
      </c>
      <c r="S42" s="6" t="s">
        <v>871</v>
      </c>
    </row>
    <row r="43" spans="1:19" s="93" customFormat="1" ht="360" x14ac:dyDescent="0.2">
      <c r="A43" s="258"/>
      <c r="B43" s="258"/>
      <c r="C43" s="62" t="s">
        <v>210</v>
      </c>
      <c r="D43" s="62" t="s">
        <v>65</v>
      </c>
      <c r="E43" s="67" t="s">
        <v>305</v>
      </c>
      <c r="F43" s="268"/>
      <c r="G43" s="96"/>
      <c r="H43" s="129" t="s">
        <v>648</v>
      </c>
      <c r="I43" s="3" t="s">
        <v>728</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6" t="s">
        <v>888</v>
      </c>
    </row>
    <row r="44" spans="1:19" s="103" customFormat="1" ht="216" x14ac:dyDescent="0.2">
      <c r="A44" s="258"/>
      <c r="B44" s="258"/>
      <c r="C44" s="65" t="s">
        <v>178</v>
      </c>
      <c r="D44" s="65" t="s">
        <v>65</v>
      </c>
      <c r="E44" s="66" t="s">
        <v>177</v>
      </c>
      <c r="F44" s="68" t="s">
        <v>106</v>
      </c>
      <c r="G44" s="101"/>
      <c r="H44" s="104" t="str">
        <f>IF(ISBLANK(H5),"Waiting",H5)</f>
        <v>Yes</v>
      </c>
      <c r="I44" s="3" t="s">
        <v>661</v>
      </c>
      <c r="J44" s="161" t="s">
        <v>5</v>
      </c>
      <c r="K44" s="156">
        <f t="shared" si="3"/>
        <v>1</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58"/>
      <c r="B45" s="258"/>
      <c r="C45" s="69" t="s">
        <v>211</v>
      </c>
      <c r="D45" s="69" t="s">
        <v>65</v>
      </c>
      <c r="E45" s="53" t="s">
        <v>592</v>
      </c>
      <c r="F45" s="54" t="s">
        <v>107</v>
      </c>
      <c r="G45" s="96"/>
      <c r="H45" s="129" t="s">
        <v>649</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180" x14ac:dyDescent="0.2">
      <c r="A46" s="258"/>
      <c r="B46" s="258"/>
      <c r="C46" s="62" t="s">
        <v>212</v>
      </c>
      <c r="D46" s="62" t="s">
        <v>65</v>
      </c>
      <c r="E46" s="55" t="s">
        <v>602</v>
      </c>
      <c r="F46" s="56" t="s">
        <v>108</v>
      </c>
      <c r="G46" s="96"/>
      <c r="H46" s="129" t="s">
        <v>648</v>
      </c>
      <c r="I46" s="3" t="s">
        <v>739</v>
      </c>
      <c r="J46" s="161" t="s">
        <v>5</v>
      </c>
      <c r="K46" s="156">
        <f t="shared" si="3"/>
        <v>1</v>
      </c>
      <c r="L46" s="156">
        <f t="shared" si="0"/>
        <v>0</v>
      </c>
      <c r="M46" s="156">
        <f t="shared" si="1"/>
        <v>0</v>
      </c>
      <c r="N46" s="156">
        <f t="shared" si="2"/>
        <v>0</v>
      </c>
      <c r="O46" s="156">
        <f t="shared" si="4"/>
        <v>0</v>
      </c>
      <c r="P46" s="156">
        <f t="shared" si="5"/>
        <v>0</v>
      </c>
      <c r="Q46" s="156">
        <f t="shared" si="6"/>
        <v>0</v>
      </c>
      <c r="R46" s="156">
        <f t="shared" si="7"/>
        <v>0</v>
      </c>
      <c r="S46" s="6" t="s">
        <v>889</v>
      </c>
    </row>
    <row r="47" spans="1:19" s="93" customFormat="1" ht="36" x14ac:dyDescent="0.2">
      <c r="A47" s="258"/>
      <c r="B47" s="258"/>
      <c r="C47" s="62" t="s">
        <v>213</v>
      </c>
      <c r="D47" s="62" t="s">
        <v>66</v>
      </c>
      <c r="E47" s="53" t="s">
        <v>306</v>
      </c>
      <c r="F47" s="54" t="s">
        <v>109</v>
      </c>
      <c r="G47" s="96"/>
      <c r="H47" s="129" t="s">
        <v>649</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58"/>
      <c r="B48" s="258"/>
      <c r="C48" s="52" t="s">
        <v>214</v>
      </c>
      <c r="D48" s="52" t="s">
        <v>66</v>
      </c>
      <c r="E48" s="53" t="s">
        <v>307</v>
      </c>
      <c r="F48" s="54" t="s">
        <v>110</v>
      </c>
      <c r="G48" s="96"/>
      <c r="H48" s="129" t="s">
        <v>649</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58"/>
      <c r="B49" s="258"/>
      <c r="C49" s="52" t="s">
        <v>215</v>
      </c>
      <c r="D49" s="52" t="s">
        <v>66</v>
      </c>
      <c r="E49" s="53" t="s">
        <v>308</v>
      </c>
      <c r="F49" s="54" t="s">
        <v>102</v>
      </c>
      <c r="G49" s="96"/>
      <c r="H49" s="131" t="s">
        <v>649</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58"/>
      <c r="B50" s="258"/>
      <c r="C50" s="52" t="s">
        <v>545</v>
      </c>
      <c r="D50" s="52" t="s">
        <v>65</v>
      </c>
      <c r="E50" s="55" t="s">
        <v>537</v>
      </c>
      <c r="F50" s="54"/>
      <c r="G50" s="96"/>
      <c r="H50" s="131" t="s">
        <v>649</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58"/>
      <c r="B51" s="258"/>
      <c r="C51" s="52" t="s">
        <v>546</v>
      </c>
      <c r="D51" s="52" t="s">
        <v>66</v>
      </c>
      <c r="E51" s="55" t="s">
        <v>538</v>
      </c>
      <c r="F51" s="54"/>
      <c r="G51" s="96"/>
      <c r="H51" s="131" t="s">
        <v>649</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58"/>
      <c r="B52" s="258"/>
      <c r="C52" s="52" t="s">
        <v>461</v>
      </c>
      <c r="D52" s="52" t="s">
        <v>390</v>
      </c>
      <c r="E52" s="53" t="s">
        <v>458</v>
      </c>
      <c r="F52" s="54"/>
      <c r="G52" s="96"/>
      <c r="H52" s="130" t="s">
        <v>649</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60" t="s">
        <v>6</v>
      </c>
      <c r="B53" s="260"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126" x14ac:dyDescent="0.2">
      <c r="A54" s="261"/>
      <c r="B54" s="261"/>
      <c r="C54" s="70" t="s">
        <v>180</v>
      </c>
      <c r="D54" s="70" t="s">
        <v>65</v>
      </c>
      <c r="E54" s="73" t="s">
        <v>185</v>
      </c>
      <c r="F54" s="74" t="s">
        <v>517</v>
      </c>
      <c r="G54" s="105"/>
      <c r="H54" s="108" t="str">
        <f>IF(ISBLANK(H7),"Waiting",H7)</f>
        <v>Yes</v>
      </c>
      <c r="I54" s="3" t="s">
        <v>662</v>
      </c>
      <c r="J54" s="156" t="s">
        <v>6</v>
      </c>
      <c r="K54" s="156">
        <f t="shared" si="3"/>
        <v>1</v>
      </c>
      <c r="L54" s="156">
        <f t="shared" si="0"/>
        <v>0</v>
      </c>
      <c r="M54" s="156">
        <f t="shared" si="1"/>
        <v>0</v>
      </c>
      <c r="N54" s="156">
        <f t="shared" si="2"/>
        <v>0</v>
      </c>
      <c r="O54" s="156">
        <f t="shared" si="4"/>
        <v>0</v>
      </c>
      <c r="P54" s="156">
        <f t="shared" si="5"/>
        <v>0</v>
      </c>
      <c r="Q54" s="156">
        <f t="shared" si="6"/>
        <v>0</v>
      </c>
      <c r="R54" s="156">
        <f t="shared" si="7"/>
        <v>0</v>
      </c>
      <c r="S54" s="127"/>
    </row>
    <row r="55" spans="1:19" s="107" customFormat="1" ht="90" x14ac:dyDescent="0.2">
      <c r="A55" s="261"/>
      <c r="B55" s="261"/>
      <c r="C55" s="70" t="s">
        <v>181</v>
      </c>
      <c r="D55" s="70" t="s">
        <v>65</v>
      </c>
      <c r="E55" s="75" t="s">
        <v>186</v>
      </c>
      <c r="F55" s="76" t="s">
        <v>92</v>
      </c>
      <c r="G55" s="105"/>
      <c r="H55" s="108" t="str">
        <f>IF(ISBLANK(H8),"Waiting",H8)</f>
        <v>Yes</v>
      </c>
      <c r="I55" s="3" t="s">
        <v>847</v>
      </c>
      <c r="J55" s="156" t="s">
        <v>6</v>
      </c>
      <c r="K55" s="156">
        <f t="shared" si="3"/>
        <v>1</v>
      </c>
      <c r="L55" s="156">
        <f t="shared" si="0"/>
        <v>0</v>
      </c>
      <c r="M55" s="156">
        <f t="shared" si="1"/>
        <v>0</v>
      </c>
      <c r="N55" s="156">
        <f t="shared" si="2"/>
        <v>0</v>
      </c>
      <c r="O55" s="156">
        <f t="shared" si="4"/>
        <v>0</v>
      </c>
      <c r="P55" s="156">
        <f t="shared" si="5"/>
        <v>0</v>
      </c>
      <c r="Q55" s="156">
        <f t="shared" si="6"/>
        <v>0</v>
      </c>
      <c r="R55" s="156">
        <f t="shared" si="7"/>
        <v>0</v>
      </c>
      <c r="S55" s="127"/>
    </row>
    <row r="56" spans="1:19" s="107" customFormat="1" ht="54" x14ac:dyDescent="0.2">
      <c r="A56" s="261"/>
      <c r="B56" s="261"/>
      <c r="C56" s="217" t="s">
        <v>182</v>
      </c>
      <c r="D56" s="217" t="s">
        <v>65</v>
      </c>
      <c r="E56" s="218" t="s">
        <v>612</v>
      </c>
      <c r="F56" s="219" t="s">
        <v>520</v>
      </c>
      <c r="G56" s="105"/>
      <c r="H56" s="108"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19" s="107" customFormat="1" ht="36" x14ac:dyDescent="0.2">
      <c r="A57" s="261"/>
      <c r="B57" s="261"/>
      <c r="C57" s="70" t="s">
        <v>183</v>
      </c>
      <c r="D57" s="70" t="s">
        <v>65</v>
      </c>
      <c r="E57" s="75" t="s">
        <v>309</v>
      </c>
      <c r="F57" s="76" t="s">
        <v>111</v>
      </c>
      <c r="G57" s="105"/>
      <c r="H57" s="108"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19" s="93" customFormat="1" ht="72" x14ac:dyDescent="0.2">
      <c r="A58" s="261"/>
      <c r="B58" s="261"/>
      <c r="C58" s="77" t="s">
        <v>216</v>
      </c>
      <c r="D58" s="77" t="s">
        <v>65</v>
      </c>
      <c r="E58" s="78" t="s">
        <v>310</v>
      </c>
      <c r="F58" s="79" t="s">
        <v>523</v>
      </c>
      <c r="G58" s="96"/>
      <c r="H58" s="129" t="s">
        <v>648</v>
      </c>
      <c r="I58" s="3" t="s">
        <v>872</v>
      </c>
      <c r="J58" s="156" t="s">
        <v>6</v>
      </c>
      <c r="K58" s="156">
        <f t="shared" si="3"/>
        <v>1</v>
      </c>
      <c r="L58" s="156">
        <f t="shared" si="0"/>
        <v>0</v>
      </c>
      <c r="M58" s="156">
        <f t="shared" si="1"/>
        <v>0</v>
      </c>
      <c r="N58" s="156">
        <f t="shared" si="2"/>
        <v>0</v>
      </c>
      <c r="O58" s="156">
        <f t="shared" si="4"/>
        <v>0</v>
      </c>
      <c r="P58" s="156">
        <f t="shared" si="5"/>
        <v>0</v>
      </c>
      <c r="Q58" s="156">
        <f t="shared" si="6"/>
        <v>0</v>
      </c>
      <c r="R58" s="156">
        <f t="shared" si="7"/>
        <v>0</v>
      </c>
      <c r="S58" s="6" t="s">
        <v>740</v>
      </c>
    </row>
    <row r="59" spans="1:19" s="107" customFormat="1" ht="216" x14ac:dyDescent="0.2">
      <c r="A59" s="261"/>
      <c r="B59" s="261"/>
      <c r="C59" s="80" t="s">
        <v>178</v>
      </c>
      <c r="D59" s="80" t="s">
        <v>65</v>
      </c>
      <c r="E59" s="73" t="s">
        <v>177</v>
      </c>
      <c r="F59" s="74" t="s">
        <v>106</v>
      </c>
      <c r="G59" s="109"/>
      <c r="H59" s="108" t="str">
        <f>IF(ISBLANK(H5),"Waiting",H5)</f>
        <v>Yes</v>
      </c>
      <c r="I59" s="3" t="s">
        <v>661</v>
      </c>
      <c r="J59" s="156" t="s">
        <v>6</v>
      </c>
      <c r="K59" s="156">
        <f t="shared" si="3"/>
        <v>1</v>
      </c>
      <c r="L59" s="156">
        <f t="shared" si="0"/>
        <v>0</v>
      </c>
      <c r="M59" s="156">
        <f t="shared" si="1"/>
        <v>0</v>
      </c>
      <c r="N59" s="156">
        <f t="shared" si="2"/>
        <v>0</v>
      </c>
      <c r="O59" s="156">
        <f t="shared" si="4"/>
        <v>0</v>
      </c>
      <c r="P59" s="156">
        <f t="shared" si="5"/>
        <v>0</v>
      </c>
      <c r="Q59" s="156">
        <f t="shared" si="6"/>
        <v>0</v>
      </c>
      <c r="R59" s="156">
        <f t="shared" si="7"/>
        <v>0</v>
      </c>
      <c r="S59" s="127"/>
    </row>
    <row r="60" spans="1:19" s="107" customFormat="1" ht="36" x14ac:dyDescent="0.2">
      <c r="A60" s="261"/>
      <c r="B60" s="261"/>
      <c r="C60" s="57" t="s">
        <v>217</v>
      </c>
      <c r="D60" s="57" t="s">
        <v>65</v>
      </c>
      <c r="E60" s="78" t="s">
        <v>595</v>
      </c>
      <c r="F60" s="79" t="s">
        <v>112</v>
      </c>
      <c r="G60" s="109"/>
      <c r="H60" s="129" t="s">
        <v>649</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19" s="107" customFormat="1" ht="36" x14ac:dyDescent="0.2">
      <c r="A61" s="261"/>
      <c r="B61" s="261"/>
      <c r="C61" s="185" t="s">
        <v>547</v>
      </c>
      <c r="D61" s="185" t="s">
        <v>65</v>
      </c>
      <c r="E61" s="58" t="s">
        <v>537</v>
      </c>
      <c r="F61" s="79"/>
      <c r="G61" s="109"/>
      <c r="H61" s="131" t="s">
        <v>649</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7" customFormat="1" ht="36" x14ac:dyDescent="0.2">
      <c r="A62" s="261"/>
      <c r="B62" s="261"/>
      <c r="C62" s="185" t="s">
        <v>548</v>
      </c>
      <c r="D62" s="185" t="s">
        <v>66</v>
      </c>
      <c r="E62" s="58" t="s">
        <v>538</v>
      </c>
      <c r="F62" s="79"/>
      <c r="G62" s="109"/>
      <c r="H62" s="131" t="s">
        <v>649</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3" customFormat="1" ht="21" thickBot="1" x14ac:dyDescent="0.25">
      <c r="A63" s="261"/>
      <c r="B63" s="261"/>
      <c r="C63" s="77" t="s">
        <v>462</v>
      </c>
      <c r="D63" s="77" t="s">
        <v>390</v>
      </c>
      <c r="E63" s="78" t="s">
        <v>458</v>
      </c>
      <c r="F63" s="79"/>
      <c r="G63" s="96"/>
      <c r="H63" s="130" t="s">
        <v>649</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217" thickTop="1" x14ac:dyDescent="0.2">
      <c r="A64" s="257" t="s">
        <v>8</v>
      </c>
      <c r="B64" s="257" t="s">
        <v>37</v>
      </c>
      <c r="C64" s="62" t="s">
        <v>218</v>
      </c>
      <c r="D64" s="62" t="s">
        <v>65</v>
      </c>
      <c r="E64" s="67" t="s">
        <v>311</v>
      </c>
      <c r="F64" s="81" t="s">
        <v>524</v>
      </c>
      <c r="G64" s="96"/>
      <c r="H64" s="128" t="s">
        <v>648</v>
      </c>
      <c r="I64" s="4" t="s">
        <v>891</v>
      </c>
      <c r="J64" s="155" t="s">
        <v>8</v>
      </c>
      <c r="K64" s="155">
        <f t="shared" si="3"/>
        <v>1</v>
      </c>
      <c r="L64" s="155">
        <f t="shared" si="0"/>
        <v>0</v>
      </c>
      <c r="M64" s="155">
        <f t="shared" si="1"/>
        <v>0</v>
      </c>
      <c r="N64" s="155">
        <f t="shared" si="2"/>
        <v>0</v>
      </c>
      <c r="O64" s="157">
        <f t="shared" si="4"/>
        <v>0</v>
      </c>
      <c r="P64" s="157">
        <f t="shared" si="5"/>
        <v>0</v>
      </c>
      <c r="Q64" s="157">
        <f t="shared" si="6"/>
        <v>0</v>
      </c>
      <c r="R64" s="157">
        <f t="shared" si="7"/>
        <v>0</v>
      </c>
      <c r="S64" s="5" t="s">
        <v>890</v>
      </c>
    </row>
    <row r="65" spans="1:19" s="93" customFormat="1" ht="180" x14ac:dyDescent="0.2">
      <c r="A65" s="258"/>
      <c r="B65" s="258"/>
      <c r="C65" s="62" t="s">
        <v>219</v>
      </c>
      <c r="D65" s="62" t="s">
        <v>65</v>
      </c>
      <c r="E65" s="67" t="s">
        <v>312</v>
      </c>
      <c r="F65" s="81" t="s">
        <v>113</v>
      </c>
      <c r="G65" s="96"/>
      <c r="H65" s="129" t="s">
        <v>648</v>
      </c>
      <c r="I65" s="3" t="s">
        <v>755</v>
      </c>
      <c r="J65" s="156" t="s">
        <v>8</v>
      </c>
      <c r="K65" s="156">
        <f t="shared" si="3"/>
        <v>1</v>
      </c>
      <c r="L65" s="156">
        <f t="shared" si="0"/>
        <v>0</v>
      </c>
      <c r="M65" s="156">
        <f t="shared" si="1"/>
        <v>0</v>
      </c>
      <c r="N65" s="156">
        <f t="shared" si="2"/>
        <v>0</v>
      </c>
      <c r="O65" s="156">
        <f t="shared" si="4"/>
        <v>0</v>
      </c>
      <c r="P65" s="156">
        <f t="shared" si="5"/>
        <v>0</v>
      </c>
      <c r="Q65" s="156">
        <f t="shared" si="6"/>
        <v>0</v>
      </c>
      <c r="R65" s="156">
        <f t="shared" si="7"/>
        <v>0</v>
      </c>
      <c r="S65" s="6" t="s">
        <v>892</v>
      </c>
    </row>
    <row r="66" spans="1:19" s="93" customFormat="1" ht="20" x14ac:dyDescent="0.2">
      <c r="A66" s="258"/>
      <c r="B66" s="258"/>
      <c r="C66" s="62" t="s">
        <v>220</v>
      </c>
      <c r="D66" s="62" t="s">
        <v>65</v>
      </c>
      <c r="E66" s="67" t="s">
        <v>313</v>
      </c>
      <c r="F66" s="81" t="s">
        <v>114</v>
      </c>
      <c r="G66" s="96"/>
      <c r="H66" s="129" t="s">
        <v>649</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58"/>
      <c r="B67" s="258"/>
      <c r="C67" s="62" t="s">
        <v>221</v>
      </c>
      <c r="D67" s="62" t="s">
        <v>65</v>
      </c>
      <c r="E67" s="67" t="s">
        <v>314</v>
      </c>
      <c r="F67" s="81" t="s">
        <v>115</v>
      </c>
      <c r="G67" s="96"/>
      <c r="H67" s="129" t="s">
        <v>649</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58"/>
      <c r="B68" s="258"/>
      <c r="C68" s="62" t="s">
        <v>222</v>
      </c>
      <c r="D68" s="62" t="s">
        <v>66</v>
      </c>
      <c r="E68" s="67" t="s">
        <v>315</v>
      </c>
      <c r="F68" s="81" t="s">
        <v>116</v>
      </c>
      <c r="G68" s="96"/>
      <c r="H68" s="129" t="s">
        <v>649</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58"/>
      <c r="B69" s="258"/>
      <c r="C69" s="62" t="s">
        <v>223</v>
      </c>
      <c r="D69" s="62" t="s">
        <v>66</v>
      </c>
      <c r="E69" s="82" t="s">
        <v>316</v>
      </c>
      <c r="F69" s="83" t="s">
        <v>117</v>
      </c>
      <c r="G69" s="96"/>
      <c r="H69" s="131" t="s">
        <v>649</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58"/>
      <c r="B70" s="258"/>
      <c r="C70" s="52" t="s">
        <v>549</v>
      </c>
      <c r="D70" s="52" t="s">
        <v>65</v>
      </c>
      <c r="E70" s="55" t="s">
        <v>537</v>
      </c>
      <c r="F70" s="83"/>
      <c r="G70" s="96"/>
      <c r="H70" s="131" t="s">
        <v>649</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58"/>
      <c r="B71" s="258"/>
      <c r="C71" s="52" t="s">
        <v>550</v>
      </c>
      <c r="D71" s="52" t="s">
        <v>66</v>
      </c>
      <c r="E71" s="55" t="s">
        <v>538</v>
      </c>
      <c r="F71" s="83"/>
      <c r="G71" s="96"/>
      <c r="H71" s="131" t="s">
        <v>649</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58"/>
      <c r="B72" s="258"/>
      <c r="C72" s="62" t="s">
        <v>463</v>
      </c>
      <c r="D72" s="62" t="s">
        <v>390</v>
      </c>
      <c r="E72" s="82" t="s">
        <v>458</v>
      </c>
      <c r="F72" s="83"/>
      <c r="G72" s="96"/>
      <c r="H72" s="130" t="s">
        <v>649</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55" thickTop="1" x14ac:dyDescent="0.2">
      <c r="A73" s="260" t="s">
        <v>9</v>
      </c>
      <c r="B73" s="260" t="s">
        <v>38</v>
      </c>
      <c r="C73" s="80" t="s">
        <v>195</v>
      </c>
      <c r="D73" s="80" t="s">
        <v>65</v>
      </c>
      <c r="E73" s="71" t="s">
        <v>293</v>
      </c>
      <c r="F73" s="72" t="s">
        <v>95</v>
      </c>
      <c r="G73" s="109"/>
      <c r="H73" s="102" t="str">
        <f>IF(ISBLANK(H21),"Waiting",H21)</f>
        <v>Yes</v>
      </c>
      <c r="I73" s="4" t="s">
        <v>699</v>
      </c>
      <c r="J73" s="160" t="s">
        <v>9</v>
      </c>
      <c r="K73" s="155">
        <f t="shared" si="11"/>
        <v>1</v>
      </c>
      <c r="L73" s="155">
        <f t="shared" si="8"/>
        <v>0</v>
      </c>
      <c r="M73" s="155">
        <f t="shared" si="9"/>
        <v>0</v>
      </c>
      <c r="N73" s="155">
        <f t="shared" si="10"/>
        <v>0</v>
      </c>
      <c r="O73" s="157">
        <f t="shared" si="12"/>
        <v>0</v>
      </c>
      <c r="P73" s="157">
        <f t="shared" si="13"/>
        <v>0</v>
      </c>
      <c r="Q73" s="157">
        <f t="shared" si="14"/>
        <v>0</v>
      </c>
      <c r="R73" s="157">
        <f t="shared" si="15"/>
        <v>0</v>
      </c>
      <c r="S73" s="125"/>
    </row>
    <row r="74" spans="1:19" s="107" customFormat="1" ht="20" x14ac:dyDescent="0.2">
      <c r="A74" s="261"/>
      <c r="B74" s="261"/>
      <c r="C74" s="80" t="s">
        <v>196</v>
      </c>
      <c r="D74" s="80" t="s">
        <v>65</v>
      </c>
      <c r="E74" s="71" t="s">
        <v>294</v>
      </c>
      <c r="F74" s="72" t="s">
        <v>96</v>
      </c>
      <c r="G74" s="109"/>
      <c r="H74" s="108"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19" s="107" customFormat="1" ht="20" x14ac:dyDescent="0.2">
      <c r="A75" s="261"/>
      <c r="B75" s="261"/>
      <c r="C75" s="80" t="s">
        <v>197</v>
      </c>
      <c r="D75" s="80" t="s">
        <v>65</v>
      </c>
      <c r="E75" s="71" t="s">
        <v>295</v>
      </c>
      <c r="F75" s="72" t="s">
        <v>97</v>
      </c>
      <c r="G75" s="109"/>
      <c r="H75" s="108"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19" s="107" customFormat="1" ht="234" x14ac:dyDescent="0.2">
      <c r="A76" s="261"/>
      <c r="B76" s="261"/>
      <c r="C76" s="80" t="s">
        <v>198</v>
      </c>
      <c r="D76" s="80" t="s">
        <v>65</v>
      </c>
      <c r="E76" s="71" t="s">
        <v>296</v>
      </c>
      <c r="F76" s="72" t="s">
        <v>98</v>
      </c>
      <c r="G76" s="109"/>
      <c r="H76" s="108" t="str">
        <f>IF(ISBLANK(H24),"Waiting",H24)</f>
        <v>Yes</v>
      </c>
      <c r="I76" s="3" t="s">
        <v>848</v>
      </c>
      <c r="J76" s="161" t="s">
        <v>9</v>
      </c>
      <c r="K76" s="156">
        <f t="shared" si="11"/>
        <v>1</v>
      </c>
      <c r="L76" s="156">
        <f t="shared" si="8"/>
        <v>0</v>
      </c>
      <c r="M76" s="156">
        <f t="shared" si="9"/>
        <v>0</v>
      </c>
      <c r="N76" s="156">
        <f t="shared" si="10"/>
        <v>0</v>
      </c>
      <c r="O76" s="156">
        <f t="shared" si="12"/>
        <v>0</v>
      </c>
      <c r="P76" s="156">
        <f t="shared" si="13"/>
        <v>0</v>
      </c>
      <c r="Q76" s="156">
        <f t="shared" si="14"/>
        <v>0</v>
      </c>
      <c r="R76" s="156">
        <f t="shared" si="15"/>
        <v>0</v>
      </c>
      <c r="S76" s="127"/>
    </row>
    <row r="77" spans="1:19" s="107" customFormat="1" ht="20" x14ac:dyDescent="0.2">
      <c r="A77" s="261"/>
      <c r="B77" s="261"/>
      <c r="C77" s="220" t="s">
        <v>211</v>
      </c>
      <c r="D77" s="220" t="s">
        <v>65</v>
      </c>
      <c r="E77" s="221" t="s">
        <v>592</v>
      </c>
      <c r="F77" s="222" t="s">
        <v>107</v>
      </c>
      <c r="G77" s="109"/>
      <c r="H77" s="108"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19" s="93" customFormat="1" ht="234" x14ac:dyDescent="0.2">
      <c r="A78" s="261"/>
      <c r="B78" s="261"/>
      <c r="C78" s="84" t="s">
        <v>224</v>
      </c>
      <c r="D78" s="84" t="s">
        <v>65</v>
      </c>
      <c r="E78" s="85" t="s">
        <v>317</v>
      </c>
      <c r="F78" s="86" t="s">
        <v>525</v>
      </c>
      <c r="G78" s="110"/>
      <c r="H78" s="129" t="s">
        <v>648</v>
      </c>
      <c r="I78" s="3" t="s">
        <v>900</v>
      </c>
      <c r="J78" s="161" t="s">
        <v>9</v>
      </c>
      <c r="K78" s="156">
        <f t="shared" si="11"/>
        <v>1</v>
      </c>
      <c r="L78" s="156">
        <f t="shared" si="8"/>
        <v>0</v>
      </c>
      <c r="M78" s="156">
        <f t="shared" si="9"/>
        <v>0</v>
      </c>
      <c r="N78" s="156">
        <f t="shared" si="10"/>
        <v>0</v>
      </c>
      <c r="O78" s="156">
        <f t="shared" si="12"/>
        <v>0</v>
      </c>
      <c r="P78" s="156">
        <f t="shared" si="13"/>
        <v>0</v>
      </c>
      <c r="Q78" s="156">
        <f t="shared" si="14"/>
        <v>0</v>
      </c>
      <c r="R78" s="156">
        <f t="shared" si="15"/>
        <v>0</v>
      </c>
      <c r="S78" s="6" t="s">
        <v>901</v>
      </c>
    </row>
    <row r="79" spans="1:19" s="93" customFormat="1" ht="108" x14ac:dyDescent="0.2">
      <c r="A79" s="261"/>
      <c r="B79" s="261"/>
      <c r="C79" s="57" t="s">
        <v>225</v>
      </c>
      <c r="D79" s="57" t="s">
        <v>65</v>
      </c>
      <c r="E79" s="85" t="s">
        <v>318</v>
      </c>
      <c r="F79" s="86" t="s">
        <v>118</v>
      </c>
      <c r="G79" s="96"/>
      <c r="H79" s="129" t="s">
        <v>648</v>
      </c>
      <c r="I79" s="3" t="s">
        <v>771</v>
      </c>
      <c r="J79" s="161" t="s">
        <v>9</v>
      </c>
      <c r="K79" s="156">
        <f t="shared" si="11"/>
        <v>1</v>
      </c>
      <c r="L79" s="156">
        <f t="shared" si="8"/>
        <v>0</v>
      </c>
      <c r="M79" s="156">
        <f t="shared" si="9"/>
        <v>0</v>
      </c>
      <c r="N79" s="156">
        <f t="shared" si="10"/>
        <v>0</v>
      </c>
      <c r="O79" s="156">
        <f t="shared" si="12"/>
        <v>0</v>
      </c>
      <c r="P79" s="156">
        <f t="shared" si="13"/>
        <v>0</v>
      </c>
      <c r="Q79" s="156">
        <f t="shared" si="14"/>
        <v>0</v>
      </c>
      <c r="R79" s="156">
        <f t="shared" si="15"/>
        <v>0</v>
      </c>
      <c r="S79" s="6" t="s">
        <v>850</v>
      </c>
    </row>
    <row r="80" spans="1:19" s="93" customFormat="1" ht="36" x14ac:dyDescent="0.2">
      <c r="A80" s="261"/>
      <c r="B80" s="261"/>
      <c r="C80" s="57" t="s">
        <v>226</v>
      </c>
      <c r="D80" s="57" t="s">
        <v>66</v>
      </c>
      <c r="E80" s="85" t="s">
        <v>319</v>
      </c>
      <c r="F80" s="86" t="s">
        <v>119</v>
      </c>
      <c r="G80" s="96"/>
      <c r="H80" s="131" t="s">
        <v>649</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1"/>
      <c r="B81" s="261"/>
      <c r="C81" s="186" t="s">
        <v>551</v>
      </c>
      <c r="D81" s="187" t="s">
        <v>65</v>
      </c>
      <c r="E81" s="188" t="s">
        <v>537</v>
      </c>
      <c r="F81" s="86"/>
      <c r="G81" s="96"/>
      <c r="H81" s="131" t="s">
        <v>649</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1"/>
      <c r="B82" s="261"/>
      <c r="C82" s="189" t="s">
        <v>552</v>
      </c>
      <c r="D82" s="190" t="s">
        <v>66</v>
      </c>
      <c r="E82" s="191" t="s">
        <v>538</v>
      </c>
      <c r="F82" s="86"/>
      <c r="G82" s="96"/>
      <c r="H82" s="131" t="s">
        <v>649</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61"/>
      <c r="B83" s="261"/>
      <c r="C83" s="57" t="s">
        <v>464</v>
      </c>
      <c r="D83" s="57" t="s">
        <v>390</v>
      </c>
      <c r="E83" s="85" t="s">
        <v>458</v>
      </c>
      <c r="F83" s="86"/>
      <c r="G83" s="96"/>
      <c r="H83" s="130" t="s">
        <v>649</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73" thickTop="1" x14ac:dyDescent="0.2">
      <c r="A84" s="257" t="s">
        <v>10</v>
      </c>
      <c r="B84" s="269" t="s">
        <v>41</v>
      </c>
      <c r="C84" s="62" t="s">
        <v>227</v>
      </c>
      <c r="D84" s="62" t="s">
        <v>65</v>
      </c>
      <c r="E84" s="67" t="s">
        <v>331</v>
      </c>
      <c r="F84" s="81" t="s">
        <v>120</v>
      </c>
      <c r="G84" s="96"/>
      <c r="H84" s="129" t="s">
        <v>648</v>
      </c>
      <c r="I84" s="3" t="s">
        <v>772</v>
      </c>
      <c r="J84" s="156" t="s">
        <v>10</v>
      </c>
      <c r="K84" s="156">
        <f t="shared" si="11"/>
        <v>1</v>
      </c>
      <c r="L84" s="156">
        <f t="shared" si="8"/>
        <v>0</v>
      </c>
      <c r="M84" s="156">
        <f t="shared" si="9"/>
        <v>0</v>
      </c>
      <c r="N84" s="156">
        <f t="shared" si="10"/>
        <v>0</v>
      </c>
      <c r="O84" s="157">
        <f t="shared" si="12"/>
        <v>0</v>
      </c>
      <c r="P84" s="157">
        <f t="shared" si="13"/>
        <v>0</v>
      </c>
      <c r="Q84" s="157">
        <f t="shared" si="14"/>
        <v>0</v>
      </c>
      <c r="R84" s="157">
        <f t="shared" si="15"/>
        <v>0</v>
      </c>
      <c r="S84" s="6" t="s">
        <v>740</v>
      </c>
    </row>
    <row r="85" spans="1:19" s="93" customFormat="1" ht="234" x14ac:dyDescent="0.2">
      <c r="A85" s="258"/>
      <c r="B85" s="270"/>
      <c r="C85" s="62" t="s">
        <v>228</v>
      </c>
      <c r="D85" s="62" t="s">
        <v>65</v>
      </c>
      <c r="E85" s="67" t="s">
        <v>332</v>
      </c>
      <c r="F85" s="81" t="s">
        <v>121</v>
      </c>
      <c r="G85" s="96"/>
      <c r="H85" s="129" t="s">
        <v>648</v>
      </c>
      <c r="I85" s="3" t="s">
        <v>781</v>
      </c>
      <c r="J85" s="156" t="s">
        <v>10</v>
      </c>
      <c r="K85" s="156">
        <f t="shared" si="11"/>
        <v>1</v>
      </c>
      <c r="L85" s="156">
        <f t="shared" si="8"/>
        <v>0</v>
      </c>
      <c r="M85" s="156">
        <f t="shared" si="9"/>
        <v>0</v>
      </c>
      <c r="N85" s="156">
        <f t="shared" si="10"/>
        <v>0</v>
      </c>
      <c r="O85" s="156">
        <f t="shared" si="12"/>
        <v>0</v>
      </c>
      <c r="P85" s="156">
        <f t="shared" si="13"/>
        <v>0</v>
      </c>
      <c r="Q85" s="156">
        <f t="shared" si="14"/>
        <v>0</v>
      </c>
      <c r="R85" s="156">
        <f t="shared" si="15"/>
        <v>0</v>
      </c>
      <c r="S85" s="6" t="s">
        <v>782</v>
      </c>
    </row>
    <row r="86" spans="1:19" s="93" customFormat="1" ht="20" x14ac:dyDescent="0.2">
      <c r="A86" s="258"/>
      <c r="B86" s="270"/>
      <c r="C86" s="220" t="s">
        <v>211</v>
      </c>
      <c r="D86" s="220" t="s">
        <v>65</v>
      </c>
      <c r="E86" s="218" t="s">
        <v>592</v>
      </c>
      <c r="F86" s="219" t="s">
        <v>107</v>
      </c>
      <c r="G86" s="109"/>
      <c r="H86" s="108"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19" s="93" customFormat="1" ht="108" x14ac:dyDescent="0.2">
      <c r="A87" s="258"/>
      <c r="B87" s="270"/>
      <c r="C87" s="62" t="s">
        <v>229</v>
      </c>
      <c r="D87" s="62" t="s">
        <v>65</v>
      </c>
      <c r="E87" s="87" t="s">
        <v>320</v>
      </c>
      <c r="F87" s="88" t="s">
        <v>122</v>
      </c>
      <c r="G87" s="96"/>
      <c r="H87" s="129" t="s">
        <v>648</v>
      </c>
      <c r="I87" s="3" t="s">
        <v>873</v>
      </c>
      <c r="J87" s="156" t="s">
        <v>10</v>
      </c>
      <c r="K87" s="156">
        <f t="shared" si="11"/>
        <v>1</v>
      </c>
      <c r="L87" s="156">
        <f t="shared" si="8"/>
        <v>0</v>
      </c>
      <c r="M87" s="156">
        <f t="shared" si="9"/>
        <v>0</v>
      </c>
      <c r="N87" s="156">
        <f t="shared" si="10"/>
        <v>0</v>
      </c>
      <c r="O87" s="156">
        <f t="shared" si="12"/>
        <v>0</v>
      </c>
      <c r="P87" s="156">
        <f t="shared" si="13"/>
        <v>0</v>
      </c>
      <c r="Q87" s="156">
        <f t="shared" si="14"/>
        <v>0</v>
      </c>
      <c r="R87" s="156">
        <f t="shared" si="15"/>
        <v>0</v>
      </c>
      <c r="S87" s="6" t="s">
        <v>740</v>
      </c>
    </row>
    <row r="88" spans="1:19" s="93" customFormat="1" ht="234" x14ac:dyDescent="0.2">
      <c r="A88" s="258"/>
      <c r="B88" s="270"/>
      <c r="C88" s="80" t="s">
        <v>224</v>
      </c>
      <c r="D88" s="80" t="s">
        <v>65</v>
      </c>
      <c r="E88" s="75" t="s">
        <v>317</v>
      </c>
      <c r="F88" s="76" t="s">
        <v>525</v>
      </c>
      <c r="G88" s="109"/>
      <c r="H88" s="108" t="str">
        <f>IF(ISBLANK(H78),"Waiting",H78)</f>
        <v>Yes</v>
      </c>
      <c r="I88" s="3" t="s">
        <v>900</v>
      </c>
      <c r="J88" s="156" t="s">
        <v>10</v>
      </c>
      <c r="K88" s="156">
        <f t="shared" si="11"/>
        <v>1</v>
      </c>
      <c r="L88" s="156">
        <f t="shared" si="8"/>
        <v>0</v>
      </c>
      <c r="M88" s="156">
        <f t="shared" si="9"/>
        <v>0</v>
      </c>
      <c r="N88" s="156">
        <f t="shared" si="10"/>
        <v>0</v>
      </c>
      <c r="O88" s="156">
        <f t="shared" si="12"/>
        <v>0</v>
      </c>
      <c r="P88" s="156">
        <f t="shared" si="13"/>
        <v>0</v>
      </c>
      <c r="Q88" s="156">
        <f t="shared" si="14"/>
        <v>0</v>
      </c>
      <c r="R88" s="156">
        <f t="shared" si="15"/>
        <v>0</v>
      </c>
      <c r="S88" s="239" t="s">
        <v>902</v>
      </c>
    </row>
    <row r="89" spans="1:19" s="93" customFormat="1" ht="126" x14ac:dyDescent="0.2">
      <c r="A89" s="258"/>
      <c r="B89" s="270"/>
      <c r="C89" s="62" t="s">
        <v>230</v>
      </c>
      <c r="D89" s="62" t="s">
        <v>65</v>
      </c>
      <c r="E89" s="67" t="s">
        <v>333</v>
      </c>
      <c r="F89" s="81" t="s">
        <v>123</v>
      </c>
      <c r="G89" s="96"/>
      <c r="H89" s="129" t="s">
        <v>648</v>
      </c>
      <c r="I89" s="3" t="s">
        <v>851</v>
      </c>
      <c r="J89" s="156" t="s">
        <v>10</v>
      </c>
      <c r="K89" s="156">
        <f t="shared" si="11"/>
        <v>1</v>
      </c>
      <c r="L89" s="156">
        <f t="shared" si="8"/>
        <v>0</v>
      </c>
      <c r="M89" s="156">
        <f t="shared" si="9"/>
        <v>0</v>
      </c>
      <c r="N89" s="156">
        <f t="shared" si="10"/>
        <v>0</v>
      </c>
      <c r="O89" s="156">
        <f t="shared" si="12"/>
        <v>0</v>
      </c>
      <c r="P89" s="156">
        <f t="shared" si="13"/>
        <v>0</v>
      </c>
      <c r="Q89" s="156">
        <f t="shared" si="14"/>
        <v>0</v>
      </c>
      <c r="R89" s="156">
        <f t="shared" si="15"/>
        <v>0</v>
      </c>
      <c r="S89" s="6" t="s">
        <v>790</v>
      </c>
    </row>
    <row r="90" spans="1:19" s="93" customFormat="1" ht="180" x14ac:dyDescent="0.2">
      <c r="A90" s="258"/>
      <c r="B90" s="270"/>
      <c r="C90" s="220" t="s">
        <v>212</v>
      </c>
      <c r="D90" s="220" t="s">
        <v>65</v>
      </c>
      <c r="E90" s="218" t="s">
        <v>602</v>
      </c>
      <c r="F90" s="218" t="s">
        <v>108</v>
      </c>
      <c r="G90" s="96"/>
      <c r="H90" s="108" t="str">
        <f>IF(ISBLANK(H46),"Waiting",H46)</f>
        <v>Yes</v>
      </c>
      <c r="I90" s="3" t="s">
        <v>739</v>
      </c>
      <c r="J90" s="156" t="s">
        <v>10</v>
      </c>
      <c r="K90" s="156">
        <f t="shared" si="11"/>
        <v>1</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108" x14ac:dyDescent="0.2">
      <c r="A91" s="258"/>
      <c r="B91" s="270"/>
      <c r="C91" s="52" t="s">
        <v>603</v>
      </c>
      <c r="D91" s="52" t="s">
        <v>65</v>
      </c>
      <c r="E91" s="87" t="s">
        <v>604</v>
      </c>
      <c r="F91" s="87" t="s">
        <v>605</v>
      </c>
      <c r="G91" s="96"/>
      <c r="H91" s="129" t="s">
        <v>648</v>
      </c>
      <c r="I91" s="3" t="s">
        <v>852</v>
      </c>
      <c r="J91" s="156" t="s">
        <v>10</v>
      </c>
      <c r="K91" s="156">
        <f t="shared" si="11"/>
        <v>1</v>
      </c>
      <c r="L91" s="156">
        <f t="shared" si="8"/>
        <v>0</v>
      </c>
      <c r="M91" s="156">
        <f t="shared" si="9"/>
        <v>0</v>
      </c>
      <c r="N91" s="156">
        <f t="shared" si="10"/>
        <v>0</v>
      </c>
      <c r="O91" s="156">
        <f t="shared" si="12"/>
        <v>0</v>
      </c>
      <c r="P91" s="156">
        <f t="shared" si="13"/>
        <v>0</v>
      </c>
      <c r="Q91" s="156">
        <f t="shared" si="14"/>
        <v>0</v>
      </c>
      <c r="R91" s="156">
        <f t="shared" si="15"/>
        <v>0</v>
      </c>
      <c r="S91" s="6" t="s">
        <v>874</v>
      </c>
    </row>
    <row r="92" spans="1:19" s="93" customFormat="1" ht="54" x14ac:dyDescent="0.2">
      <c r="A92" s="258"/>
      <c r="B92" s="270"/>
      <c r="C92" s="62" t="s">
        <v>231</v>
      </c>
      <c r="D92" s="62" t="s">
        <v>66</v>
      </c>
      <c r="E92" s="87" t="s">
        <v>334</v>
      </c>
      <c r="F92" s="88" t="s">
        <v>124</v>
      </c>
      <c r="G92" s="96"/>
      <c r="H92" s="129" t="s">
        <v>649</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58"/>
      <c r="B93" s="270"/>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58"/>
      <c r="B94" s="270"/>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58"/>
      <c r="B95" s="270"/>
      <c r="C95" s="193" t="s">
        <v>553</v>
      </c>
      <c r="D95" s="194" t="s">
        <v>65</v>
      </c>
      <c r="E95" s="195" t="s">
        <v>537</v>
      </c>
      <c r="F95" s="192"/>
      <c r="G95" s="101"/>
      <c r="H95" s="129" t="s">
        <v>649</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58"/>
      <c r="B96" s="270"/>
      <c r="C96" s="196" t="s">
        <v>554</v>
      </c>
      <c r="D96" s="197" t="s">
        <v>66</v>
      </c>
      <c r="E96" s="198" t="s">
        <v>538</v>
      </c>
      <c r="F96" s="192"/>
      <c r="G96" s="101"/>
      <c r="H96" s="129" t="s">
        <v>649</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59"/>
      <c r="B97" s="271"/>
      <c r="C97" s="62" t="s">
        <v>465</v>
      </c>
      <c r="D97" s="62" t="s">
        <v>390</v>
      </c>
      <c r="E97" s="87" t="s">
        <v>458</v>
      </c>
      <c r="F97" s="88"/>
      <c r="G97" s="101"/>
      <c r="H97" s="129" t="s">
        <v>649</v>
      </c>
      <c r="I97" s="134"/>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5"/>
    </row>
    <row r="98" spans="1:20" s="93" customFormat="1" ht="37" thickTop="1" x14ac:dyDescent="0.2">
      <c r="A98" s="260" t="s">
        <v>11</v>
      </c>
      <c r="B98" s="260" t="s">
        <v>42</v>
      </c>
      <c r="C98" s="57" t="s">
        <v>232</v>
      </c>
      <c r="D98" s="57" t="s">
        <v>65</v>
      </c>
      <c r="E98" s="78" t="s">
        <v>335</v>
      </c>
      <c r="F98" s="79" t="s">
        <v>125</v>
      </c>
      <c r="G98" s="111"/>
      <c r="H98" s="128" t="s">
        <v>649</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216" x14ac:dyDescent="0.2">
      <c r="A99" s="261"/>
      <c r="B99" s="261"/>
      <c r="C99" s="57" t="s">
        <v>233</v>
      </c>
      <c r="D99" s="57" t="s">
        <v>65</v>
      </c>
      <c r="E99" s="78" t="s">
        <v>336</v>
      </c>
      <c r="F99" s="79" t="s">
        <v>584</v>
      </c>
      <c r="G99" s="111"/>
      <c r="H99" s="129" t="s">
        <v>648</v>
      </c>
      <c r="I99" s="3" t="s">
        <v>853</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6" t="s">
        <v>795</v>
      </c>
    </row>
    <row r="100" spans="1:20" s="93" customFormat="1" ht="126" x14ac:dyDescent="0.2">
      <c r="A100" s="261"/>
      <c r="B100" s="261"/>
      <c r="C100" s="57" t="s">
        <v>234</v>
      </c>
      <c r="D100" s="57" t="s">
        <v>65</v>
      </c>
      <c r="E100" s="78" t="s">
        <v>337</v>
      </c>
      <c r="F100" s="79" t="s">
        <v>127</v>
      </c>
      <c r="G100" s="111"/>
      <c r="H100" s="129" t="s">
        <v>648</v>
      </c>
      <c r="I100" s="3" t="s">
        <v>801</v>
      </c>
      <c r="J100" s="156" t="s">
        <v>11</v>
      </c>
      <c r="K100" s="156">
        <f t="shared" si="11"/>
        <v>1</v>
      </c>
      <c r="L100" s="156">
        <f t="shared" si="8"/>
        <v>0</v>
      </c>
      <c r="M100" s="156">
        <f t="shared" si="9"/>
        <v>0</v>
      </c>
      <c r="N100" s="156">
        <f t="shared" si="10"/>
        <v>0</v>
      </c>
      <c r="O100" s="156">
        <f t="shared" si="12"/>
        <v>0</v>
      </c>
      <c r="P100" s="156">
        <f t="shared" si="13"/>
        <v>0</v>
      </c>
      <c r="Q100" s="156">
        <f t="shared" si="14"/>
        <v>0</v>
      </c>
      <c r="R100" s="156">
        <f t="shared" si="15"/>
        <v>0</v>
      </c>
      <c r="S100" s="6" t="s">
        <v>854</v>
      </c>
    </row>
    <row r="101" spans="1:20" s="93" customFormat="1" ht="180" x14ac:dyDescent="0.2">
      <c r="A101" s="261"/>
      <c r="B101" s="261"/>
      <c r="C101" s="57" t="s">
        <v>235</v>
      </c>
      <c r="D101" s="57" t="s">
        <v>65</v>
      </c>
      <c r="E101" s="78" t="s">
        <v>338</v>
      </c>
      <c r="F101" s="79" t="s">
        <v>128</v>
      </c>
      <c r="G101" s="111"/>
      <c r="H101" s="129" t="s">
        <v>648</v>
      </c>
      <c r="I101" s="3" t="s">
        <v>826</v>
      </c>
      <c r="J101" s="156" t="s">
        <v>11</v>
      </c>
      <c r="K101" s="156">
        <f t="shared" si="11"/>
        <v>1</v>
      </c>
      <c r="L101" s="156">
        <f t="shared" si="8"/>
        <v>0</v>
      </c>
      <c r="M101" s="156">
        <f t="shared" si="9"/>
        <v>0</v>
      </c>
      <c r="N101" s="156">
        <f t="shared" si="10"/>
        <v>0</v>
      </c>
      <c r="O101" s="156">
        <f t="shared" si="12"/>
        <v>0</v>
      </c>
      <c r="P101" s="156">
        <f t="shared" si="13"/>
        <v>0</v>
      </c>
      <c r="Q101" s="156">
        <f t="shared" si="14"/>
        <v>0</v>
      </c>
      <c r="R101" s="156">
        <f t="shared" si="15"/>
        <v>0</v>
      </c>
      <c r="S101" s="6" t="s">
        <v>855</v>
      </c>
    </row>
    <row r="102" spans="1:20" s="93" customFormat="1" ht="252" x14ac:dyDescent="0.2">
      <c r="A102" s="261"/>
      <c r="B102" s="261"/>
      <c r="C102" s="57" t="s">
        <v>236</v>
      </c>
      <c r="D102" s="57" t="s">
        <v>65</v>
      </c>
      <c r="E102" s="78" t="s">
        <v>339</v>
      </c>
      <c r="F102" s="79" t="s">
        <v>129</v>
      </c>
      <c r="G102" s="111"/>
      <c r="H102" s="129" t="s">
        <v>648</v>
      </c>
      <c r="I102" s="3" t="s">
        <v>816</v>
      </c>
      <c r="J102" s="156" t="s">
        <v>11</v>
      </c>
      <c r="K102" s="156">
        <f t="shared" si="11"/>
        <v>1</v>
      </c>
      <c r="L102" s="156">
        <f t="shared" si="8"/>
        <v>0</v>
      </c>
      <c r="M102" s="156">
        <f t="shared" si="9"/>
        <v>0</v>
      </c>
      <c r="N102" s="156">
        <f t="shared" si="10"/>
        <v>0</v>
      </c>
      <c r="O102" s="156">
        <f t="shared" si="12"/>
        <v>0</v>
      </c>
      <c r="P102" s="156">
        <f t="shared" si="13"/>
        <v>0</v>
      </c>
      <c r="Q102" s="156">
        <f t="shared" si="14"/>
        <v>0</v>
      </c>
      <c r="R102" s="156">
        <f t="shared" si="15"/>
        <v>0</v>
      </c>
      <c r="S102" s="6" t="s">
        <v>809</v>
      </c>
    </row>
    <row r="103" spans="1:20" s="93" customFormat="1" ht="36" x14ac:dyDescent="0.2">
      <c r="A103" s="261"/>
      <c r="B103" s="261"/>
      <c r="C103" s="57" t="s">
        <v>237</v>
      </c>
      <c r="D103" s="57" t="s">
        <v>65</v>
      </c>
      <c r="E103" s="78" t="s">
        <v>340</v>
      </c>
      <c r="F103" s="79" t="s">
        <v>130</v>
      </c>
      <c r="G103" s="111"/>
      <c r="H103" s="129" t="s">
        <v>649</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1"/>
      <c r="B104" s="261"/>
      <c r="C104" s="57" t="s">
        <v>238</v>
      </c>
      <c r="D104" s="57" t="s">
        <v>65</v>
      </c>
      <c r="E104" s="78" t="s">
        <v>341</v>
      </c>
      <c r="F104" s="79" t="s">
        <v>131</v>
      </c>
      <c r="G104" s="111"/>
      <c r="H104" s="131" t="s">
        <v>649</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180" x14ac:dyDescent="0.2">
      <c r="A105" s="261"/>
      <c r="B105" s="261"/>
      <c r="C105" s="225" t="s">
        <v>583</v>
      </c>
      <c r="D105" s="225" t="s">
        <v>65</v>
      </c>
      <c r="E105" s="226" t="s">
        <v>617</v>
      </c>
      <c r="F105" s="79" t="s">
        <v>585</v>
      </c>
      <c r="G105" s="111"/>
      <c r="H105" s="131" t="s">
        <v>648</v>
      </c>
      <c r="I105" s="9" t="s">
        <v>836</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10" t="s">
        <v>827</v>
      </c>
    </row>
    <row r="106" spans="1:20" s="93" customFormat="1" ht="36" x14ac:dyDescent="0.2">
      <c r="A106" s="261"/>
      <c r="B106" s="261"/>
      <c r="C106" s="186" t="s">
        <v>555</v>
      </c>
      <c r="D106" s="187" t="s">
        <v>65</v>
      </c>
      <c r="E106" s="188" t="s">
        <v>537</v>
      </c>
      <c r="F106" s="79"/>
      <c r="G106" s="111"/>
      <c r="H106" s="131" t="s">
        <v>649</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1"/>
      <c r="B107" s="261"/>
      <c r="C107" s="205" t="s">
        <v>574</v>
      </c>
      <c r="D107" s="206" t="s">
        <v>66</v>
      </c>
      <c r="E107" s="207" t="s">
        <v>538</v>
      </c>
      <c r="F107" s="79"/>
      <c r="G107" s="111"/>
      <c r="H107" s="131" t="s">
        <v>649</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1"/>
      <c r="B108" s="261"/>
      <c r="C108" s="57" t="s">
        <v>466</v>
      </c>
      <c r="D108" s="57" t="s">
        <v>390</v>
      </c>
      <c r="E108" s="78" t="s">
        <v>458</v>
      </c>
      <c r="F108" s="79"/>
      <c r="G108" s="111"/>
      <c r="H108" s="130" t="s">
        <v>649</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217" thickTop="1" x14ac:dyDescent="0.2">
      <c r="A109" s="257" t="s">
        <v>12</v>
      </c>
      <c r="B109" s="257" t="s">
        <v>43</v>
      </c>
      <c r="C109" s="69" t="s">
        <v>239</v>
      </c>
      <c r="D109" s="69" t="s">
        <v>65</v>
      </c>
      <c r="E109" s="53" t="s">
        <v>321</v>
      </c>
      <c r="F109" s="54" t="s">
        <v>526</v>
      </c>
      <c r="G109" s="111"/>
      <c r="H109" s="128" t="s">
        <v>648</v>
      </c>
      <c r="I109" s="4" t="s">
        <v>904</v>
      </c>
      <c r="J109" s="155" t="s">
        <v>12</v>
      </c>
      <c r="K109" s="155">
        <f t="shared" si="11"/>
        <v>1</v>
      </c>
      <c r="L109" s="155">
        <f t="shared" si="8"/>
        <v>0</v>
      </c>
      <c r="M109" s="155">
        <f t="shared" si="9"/>
        <v>0</v>
      </c>
      <c r="N109" s="155">
        <f t="shared" si="10"/>
        <v>0</v>
      </c>
      <c r="O109" s="157">
        <f t="shared" si="12"/>
        <v>0</v>
      </c>
      <c r="P109" s="157">
        <f t="shared" si="13"/>
        <v>0</v>
      </c>
      <c r="Q109" s="157">
        <f t="shared" si="14"/>
        <v>0</v>
      </c>
      <c r="R109" s="157">
        <f t="shared" si="15"/>
        <v>0</v>
      </c>
      <c r="S109" s="5" t="s">
        <v>903</v>
      </c>
      <c r="T109" s="99"/>
    </row>
    <row r="110" spans="1:20" s="93" customFormat="1" ht="36" x14ac:dyDescent="0.2">
      <c r="A110" s="258"/>
      <c r="B110" s="258"/>
      <c r="C110" s="69" t="s">
        <v>240</v>
      </c>
      <c r="D110" s="69" t="s">
        <v>65</v>
      </c>
      <c r="E110" s="53" t="s">
        <v>322</v>
      </c>
      <c r="F110" s="54" t="s">
        <v>132</v>
      </c>
      <c r="G110" s="96"/>
      <c r="H110" s="129" t="s">
        <v>649</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198" x14ac:dyDescent="0.2">
      <c r="A111" s="258"/>
      <c r="B111" s="258"/>
      <c r="C111" s="69" t="s">
        <v>241</v>
      </c>
      <c r="D111" s="69" t="s">
        <v>65</v>
      </c>
      <c r="E111" s="53" t="s">
        <v>323</v>
      </c>
      <c r="F111" s="54" t="s">
        <v>527</v>
      </c>
      <c r="G111" s="96"/>
      <c r="H111" s="129" t="s">
        <v>648</v>
      </c>
      <c r="I111" s="3" t="s">
        <v>835</v>
      </c>
      <c r="J111" s="156" t="s">
        <v>12</v>
      </c>
      <c r="K111" s="156">
        <f t="shared" si="11"/>
        <v>1</v>
      </c>
      <c r="L111" s="156">
        <f t="shared" si="8"/>
        <v>0</v>
      </c>
      <c r="M111" s="156">
        <f t="shared" si="9"/>
        <v>0</v>
      </c>
      <c r="N111" s="156">
        <f t="shared" si="10"/>
        <v>0</v>
      </c>
      <c r="O111" s="156">
        <f t="shared" si="12"/>
        <v>0</v>
      </c>
      <c r="P111" s="156">
        <f t="shared" si="13"/>
        <v>0</v>
      </c>
      <c r="Q111" s="156">
        <f t="shared" si="14"/>
        <v>0</v>
      </c>
      <c r="R111" s="156">
        <f t="shared" si="15"/>
        <v>0</v>
      </c>
      <c r="S111" s="6" t="s">
        <v>856</v>
      </c>
    </row>
    <row r="112" spans="1:20" s="93" customFormat="1" ht="54" x14ac:dyDescent="0.2">
      <c r="A112" s="258"/>
      <c r="B112" s="258"/>
      <c r="C112" s="69" t="s">
        <v>242</v>
      </c>
      <c r="D112" s="69" t="s">
        <v>65</v>
      </c>
      <c r="E112" s="53" t="s">
        <v>342</v>
      </c>
      <c r="F112" s="54" t="s">
        <v>133</v>
      </c>
      <c r="G112" s="96"/>
      <c r="H112" s="129" t="s">
        <v>648</v>
      </c>
      <c r="I112" s="3" t="s">
        <v>837</v>
      </c>
      <c r="J112" s="156" t="s">
        <v>12</v>
      </c>
      <c r="K112" s="156">
        <f t="shared" si="11"/>
        <v>1</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58"/>
      <c r="B113" s="258"/>
      <c r="C113" s="69" t="s">
        <v>243</v>
      </c>
      <c r="D113" s="69" t="s">
        <v>65</v>
      </c>
      <c r="E113" s="53" t="s">
        <v>343</v>
      </c>
      <c r="F113" s="54" t="s">
        <v>134</v>
      </c>
      <c r="G113" s="96"/>
      <c r="H113" s="129" t="s">
        <v>649</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58"/>
      <c r="B114" s="258"/>
      <c r="C114" s="69" t="s">
        <v>244</v>
      </c>
      <c r="D114" s="69" t="s">
        <v>65</v>
      </c>
      <c r="E114" s="53" t="s">
        <v>324</v>
      </c>
      <c r="F114" s="54" t="s">
        <v>135</v>
      </c>
      <c r="G114" s="96"/>
      <c r="H114" s="129" t="s">
        <v>649</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58"/>
      <c r="B115" s="258"/>
      <c r="C115" s="62" t="s">
        <v>245</v>
      </c>
      <c r="D115" s="62" t="s">
        <v>65</v>
      </c>
      <c r="E115" s="67" t="s">
        <v>344</v>
      </c>
      <c r="F115" s="81" t="s">
        <v>136</v>
      </c>
      <c r="G115" s="96"/>
      <c r="H115" s="129" t="s">
        <v>649</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58"/>
      <c r="B116" s="258"/>
      <c r="C116" s="52" t="s">
        <v>246</v>
      </c>
      <c r="D116" s="52" t="s">
        <v>66</v>
      </c>
      <c r="E116" s="87" t="s">
        <v>345</v>
      </c>
      <c r="F116" s="88" t="s">
        <v>137</v>
      </c>
      <c r="G116" s="96"/>
      <c r="H116" s="131" t="s">
        <v>649</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58"/>
      <c r="B117" s="258"/>
      <c r="C117" s="193" t="s">
        <v>556</v>
      </c>
      <c r="D117" s="194" t="s">
        <v>65</v>
      </c>
      <c r="E117" s="195" t="s">
        <v>537</v>
      </c>
      <c r="F117" s="88"/>
      <c r="G117" s="96"/>
      <c r="H117" s="131" t="s">
        <v>649</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58"/>
      <c r="B118" s="258"/>
      <c r="C118" s="196" t="s">
        <v>557</v>
      </c>
      <c r="D118" s="197" t="s">
        <v>66</v>
      </c>
      <c r="E118" s="198" t="s">
        <v>538</v>
      </c>
      <c r="F118" s="88"/>
      <c r="G118" s="96"/>
      <c r="H118" s="131" t="s">
        <v>649</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 thickBot="1" x14ac:dyDescent="0.25">
      <c r="A119" s="258"/>
      <c r="B119" s="258"/>
      <c r="C119" s="52" t="s">
        <v>467</v>
      </c>
      <c r="D119" s="52" t="s">
        <v>390</v>
      </c>
      <c r="E119" s="87" t="s">
        <v>458</v>
      </c>
      <c r="F119" s="88"/>
      <c r="G119" s="96"/>
      <c r="H119" s="130" t="s">
        <v>649</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60" t="s">
        <v>13</v>
      </c>
      <c r="B120" s="263"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198" x14ac:dyDescent="0.2">
      <c r="A121" s="261"/>
      <c r="B121" s="264"/>
      <c r="C121" s="65" t="s">
        <v>241</v>
      </c>
      <c r="D121" s="65" t="s">
        <v>65</v>
      </c>
      <c r="E121" s="66" t="s">
        <v>323</v>
      </c>
      <c r="F121" s="68" t="s">
        <v>527</v>
      </c>
      <c r="G121" s="101"/>
      <c r="H121" s="104" t="str">
        <f>IF(ISBLANK(H111),"Waiting",H111)</f>
        <v>Yes</v>
      </c>
      <c r="I121" s="3" t="s">
        <v>835</v>
      </c>
      <c r="J121" s="156" t="s">
        <v>13</v>
      </c>
      <c r="K121" s="156">
        <f t="shared" si="11"/>
        <v>1</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54" x14ac:dyDescent="0.2">
      <c r="A122" s="261"/>
      <c r="B122" s="264"/>
      <c r="C122" s="65" t="s">
        <v>242</v>
      </c>
      <c r="D122" s="65" t="s">
        <v>65</v>
      </c>
      <c r="E122" s="66" t="s">
        <v>342</v>
      </c>
      <c r="F122" s="68" t="s">
        <v>133</v>
      </c>
      <c r="G122" s="101"/>
      <c r="H122" s="104" t="str">
        <f>IF(ISBLANK(H112),"Waiting",H112)</f>
        <v>Yes</v>
      </c>
      <c r="I122" s="3" t="s">
        <v>837</v>
      </c>
      <c r="J122" s="156" t="s">
        <v>13</v>
      </c>
      <c r="K122" s="156">
        <f t="shared" si="11"/>
        <v>1</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162" x14ac:dyDescent="0.2">
      <c r="A123" s="261"/>
      <c r="B123" s="264"/>
      <c r="C123" s="57" t="s">
        <v>247</v>
      </c>
      <c r="D123" s="57" t="s">
        <v>65</v>
      </c>
      <c r="E123" s="78" t="s">
        <v>618</v>
      </c>
      <c r="F123" s="79" t="s">
        <v>138</v>
      </c>
      <c r="G123" s="96"/>
      <c r="H123" s="129" t="s">
        <v>648</v>
      </c>
      <c r="I123" s="3" t="s">
        <v>842</v>
      </c>
      <c r="J123" s="156" t="s">
        <v>13</v>
      </c>
      <c r="K123" s="156">
        <f t="shared" si="11"/>
        <v>1</v>
      </c>
      <c r="L123" s="156">
        <f t="shared" si="8"/>
        <v>0</v>
      </c>
      <c r="M123" s="156">
        <f t="shared" si="9"/>
        <v>0</v>
      </c>
      <c r="N123" s="156">
        <f t="shared" si="10"/>
        <v>0</v>
      </c>
      <c r="O123" s="156">
        <f t="shared" si="12"/>
        <v>0</v>
      </c>
      <c r="P123" s="156">
        <f t="shared" si="13"/>
        <v>0</v>
      </c>
      <c r="Q123" s="156">
        <f t="shared" si="14"/>
        <v>0</v>
      </c>
      <c r="R123" s="156">
        <f t="shared" si="15"/>
        <v>0</v>
      </c>
      <c r="S123" s="6" t="s">
        <v>905</v>
      </c>
    </row>
    <row r="124" spans="1:19" s="93" customFormat="1" ht="36" x14ac:dyDescent="0.2">
      <c r="A124" s="261"/>
      <c r="B124" s="264"/>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1"/>
      <c r="B125" s="264"/>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1"/>
      <c r="B126" s="264"/>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1"/>
      <c r="B127" s="264"/>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1"/>
      <c r="B128" s="264"/>
      <c r="C128" s="199" t="s">
        <v>558</v>
      </c>
      <c r="D128" s="200" t="s">
        <v>65</v>
      </c>
      <c r="E128" s="201" t="s">
        <v>537</v>
      </c>
      <c r="F128" s="202"/>
      <c r="G128" s="101"/>
      <c r="H128" s="129" t="s">
        <v>649</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1"/>
      <c r="B129" s="264"/>
      <c r="C129" s="205" t="s">
        <v>575</v>
      </c>
      <c r="D129" s="206" t="s">
        <v>66</v>
      </c>
      <c r="E129" s="207" t="s">
        <v>538</v>
      </c>
      <c r="F129" s="202"/>
      <c r="G129" s="101"/>
      <c r="H129" s="131" t="s">
        <v>649</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21" thickBot="1" x14ac:dyDescent="0.25">
      <c r="A130" s="262"/>
      <c r="B130" s="265"/>
      <c r="C130" s="57" t="s">
        <v>468</v>
      </c>
      <c r="D130" s="57" t="s">
        <v>390</v>
      </c>
      <c r="E130" s="78" t="s">
        <v>458</v>
      </c>
      <c r="F130" s="79"/>
      <c r="G130" s="101"/>
      <c r="H130" s="131" t="s">
        <v>649</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289" thickTop="1" x14ac:dyDescent="0.2">
      <c r="A131" s="257" t="s">
        <v>14</v>
      </c>
      <c r="B131" s="257" t="s">
        <v>45</v>
      </c>
      <c r="C131" s="62" t="s">
        <v>248</v>
      </c>
      <c r="D131" s="62" t="s">
        <v>65</v>
      </c>
      <c r="E131" s="67" t="s">
        <v>346</v>
      </c>
      <c r="F131" s="81" t="s">
        <v>139</v>
      </c>
      <c r="G131" s="96"/>
      <c r="H131" s="128" t="s">
        <v>649</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t="s">
        <v>906</v>
      </c>
    </row>
    <row r="132" spans="1:19" s="93" customFormat="1" ht="198" x14ac:dyDescent="0.2">
      <c r="A132" s="258"/>
      <c r="B132" s="258"/>
      <c r="C132" s="80" t="s">
        <v>241</v>
      </c>
      <c r="D132" s="80" t="s">
        <v>65</v>
      </c>
      <c r="E132" s="75" t="s">
        <v>323</v>
      </c>
      <c r="F132" s="76" t="s">
        <v>527</v>
      </c>
      <c r="G132" s="109"/>
      <c r="H132" s="104" t="str">
        <f>IF(ISBLANK(H111),"Waiting",H111)</f>
        <v>Yes</v>
      </c>
      <c r="I132" s="3" t="s">
        <v>835</v>
      </c>
      <c r="J132" s="156" t="s">
        <v>14</v>
      </c>
      <c r="K132" s="156">
        <f t="shared" ref="K132:K196" si="19">IF(AND($H132="Yes",NOT(ISERROR(SEARCH("-H-",$C132)))),1,0)</f>
        <v>1</v>
      </c>
      <c r="L132" s="156">
        <f t="shared" si="16"/>
        <v>0</v>
      </c>
      <c r="M132" s="156">
        <f t="shared" si="17"/>
        <v>0</v>
      </c>
      <c r="N132" s="156">
        <f t="shared" si="18"/>
        <v>0</v>
      </c>
      <c r="O132" s="156">
        <f t="shared" si="12"/>
        <v>0</v>
      </c>
      <c r="P132" s="156">
        <f t="shared" si="13"/>
        <v>0</v>
      </c>
      <c r="Q132" s="156">
        <f t="shared" si="14"/>
        <v>0</v>
      </c>
      <c r="R132" s="156">
        <f t="shared" si="15"/>
        <v>0</v>
      </c>
      <c r="S132" s="127"/>
    </row>
    <row r="133" spans="1:19" s="93" customFormat="1" ht="36" x14ac:dyDescent="0.2">
      <c r="A133" s="258"/>
      <c r="B133" s="258"/>
      <c r="C133" s="193" t="s">
        <v>559</v>
      </c>
      <c r="D133" s="194" t="s">
        <v>65</v>
      </c>
      <c r="E133" s="195" t="s">
        <v>537</v>
      </c>
      <c r="F133" s="203"/>
      <c r="G133" s="109"/>
      <c r="H133" s="129" t="s">
        <v>649</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19" s="93" customFormat="1" ht="36" x14ac:dyDescent="0.2">
      <c r="A134" s="258"/>
      <c r="B134" s="258"/>
      <c r="C134" s="196" t="s">
        <v>576</v>
      </c>
      <c r="D134" s="197" t="s">
        <v>66</v>
      </c>
      <c r="E134" s="198" t="s">
        <v>538</v>
      </c>
      <c r="F134" s="203"/>
      <c r="G134" s="109"/>
      <c r="H134" s="129" t="s">
        <v>649</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19" s="93" customFormat="1" ht="21" thickBot="1" x14ac:dyDescent="0.25">
      <c r="A135" s="259"/>
      <c r="B135" s="259"/>
      <c r="C135" s="62" t="s">
        <v>469</v>
      </c>
      <c r="D135" s="62" t="s">
        <v>390</v>
      </c>
      <c r="E135" s="67" t="s">
        <v>458</v>
      </c>
      <c r="F135" s="81"/>
      <c r="G135" s="109"/>
      <c r="H135" s="129" t="s">
        <v>649</v>
      </c>
      <c r="I135" s="138"/>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3" customFormat="1" ht="37" thickTop="1" x14ac:dyDescent="0.2">
      <c r="A136" s="260" t="s">
        <v>15</v>
      </c>
      <c r="B136" s="260"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240" t="s">
        <v>907</v>
      </c>
    </row>
    <row r="137" spans="1:19" s="103" customFormat="1" ht="216" x14ac:dyDescent="0.2">
      <c r="A137" s="261"/>
      <c r="B137" s="261"/>
      <c r="C137" s="65" t="s">
        <v>233</v>
      </c>
      <c r="D137" s="65" t="s">
        <v>65</v>
      </c>
      <c r="E137" s="66" t="s">
        <v>336</v>
      </c>
      <c r="F137" s="68" t="s">
        <v>126</v>
      </c>
      <c r="G137" s="101"/>
      <c r="H137" s="104" t="str">
        <f t="shared" si="24"/>
        <v>Yes</v>
      </c>
      <c r="I137" s="3" t="s">
        <v>796</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126" x14ac:dyDescent="0.2">
      <c r="A138" s="261"/>
      <c r="B138" s="261"/>
      <c r="C138" s="65" t="s">
        <v>234</v>
      </c>
      <c r="D138" s="65" t="s">
        <v>65</v>
      </c>
      <c r="E138" s="66" t="s">
        <v>337</v>
      </c>
      <c r="F138" s="68" t="s">
        <v>127</v>
      </c>
      <c r="G138" s="101"/>
      <c r="H138" s="104" t="str">
        <f t="shared" si="24"/>
        <v>Yes</v>
      </c>
      <c r="I138" s="3" t="s">
        <v>801</v>
      </c>
      <c r="J138" s="156" t="s">
        <v>15</v>
      </c>
      <c r="K138" s="156">
        <f t="shared" si="19"/>
        <v>1</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180" x14ac:dyDescent="0.2">
      <c r="A139" s="261"/>
      <c r="B139" s="261"/>
      <c r="C139" s="65" t="s">
        <v>235</v>
      </c>
      <c r="D139" s="65" t="s">
        <v>65</v>
      </c>
      <c r="E139" s="66" t="s">
        <v>338</v>
      </c>
      <c r="F139" s="68" t="s">
        <v>128</v>
      </c>
      <c r="G139" s="101"/>
      <c r="H139" s="104" t="str">
        <f t="shared" si="24"/>
        <v>Yes</v>
      </c>
      <c r="I139" s="3" t="s">
        <v>826</v>
      </c>
      <c r="J139" s="156" t="s">
        <v>15</v>
      </c>
      <c r="K139" s="156">
        <f t="shared" si="19"/>
        <v>1</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52" x14ac:dyDescent="0.2">
      <c r="A140" s="261"/>
      <c r="B140" s="261"/>
      <c r="C140" s="65" t="s">
        <v>236</v>
      </c>
      <c r="D140" s="65" t="s">
        <v>65</v>
      </c>
      <c r="E140" s="66" t="s">
        <v>339</v>
      </c>
      <c r="F140" s="68" t="s">
        <v>129</v>
      </c>
      <c r="G140" s="101"/>
      <c r="H140" s="104" t="str">
        <f t="shared" si="24"/>
        <v>Yes</v>
      </c>
      <c r="I140" s="3" t="s">
        <v>810</v>
      </c>
      <c r="J140" s="156" t="s">
        <v>15</v>
      </c>
      <c r="K140" s="156">
        <f t="shared" si="19"/>
        <v>1</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1"/>
      <c r="B141" s="261"/>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1"/>
      <c r="B142" s="261"/>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54" x14ac:dyDescent="0.2">
      <c r="A143" s="261"/>
      <c r="B143" s="261"/>
      <c r="C143" s="65" t="s">
        <v>239</v>
      </c>
      <c r="D143" s="65" t="s">
        <v>65</v>
      </c>
      <c r="E143" s="66" t="s">
        <v>321</v>
      </c>
      <c r="F143" s="68" t="s">
        <v>528</v>
      </c>
      <c r="G143" s="101"/>
      <c r="H143" s="104" t="str">
        <f>IF(ISBLANK(H109),"Waiting",H109)</f>
        <v>Yes</v>
      </c>
      <c r="I143" s="3" t="s">
        <v>821</v>
      </c>
      <c r="J143" s="156" t="s">
        <v>15</v>
      </c>
      <c r="K143" s="156">
        <f t="shared" si="19"/>
        <v>1</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1"/>
      <c r="B144" s="261"/>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198" x14ac:dyDescent="0.2">
      <c r="A145" s="261"/>
      <c r="B145" s="261"/>
      <c r="C145" s="65" t="s">
        <v>241</v>
      </c>
      <c r="D145" s="65" t="s">
        <v>65</v>
      </c>
      <c r="E145" s="66" t="s">
        <v>323</v>
      </c>
      <c r="F145" s="68" t="s">
        <v>529</v>
      </c>
      <c r="G145" s="101"/>
      <c r="H145" s="104" t="str">
        <f>IF(ISBLANK(H111),"Waiting",H111)</f>
        <v>Yes</v>
      </c>
      <c r="I145" s="3" t="s">
        <v>835</v>
      </c>
      <c r="J145" s="156" t="s">
        <v>15</v>
      </c>
      <c r="K145" s="156">
        <f t="shared" si="19"/>
        <v>1</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54" x14ac:dyDescent="0.2">
      <c r="A146" s="261"/>
      <c r="B146" s="261"/>
      <c r="C146" s="65" t="s">
        <v>242</v>
      </c>
      <c r="D146" s="65" t="s">
        <v>65</v>
      </c>
      <c r="E146" s="66" t="s">
        <v>342</v>
      </c>
      <c r="F146" s="68" t="s">
        <v>133</v>
      </c>
      <c r="G146" s="101"/>
      <c r="H146" s="104" t="str">
        <f>IF(ISBLANK(H112),"Waiting",H112)</f>
        <v>Yes</v>
      </c>
      <c r="I146" s="3" t="s">
        <v>837</v>
      </c>
      <c r="J146" s="156" t="s">
        <v>15</v>
      </c>
      <c r="K146" s="156">
        <f t="shared" si="19"/>
        <v>1</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162" x14ac:dyDescent="0.2">
      <c r="A147" s="261"/>
      <c r="B147" s="261"/>
      <c r="C147" s="228" t="s">
        <v>247</v>
      </c>
      <c r="D147" s="228" t="s">
        <v>65</v>
      </c>
      <c r="E147" s="66" t="s">
        <v>618</v>
      </c>
      <c r="F147" s="229" t="s">
        <v>138</v>
      </c>
      <c r="G147" s="101"/>
      <c r="H147" s="104" t="str">
        <f>IF(ISBLANK(H123),"Waiting",H123)</f>
        <v>Yes</v>
      </c>
      <c r="I147" s="3" t="s">
        <v>842</v>
      </c>
      <c r="J147" s="156" t="s">
        <v>15</v>
      </c>
      <c r="K147" s="156">
        <f t="shared" si="19"/>
        <v>1</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1"/>
      <c r="B148" s="261"/>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1"/>
      <c r="B149" s="261"/>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1"/>
      <c r="B150" s="261"/>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1"/>
      <c r="B151" s="261"/>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1"/>
      <c r="B152" s="261"/>
      <c r="C152" s="57" t="s">
        <v>249</v>
      </c>
      <c r="D152" s="57" t="s">
        <v>65</v>
      </c>
      <c r="E152" s="78" t="s">
        <v>325</v>
      </c>
      <c r="F152" s="79" t="s">
        <v>521</v>
      </c>
      <c r="G152" s="101"/>
      <c r="H152" s="129" t="s">
        <v>649</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1"/>
      <c r="B153" s="261"/>
      <c r="C153" s="199" t="s">
        <v>560</v>
      </c>
      <c r="D153" s="200" t="s">
        <v>65</v>
      </c>
      <c r="E153" s="201" t="s">
        <v>537</v>
      </c>
      <c r="F153" s="79"/>
      <c r="G153" s="101"/>
      <c r="H153" s="129" t="s">
        <v>649</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1"/>
      <c r="B154" s="261"/>
      <c r="C154" s="205" t="s">
        <v>577</v>
      </c>
      <c r="D154" s="206" t="s">
        <v>66</v>
      </c>
      <c r="E154" s="207" t="s">
        <v>538</v>
      </c>
      <c r="F154" s="79"/>
      <c r="G154" s="101"/>
      <c r="H154" s="133" t="s">
        <v>649</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1"/>
      <c r="B155" s="261"/>
      <c r="C155" s="57" t="s">
        <v>470</v>
      </c>
      <c r="D155" s="57" t="s">
        <v>390</v>
      </c>
      <c r="E155" s="78" t="s">
        <v>458</v>
      </c>
      <c r="F155" s="79"/>
      <c r="G155" s="101"/>
      <c r="H155" s="140" t="s">
        <v>649</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57" t="s">
        <v>16</v>
      </c>
      <c r="B156" s="257" t="s">
        <v>47</v>
      </c>
      <c r="C156" s="62" t="s">
        <v>250</v>
      </c>
      <c r="D156" s="62" t="s">
        <v>65</v>
      </c>
      <c r="E156" s="67" t="s">
        <v>348</v>
      </c>
      <c r="F156" s="81" t="s">
        <v>141</v>
      </c>
      <c r="G156" s="96"/>
      <c r="H156" s="128" t="s">
        <v>649</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58"/>
      <c r="B157" s="258"/>
      <c r="C157" s="62" t="s">
        <v>251</v>
      </c>
      <c r="D157" s="62" t="s">
        <v>65</v>
      </c>
      <c r="E157" s="67" t="s">
        <v>349</v>
      </c>
      <c r="F157" s="81" t="s">
        <v>142</v>
      </c>
      <c r="G157" s="96"/>
      <c r="H157" s="129" t="s">
        <v>649</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58"/>
      <c r="B158" s="258"/>
      <c r="C158" s="62" t="s">
        <v>252</v>
      </c>
      <c r="D158" s="62" t="s">
        <v>65</v>
      </c>
      <c r="E158" s="67" t="s">
        <v>606</v>
      </c>
      <c r="F158" s="81" t="s">
        <v>143</v>
      </c>
      <c r="G158" s="96"/>
      <c r="H158" s="129" t="s">
        <v>649</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58"/>
      <c r="B159" s="258"/>
      <c r="C159" s="62" t="s">
        <v>253</v>
      </c>
      <c r="D159" s="62" t="s">
        <v>65</v>
      </c>
      <c r="E159" s="67" t="s">
        <v>608</v>
      </c>
      <c r="F159" s="81" t="s">
        <v>609</v>
      </c>
      <c r="G159" s="96"/>
      <c r="H159" s="129" t="s">
        <v>649</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58"/>
      <c r="B160" s="258"/>
      <c r="C160" s="62" t="s">
        <v>254</v>
      </c>
      <c r="D160" s="62" t="s">
        <v>65</v>
      </c>
      <c r="E160" s="67" t="s">
        <v>326</v>
      </c>
      <c r="F160" s="81" t="s">
        <v>144</v>
      </c>
      <c r="G160" s="96"/>
      <c r="H160" s="129" t="s">
        <v>649</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58"/>
      <c r="B161" s="258"/>
      <c r="C161" s="62" t="s">
        <v>255</v>
      </c>
      <c r="D161" s="62" t="s">
        <v>65</v>
      </c>
      <c r="E161" s="67" t="s">
        <v>351</v>
      </c>
      <c r="F161" s="81" t="s">
        <v>148</v>
      </c>
      <c r="G161" s="96"/>
      <c r="H161" s="129" t="s">
        <v>649</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58"/>
      <c r="B162" s="258"/>
      <c r="C162" s="62" t="s">
        <v>607</v>
      </c>
      <c r="D162" s="62" t="s">
        <v>65</v>
      </c>
      <c r="E162" s="67" t="s">
        <v>622</v>
      </c>
      <c r="F162" s="81" t="s">
        <v>610</v>
      </c>
      <c r="G162" s="96"/>
      <c r="H162" s="129" t="s">
        <v>649</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58"/>
      <c r="B163" s="258"/>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72" x14ac:dyDescent="0.2">
      <c r="A164" s="258"/>
      <c r="B164" s="258"/>
      <c r="C164" s="228" t="s">
        <v>257</v>
      </c>
      <c r="D164" s="228" t="s">
        <v>66</v>
      </c>
      <c r="E164" s="230" t="s">
        <v>353</v>
      </c>
      <c r="F164" s="229" t="s">
        <v>598</v>
      </c>
      <c r="G164" s="101"/>
      <c r="H164" s="104" t="str">
        <f>IF(ISBLANK(H198),"Waiting",H198)</f>
        <v>Yes</v>
      </c>
      <c r="I164" s="3" t="s">
        <v>919</v>
      </c>
      <c r="J164" s="156" t="s">
        <v>16</v>
      </c>
      <c r="K164" s="156">
        <f t="shared" si="19"/>
        <v>0</v>
      </c>
      <c r="L164" s="156">
        <f t="shared" si="16"/>
        <v>1</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58"/>
      <c r="B165" s="258"/>
      <c r="C165" s="62" t="s">
        <v>258</v>
      </c>
      <c r="D165" s="62" t="s">
        <v>66</v>
      </c>
      <c r="E165" s="87" t="s">
        <v>594</v>
      </c>
      <c r="F165" s="88" t="s">
        <v>146</v>
      </c>
      <c r="G165" s="101"/>
      <c r="H165" s="129" t="s">
        <v>649</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58"/>
      <c r="B166" s="258"/>
      <c r="C166" s="193" t="s">
        <v>561</v>
      </c>
      <c r="D166" s="194" t="s">
        <v>65</v>
      </c>
      <c r="E166" s="195" t="s">
        <v>537</v>
      </c>
      <c r="F166" s="88"/>
      <c r="G166" s="101"/>
      <c r="H166" s="131" t="s">
        <v>649</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58"/>
      <c r="B167" s="258"/>
      <c r="C167" s="196" t="s">
        <v>562</v>
      </c>
      <c r="D167" s="197" t="s">
        <v>66</v>
      </c>
      <c r="E167" s="198" t="s">
        <v>538</v>
      </c>
      <c r="F167" s="88"/>
      <c r="G167" s="101"/>
      <c r="H167" s="131" t="s">
        <v>649</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91" thickBot="1" x14ac:dyDescent="0.25">
      <c r="A168" s="258"/>
      <c r="B168" s="258"/>
      <c r="C168" s="62" t="s">
        <v>471</v>
      </c>
      <c r="D168" s="62" t="s">
        <v>390</v>
      </c>
      <c r="E168" s="87" t="s">
        <v>458</v>
      </c>
      <c r="F168" s="88"/>
      <c r="G168" s="96"/>
      <c r="H168" s="130" t="s">
        <v>648</v>
      </c>
      <c r="I168" s="7" t="s">
        <v>917</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244" t="s">
        <v>916</v>
      </c>
    </row>
    <row r="169" spans="1:19" s="103" customFormat="1" ht="73" thickTop="1" x14ac:dyDescent="0.2">
      <c r="A169" s="260" t="s">
        <v>17</v>
      </c>
      <c r="B169" s="260"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1"/>
      <c r="B170" s="261"/>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1"/>
      <c r="B171" s="261"/>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1"/>
      <c r="B172" s="261"/>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1"/>
      <c r="B173" s="261"/>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61"/>
      <c r="B174" s="261"/>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1"/>
      <c r="B175" s="261"/>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144" x14ac:dyDescent="0.2">
      <c r="A176" s="261"/>
      <c r="B176" s="261"/>
      <c r="C176" s="65" t="s">
        <v>259</v>
      </c>
      <c r="D176" s="65" t="s">
        <v>65</v>
      </c>
      <c r="E176" s="66" t="s">
        <v>355</v>
      </c>
      <c r="F176" s="68" t="s">
        <v>155</v>
      </c>
      <c r="G176" s="101"/>
      <c r="H176" s="104" t="str">
        <f t="shared" ref="H176:H183" si="26">IF(ISBLANK(H188),"Waiting",H188)</f>
        <v>Yes</v>
      </c>
      <c r="I176" s="3" t="s">
        <v>876</v>
      </c>
      <c r="J176" s="156" t="s">
        <v>17</v>
      </c>
      <c r="K176" s="156">
        <f t="shared" si="19"/>
        <v>1</v>
      </c>
      <c r="L176" s="156">
        <f t="shared" si="16"/>
        <v>0</v>
      </c>
      <c r="M176" s="156">
        <f t="shared" si="17"/>
        <v>0</v>
      </c>
      <c r="N176" s="156">
        <f t="shared" si="18"/>
        <v>0</v>
      </c>
      <c r="O176" s="156">
        <f t="shared" si="20"/>
        <v>0</v>
      </c>
      <c r="P176" s="156">
        <f t="shared" si="21"/>
        <v>0</v>
      </c>
      <c r="Q176" s="156">
        <f t="shared" si="22"/>
        <v>0</v>
      </c>
      <c r="R176" s="156">
        <f t="shared" si="23"/>
        <v>0</v>
      </c>
      <c r="S176" s="6" t="s">
        <v>908</v>
      </c>
    </row>
    <row r="177" spans="1:19" s="103" customFormat="1" ht="36" x14ac:dyDescent="0.2">
      <c r="A177" s="261"/>
      <c r="B177" s="261"/>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1"/>
      <c r="B178" s="261"/>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1"/>
      <c r="B179" s="261"/>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1"/>
      <c r="B180" s="261"/>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1"/>
      <c r="B181" s="261"/>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1"/>
      <c r="B182" s="261"/>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1"/>
      <c r="B183" s="261"/>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72" x14ac:dyDescent="0.2">
      <c r="A184" s="261"/>
      <c r="B184" s="261"/>
      <c r="C184" s="220" t="s">
        <v>257</v>
      </c>
      <c r="D184" s="220" t="s">
        <v>66</v>
      </c>
      <c r="E184" s="218" t="s">
        <v>353</v>
      </c>
      <c r="F184" s="229" t="s">
        <v>598</v>
      </c>
      <c r="G184" s="101"/>
      <c r="H184" s="104" t="str">
        <f>IF(ISBLANK(H198),"Waiting",H198)</f>
        <v>Yes</v>
      </c>
      <c r="I184" s="3" t="s">
        <v>919</v>
      </c>
      <c r="J184" s="156" t="s">
        <v>17</v>
      </c>
      <c r="K184" s="156">
        <f t="shared" si="19"/>
        <v>0</v>
      </c>
      <c r="L184" s="156">
        <f t="shared" si="16"/>
        <v>1</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1" t="s">
        <v>649</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1" t="s">
        <v>649</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55" thickBot="1" x14ac:dyDescent="0.25">
      <c r="A187" s="209"/>
      <c r="B187" s="209"/>
      <c r="C187" s="57" t="s">
        <v>473</v>
      </c>
      <c r="D187" s="57" t="s">
        <v>390</v>
      </c>
      <c r="E187" s="78" t="s">
        <v>458</v>
      </c>
      <c r="F187" s="79"/>
      <c r="G187" s="101"/>
      <c r="H187" s="129" t="s">
        <v>648</v>
      </c>
      <c r="I187" s="134" t="s">
        <v>877</v>
      </c>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5" t="s">
        <v>878</v>
      </c>
    </row>
    <row r="188" spans="1:19" s="93" customFormat="1" ht="127" thickTop="1" x14ac:dyDescent="0.2">
      <c r="A188" s="257" t="s">
        <v>18</v>
      </c>
      <c r="B188" s="257" t="s">
        <v>49</v>
      </c>
      <c r="C188" s="62" t="s">
        <v>259</v>
      </c>
      <c r="D188" s="62" t="s">
        <v>65</v>
      </c>
      <c r="E188" s="67" t="s">
        <v>631</v>
      </c>
      <c r="F188" s="81" t="s">
        <v>155</v>
      </c>
      <c r="G188" s="96"/>
      <c r="H188" s="128" t="s">
        <v>648</v>
      </c>
      <c r="I188" s="4" t="s">
        <v>876</v>
      </c>
      <c r="J188" s="155" t="s">
        <v>18</v>
      </c>
      <c r="K188" s="155">
        <f t="shared" si="19"/>
        <v>1</v>
      </c>
      <c r="L188" s="155">
        <f t="shared" si="16"/>
        <v>0</v>
      </c>
      <c r="M188" s="155">
        <f t="shared" si="17"/>
        <v>0</v>
      </c>
      <c r="N188" s="155">
        <f t="shared" si="18"/>
        <v>0</v>
      </c>
      <c r="O188" s="157">
        <f t="shared" si="20"/>
        <v>0</v>
      </c>
      <c r="P188" s="157">
        <f t="shared" si="21"/>
        <v>0</v>
      </c>
      <c r="Q188" s="157">
        <f t="shared" si="22"/>
        <v>0</v>
      </c>
      <c r="R188" s="157">
        <f t="shared" si="23"/>
        <v>0</v>
      </c>
      <c r="S188" s="5" t="s">
        <v>909</v>
      </c>
    </row>
    <row r="189" spans="1:19" s="93" customFormat="1" ht="36" x14ac:dyDescent="0.2">
      <c r="A189" s="258"/>
      <c r="B189" s="258"/>
      <c r="C189" s="62" t="s">
        <v>260</v>
      </c>
      <c r="D189" s="62" t="s">
        <v>65</v>
      </c>
      <c r="E189" s="67" t="s">
        <v>621</v>
      </c>
      <c r="F189" s="81" t="s">
        <v>149</v>
      </c>
      <c r="G189" s="96"/>
      <c r="H189" s="129" t="s">
        <v>649</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58"/>
      <c r="B190" s="258"/>
      <c r="C190" s="62" t="s">
        <v>261</v>
      </c>
      <c r="D190" s="62" t="s">
        <v>65</v>
      </c>
      <c r="E190" s="67" t="s">
        <v>356</v>
      </c>
      <c r="F190" s="81" t="s">
        <v>150</v>
      </c>
      <c r="G190" s="96"/>
      <c r="H190" s="129" t="s">
        <v>649</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58"/>
      <c r="B191" s="258"/>
      <c r="C191" s="62" t="s">
        <v>262</v>
      </c>
      <c r="D191" s="62" t="s">
        <v>65</v>
      </c>
      <c r="E191" s="67" t="s">
        <v>357</v>
      </c>
      <c r="F191" s="81" t="s">
        <v>151</v>
      </c>
      <c r="G191" s="96"/>
      <c r="H191" s="129" t="s">
        <v>649</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58"/>
      <c r="B192" s="258"/>
      <c r="C192" s="62" t="s">
        <v>263</v>
      </c>
      <c r="D192" s="62" t="s">
        <v>65</v>
      </c>
      <c r="E192" s="67" t="s">
        <v>358</v>
      </c>
      <c r="F192" s="81" t="s">
        <v>152</v>
      </c>
      <c r="G192" s="96"/>
      <c r="H192" s="129" t="s">
        <v>649</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58"/>
      <c r="B193" s="258"/>
      <c r="C193" s="62" t="s">
        <v>264</v>
      </c>
      <c r="D193" s="62" t="s">
        <v>65</v>
      </c>
      <c r="E193" s="67" t="s">
        <v>359</v>
      </c>
      <c r="F193" s="81" t="s">
        <v>153</v>
      </c>
      <c r="G193" s="96"/>
      <c r="H193" s="129" t="s">
        <v>649</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58"/>
      <c r="B194" s="258"/>
      <c r="C194" s="62" t="s">
        <v>265</v>
      </c>
      <c r="D194" s="62" t="s">
        <v>65</v>
      </c>
      <c r="E194" s="67" t="s">
        <v>327</v>
      </c>
      <c r="F194" s="81" t="s">
        <v>154</v>
      </c>
      <c r="G194" s="96"/>
      <c r="H194" s="129" t="s">
        <v>649</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58"/>
      <c r="B195" s="258"/>
      <c r="C195" s="62" t="s">
        <v>256</v>
      </c>
      <c r="D195" s="62" t="s">
        <v>65</v>
      </c>
      <c r="E195" s="67" t="s">
        <v>352</v>
      </c>
      <c r="F195" s="81" t="s">
        <v>145</v>
      </c>
      <c r="G195" s="96"/>
      <c r="H195" s="129" t="s">
        <v>649</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58"/>
      <c r="B196" s="258"/>
      <c r="C196" s="62" t="s">
        <v>266</v>
      </c>
      <c r="D196" s="62" t="s">
        <v>66</v>
      </c>
      <c r="E196" s="87" t="s">
        <v>360</v>
      </c>
      <c r="F196" s="88" t="s">
        <v>156</v>
      </c>
      <c r="G196" s="96"/>
      <c r="H196" s="129" t="s">
        <v>648</v>
      </c>
      <c r="I196" s="3" t="s">
        <v>920</v>
      </c>
      <c r="J196" s="156" t="s">
        <v>18</v>
      </c>
      <c r="K196" s="156">
        <f t="shared" si="19"/>
        <v>0</v>
      </c>
      <c r="L196" s="156">
        <f t="shared" ref="L196:L252" si="27">IF(AND($H196="Yes",NOT(ISERROR(SEARCH("-L-",$C196)))),1,0)</f>
        <v>1</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241" t="s">
        <v>910</v>
      </c>
    </row>
    <row r="197" spans="1:19" s="93" customFormat="1" ht="54" x14ac:dyDescent="0.2">
      <c r="A197" s="258"/>
      <c r="B197" s="258"/>
      <c r="C197" s="62" t="s">
        <v>267</v>
      </c>
      <c r="D197" s="62" t="s">
        <v>66</v>
      </c>
      <c r="E197" s="87" t="s">
        <v>361</v>
      </c>
      <c r="F197" s="88" t="s">
        <v>530</v>
      </c>
      <c r="G197" s="96"/>
      <c r="H197" s="129" t="s">
        <v>649</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72" x14ac:dyDescent="0.2">
      <c r="A198" s="258"/>
      <c r="B198" s="258"/>
      <c r="C198" s="69" t="s">
        <v>257</v>
      </c>
      <c r="D198" s="69" t="s">
        <v>66</v>
      </c>
      <c r="E198" s="87" t="s">
        <v>353</v>
      </c>
      <c r="F198" s="88" t="s">
        <v>598</v>
      </c>
      <c r="G198" s="96"/>
      <c r="H198" s="131" t="s">
        <v>648</v>
      </c>
      <c r="I198" s="3" t="s">
        <v>919</v>
      </c>
      <c r="J198" s="156" t="s">
        <v>18</v>
      </c>
      <c r="K198" s="156">
        <f t="shared" si="30"/>
        <v>0</v>
      </c>
      <c r="L198" s="156">
        <f t="shared" si="27"/>
        <v>1</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58"/>
      <c r="B199" s="258"/>
      <c r="C199" s="193" t="s">
        <v>564</v>
      </c>
      <c r="D199" s="194" t="s">
        <v>65</v>
      </c>
      <c r="E199" s="195" t="s">
        <v>537</v>
      </c>
      <c r="F199" s="88"/>
      <c r="G199" s="96"/>
      <c r="H199" s="131" t="s">
        <v>649</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58"/>
      <c r="B200" s="258"/>
      <c r="C200" s="196" t="s">
        <v>565</v>
      </c>
      <c r="D200" s="197" t="s">
        <v>66</v>
      </c>
      <c r="E200" s="198" t="s">
        <v>538</v>
      </c>
      <c r="F200" s="88"/>
      <c r="G200" s="96"/>
      <c r="H200" s="131" t="s">
        <v>649</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58"/>
      <c r="B201" s="258"/>
      <c r="C201" s="69" t="s">
        <v>472</v>
      </c>
      <c r="D201" s="69" t="s">
        <v>390</v>
      </c>
      <c r="E201" s="87" t="s">
        <v>458</v>
      </c>
      <c r="F201" s="88"/>
      <c r="G201" s="96"/>
      <c r="H201" s="130" t="s">
        <v>649</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60" t="s">
        <v>19</v>
      </c>
      <c r="B202" s="263" t="s">
        <v>50</v>
      </c>
      <c r="C202" s="57" t="s">
        <v>268</v>
      </c>
      <c r="D202" s="57" t="s">
        <v>65</v>
      </c>
      <c r="E202" s="78" t="s">
        <v>362</v>
      </c>
      <c r="F202" s="79" t="s">
        <v>157</v>
      </c>
      <c r="G202" s="96"/>
      <c r="H202" s="128" t="s">
        <v>649</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1"/>
      <c r="B203" s="264"/>
      <c r="C203" s="57" t="s">
        <v>269</v>
      </c>
      <c r="D203" s="57" t="s">
        <v>65</v>
      </c>
      <c r="E203" s="78" t="s">
        <v>363</v>
      </c>
      <c r="F203" s="79" t="s">
        <v>158</v>
      </c>
      <c r="G203" s="96"/>
      <c r="H203" s="129" t="s">
        <v>649</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1"/>
      <c r="B204" s="264"/>
      <c r="C204" s="57" t="s">
        <v>270</v>
      </c>
      <c r="D204" s="57" t="s">
        <v>65</v>
      </c>
      <c r="E204" s="78" t="s">
        <v>364</v>
      </c>
      <c r="F204" s="79" t="s">
        <v>159</v>
      </c>
      <c r="G204" s="96"/>
      <c r="H204" s="129" t="s">
        <v>649</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1"/>
      <c r="B205" s="264"/>
      <c r="C205" s="57" t="s">
        <v>271</v>
      </c>
      <c r="D205" s="57" t="s">
        <v>65</v>
      </c>
      <c r="E205" s="78" t="s">
        <v>365</v>
      </c>
      <c r="F205" s="79" t="s">
        <v>160</v>
      </c>
      <c r="G205" s="96"/>
      <c r="H205" s="129" t="s">
        <v>649</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1"/>
      <c r="B206" s="264"/>
      <c r="C206" s="57" t="s">
        <v>272</v>
      </c>
      <c r="D206" s="57" t="s">
        <v>65</v>
      </c>
      <c r="E206" s="78" t="s">
        <v>366</v>
      </c>
      <c r="F206" s="79" t="s">
        <v>161</v>
      </c>
      <c r="G206" s="96"/>
      <c r="H206" s="129" t="s">
        <v>649</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1"/>
      <c r="B207" s="264"/>
      <c r="C207" s="89" t="s">
        <v>273</v>
      </c>
      <c r="D207" s="57" t="s">
        <v>66</v>
      </c>
      <c r="E207" s="85" t="s">
        <v>367</v>
      </c>
      <c r="F207" s="86" t="s">
        <v>162</v>
      </c>
      <c r="G207" s="96"/>
      <c r="H207" s="129" t="s">
        <v>649</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61"/>
      <c r="B208" s="264"/>
      <c r="C208" s="89" t="s">
        <v>382</v>
      </c>
      <c r="D208" s="57" t="s">
        <v>67</v>
      </c>
      <c r="E208" s="85" t="s">
        <v>381</v>
      </c>
      <c r="F208" s="86" t="s">
        <v>383</v>
      </c>
      <c r="G208" s="96"/>
      <c r="H208" s="131" t="s">
        <v>648</v>
      </c>
      <c r="I208" s="9" t="s">
        <v>875</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19" s="93" customFormat="1" ht="36" x14ac:dyDescent="0.2">
      <c r="A209" s="261"/>
      <c r="B209" s="264"/>
      <c r="C209" s="199" t="s">
        <v>566</v>
      </c>
      <c r="D209" s="200" t="s">
        <v>65</v>
      </c>
      <c r="E209" s="201" t="s">
        <v>537</v>
      </c>
      <c r="F209" s="86"/>
      <c r="G209" s="96"/>
      <c r="H209" s="131" t="s">
        <v>649</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1"/>
      <c r="B210" s="264"/>
      <c r="C210" s="205" t="s">
        <v>567</v>
      </c>
      <c r="D210" s="206" t="s">
        <v>66</v>
      </c>
      <c r="E210" s="207" t="s">
        <v>538</v>
      </c>
      <c r="F210" s="86"/>
      <c r="G210" s="96"/>
      <c r="H210" s="131" t="s">
        <v>649</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2"/>
      <c r="B211" s="265"/>
      <c r="C211" s="89" t="s">
        <v>474</v>
      </c>
      <c r="D211" s="57" t="s">
        <v>390</v>
      </c>
      <c r="E211" s="85" t="s">
        <v>458</v>
      </c>
      <c r="F211" s="86"/>
      <c r="G211" s="96"/>
      <c r="H211" s="130" t="s">
        <v>649</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57" t="s">
        <v>20</v>
      </c>
      <c r="B212" s="257" t="s">
        <v>51</v>
      </c>
      <c r="C212" s="62" t="s">
        <v>274</v>
      </c>
      <c r="D212" s="62" t="s">
        <v>65</v>
      </c>
      <c r="E212" s="67" t="s">
        <v>368</v>
      </c>
      <c r="F212" s="81" t="s">
        <v>163</v>
      </c>
      <c r="G212" s="96"/>
      <c r="H212" s="128" t="s">
        <v>649</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58"/>
      <c r="B213" s="258"/>
      <c r="C213" s="62" t="s">
        <v>275</v>
      </c>
      <c r="D213" s="62" t="s">
        <v>65</v>
      </c>
      <c r="E213" s="87" t="s">
        <v>369</v>
      </c>
      <c r="F213" s="88" t="s">
        <v>164</v>
      </c>
      <c r="G213" s="96"/>
      <c r="H213" s="129" t="s">
        <v>649</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58"/>
      <c r="B214" s="258"/>
      <c r="C214" s="62" t="s">
        <v>276</v>
      </c>
      <c r="D214" s="62" t="s">
        <v>65</v>
      </c>
      <c r="E214" s="67" t="s">
        <v>370</v>
      </c>
      <c r="F214" s="81" t="s">
        <v>165</v>
      </c>
      <c r="G214" s="96"/>
      <c r="H214" s="129" t="s">
        <v>649</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0" x14ac:dyDescent="0.2">
      <c r="A215" s="258"/>
      <c r="B215" s="258"/>
      <c r="C215" s="62" t="s">
        <v>277</v>
      </c>
      <c r="D215" s="62" t="s">
        <v>66</v>
      </c>
      <c r="E215" s="87" t="s">
        <v>328</v>
      </c>
      <c r="F215" s="88" t="s">
        <v>166</v>
      </c>
      <c r="G215" s="96"/>
      <c r="H215" s="129" t="s">
        <v>649</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3" customFormat="1" ht="144" x14ac:dyDescent="0.2">
      <c r="A216" s="258"/>
      <c r="B216" s="258"/>
      <c r="C216" s="62" t="s">
        <v>278</v>
      </c>
      <c r="D216" s="62" t="s">
        <v>66</v>
      </c>
      <c r="E216" s="87" t="s">
        <v>371</v>
      </c>
      <c r="F216" s="88" t="s">
        <v>167</v>
      </c>
      <c r="G216" s="96"/>
      <c r="H216" s="129" t="s">
        <v>649</v>
      </c>
      <c r="I216" s="3" t="s">
        <v>846</v>
      </c>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243" t="s">
        <v>912</v>
      </c>
    </row>
    <row r="217" spans="1:19" s="93" customFormat="1" ht="54" x14ac:dyDescent="0.2">
      <c r="A217" s="258"/>
      <c r="B217" s="258"/>
      <c r="C217" s="62" t="s">
        <v>279</v>
      </c>
      <c r="D217" s="62" t="s">
        <v>66</v>
      </c>
      <c r="E217" s="67" t="s">
        <v>372</v>
      </c>
      <c r="F217" s="81" t="s">
        <v>168</v>
      </c>
      <c r="G217" s="96"/>
      <c r="H217" s="131" t="s">
        <v>648</v>
      </c>
      <c r="I217" s="9" t="s">
        <v>911</v>
      </c>
      <c r="J217" s="156" t="s">
        <v>20</v>
      </c>
      <c r="K217" s="156">
        <f t="shared" si="30"/>
        <v>0</v>
      </c>
      <c r="L217" s="156">
        <f t="shared" si="27"/>
        <v>1</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58"/>
      <c r="B218" s="258"/>
      <c r="C218" s="193" t="s">
        <v>568</v>
      </c>
      <c r="D218" s="194" t="s">
        <v>65</v>
      </c>
      <c r="E218" s="195" t="s">
        <v>537</v>
      </c>
      <c r="F218" s="81"/>
      <c r="G218" s="96"/>
      <c r="H218" s="131" t="s">
        <v>649</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58"/>
      <c r="B219" s="258"/>
      <c r="C219" s="196" t="s">
        <v>569</v>
      </c>
      <c r="D219" s="197" t="s">
        <v>66</v>
      </c>
      <c r="E219" s="198" t="s">
        <v>538</v>
      </c>
      <c r="F219" s="81"/>
      <c r="G219" s="96"/>
      <c r="H219" s="131" t="s">
        <v>649</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1" thickBot="1" x14ac:dyDescent="0.25">
      <c r="A220" s="258"/>
      <c r="B220" s="258"/>
      <c r="C220" s="62" t="s">
        <v>475</v>
      </c>
      <c r="D220" s="62" t="s">
        <v>390</v>
      </c>
      <c r="E220" s="67" t="s">
        <v>458</v>
      </c>
      <c r="F220" s="81"/>
      <c r="G220" s="96"/>
      <c r="H220" s="130" t="s">
        <v>649</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163" thickTop="1" x14ac:dyDescent="0.2">
      <c r="A221" s="261"/>
      <c r="B221" s="261"/>
      <c r="C221" s="57" t="s">
        <v>280</v>
      </c>
      <c r="D221" s="57" t="s">
        <v>65</v>
      </c>
      <c r="E221" s="78" t="s">
        <v>619</v>
      </c>
      <c r="F221" s="79" t="s">
        <v>169</v>
      </c>
      <c r="G221" s="96"/>
      <c r="H221" s="129" t="s">
        <v>648</v>
      </c>
      <c r="I221" s="3" t="s">
        <v>879</v>
      </c>
      <c r="J221" s="156" t="s">
        <v>21</v>
      </c>
      <c r="K221" s="156">
        <f t="shared" si="30"/>
        <v>1</v>
      </c>
      <c r="L221" s="156">
        <f t="shared" si="27"/>
        <v>0</v>
      </c>
      <c r="M221" s="156">
        <f t="shared" si="28"/>
        <v>0</v>
      </c>
      <c r="N221" s="156">
        <f t="shared" si="29"/>
        <v>0</v>
      </c>
      <c r="O221" s="156">
        <f t="shared" si="31"/>
        <v>0</v>
      </c>
      <c r="P221" s="156">
        <f t="shared" si="32"/>
        <v>0</v>
      </c>
      <c r="Q221" s="156">
        <f t="shared" si="33"/>
        <v>0</v>
      </c>
      <c r="R221" s="156">
        <f t="shared" si="34"/>
        <v>0</v>
      </c>
      <c r="S221" s="6" t="s">
        <v>913</v>
      </c>
    </row>
    <row r="222" spans="1:19" s="93" customFormat="1" ht="36" x14ac:dyDescent="0.2">
      <c r="A222" s="261"/>
      <c r="B222" s="261"/>
      <c r="C222" s="89" t="s">
        <v>281</v>
      </c>
      <c r="D222" s="57" t="s">
        <v>65</v>
      </c>
      <c r="E222" s="78" t="s">
        <v>373</v>
      </c>
      <c r="F222" s="79" t="s">
        <v>170</v>
      </c>
      <c r="G222" s="96"/>
      <c r="H222" s="129" t="s">
        <v>649</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1"/>
      <c r="B223" s="261"/>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1"/>
      <c r="B224" s="261"/>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1"/>
      <c r="B225" s="261"/>
      <c r="C225" s="57" t="s">
        <v>284</v>
      </c>
      <c r="D225" s="57" t="s">
        <v>65</v>
      </c>
      <c r="E225" s="78" t="s">
        <v>375</v>
      </c>
      <c r="F225" s="79" t="s">
        <v>531</v>
      </c>
      <c r="G225" s="96"/>
      <c r="H225" s="129" t="s">
        <v>649</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1"/>
      <c r="B226" s="261"/>
      <c r="C226" s="57" t="s">
        <v>285</v>
      </c>
      <c r="D226" s="57" t="s">
        <v>65</v>
      </c>
      <c r="E226" s="78" t="s">
        <v>620</v>
      </c>
      <c r="F226" s="79" t="s">
        <v>173</v>
      </c>
      <c r="G226" s="96"/>
      <c r="H226" s="129" t="s">
        <v>649</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61"/>
      <c r="B227" s="261"/>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1"/>
      <c r="B228" s="261"/>
      <c r="C228" s="57" t="s">
        <v>286</v>
      </c>
      <c r="D228" s="57" t="s">
        <v>65</v>
      </c>
      <c r="E228" s="78" t="s">
        <v>376</v>
      </c>
      <c r="F228" s="79" t="s">
        <v>174</v>
      </c>
      <c r="G228" s="96"/>
      <c r="H228" s="129" t="s">
        <v>649</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1"/>
      <c r="B229" s="261"/>
      <c r="C229" s="57" t="s">
        <v>287</v>
      </c>
      <c r="D229" s="57" t="s">
        <v>65</v>
      </c>
      <c r="E229" s="78" t="s">
        <v>377</v>
      </c>
      <c r="F229" s="79" t="s">
        <v>175</v>
      </c>
      <c r="G229" s="96"/>
      <c r="H229" s="131" t="s">
        <v>649</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1"/>
      <c r="B230" s="261"/>
      <c r="C230" s="199" t="s">
        <v>570</v>
      </c>
      <c r="D230" s="200" t="s">
        <v>65</v>
      </c>
      <c r="E230" s="201" t="s">
        <v>537</v>
      </c>
      <c r="F230" s="79"/>
      <c r="G230" s="96"/>
      <c r="H230" s="131" t="s">
        <v>649</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1"/>
      <c r="B231" s="261"/>
      <c r="C231" s="205" t="s">
        <v>579</v>
      </c>
      <c r="D231" s="206" t="s">
        <v>66</v>
      </c>
      <c r="E231" s="207" t="s">
        <v>538</v>
      </c>
      <c r="F231" s="79"/>
      <c r="G231" s="96"/>
      <c r="H231" s="131" t="s">
        <v>649</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 thickBot="1" x14ac:dyDescent="0.25">
      <c r="A232" s="261"/>
      <c r="B232" s="261"/>
      <c r="C232" s="57" t="s">
        <v>476</v>
      </c>
      <c r="D232" s="57" t="s">
        <v>390</v>
      </c>
      <c r="E232" s="78" t="s">
        <v>458</v>
      </c>
      <c r="F232" s="79"/>
      <c r="G232" s="96"/>
      <c r="H232" s="130" t="s">
        <v>649</v>
      </c>
      <c r="I232" s="7"/>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57" t="s">
        <v>22</v>
      </c>
      <c r="B233" s="257" t="s">
        <v>23</v>
      </c>
      <c r="C233" s="62" t="s">
        <v>288</v>
      </c>
      <c r="D233" s="62" t="s">
        <v>65</v>
      </c>
      <c r="E233" s="67" t="s">
        <v>589</v>
      </c>
      <c r="F233" s="81" t="s">
        <v>599</v>
      </c>
      <c r="G233" s="96"/>
      <c r="H233" s="128" t="s">
        <v>649</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58"/>
      <c r="B234" s="258"/>
      <c r="C234" s="223" t="s">
        <v>587</v>
      </c>
      <c r="D234" s="223" t="s">
        <v>65</v>
      </c>
      <c r="E234" s="224" t="s">
        <v>590</v>
      </c>
      <c r="F234" s="81" t="s">
        <v>591</v>
      </c>
      <c r="G234" s="96"/>
      <c r="H234" s="210" t="s">
        <v>649</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58"/>
      <c r="B235" s="258"/>
      <c r="C235" s="193" t="s">
        <v>586</v>
      </c>
      <c r="D235" s="194" t="s">
        <v>65</v>
      </c>
      <c r="E235" s="195" t="s">
        <v>537</v>
      </c>
      <c r="F235" s="81"/>
      <c r="G235" s="96"/>
      <c r="H235" s="129" t="s">
        <v>649</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58"/>
      <c r="B236" s="258"/>
      <c r="C236" s="196" t="s">
        <v>580</v>
      </c>
      <c r="D236" s="197" t="s">
        <v>66</v>
      </c>
      <c r="E236" s="198" t="s">
        <v>538</v>
      </c>
      <c r="F236" s="81"/>
      <c r="G236" s="96"/>
      <c r="H236" s="129" t="s">
        <v>649</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145" thickBot="1" x14ac:dyDescent="0.25">
      <c r="A237" s="259"/>
      <c r="B237" s="259"/>
      <c r="C237" s="62" t="s">
        <v>477</v>
      </c>
      <c r="D237" s="62" t="s">
        <v>390</v>
      </c>
      <c r="E237" s="67" t="s">
        <v>458</v>
      </c>
      <c r="F237" s="81"/>
      <c r="G237" s="96"/>
      <c r="H237" s="133" t="s">
        <v>648</v>
      </c>
      <c r="I237" s="211" t="s">
        <v>866</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t="s">
        <v>861</v>
      </c>
    </row>
    <row r="238" spans="1:19" s="93" customFormat="1" ht="37" customHeight="1" thickTop="1" x14ac:dyDescent="0.2">
      <c r="A238" s="260" t="s">
        <v>24</v>
      </c>
      <c r="B238" s="260" t="s">
        <v>53</v>
      </c>
      <c r="C238" s="57" t="s">
        <v>289</v>
      </c>
      <c r="D238" s="57" t="s">
        <v>65</v>
      </c>
      <c r="E238" s="78" t="s">
        <v>378</v>
      </c>
      <c r="F238" s="79" t="s">
        <v>532</v>
      </c>
      <c r="G238" s="96"/>
      <c r="H238" s="128" t="s">
        <v>649</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234" x14ac:dyDescent="0.2">
      <c r="A239" s="261"/>
      <c r="B239" s="261"/>
      <c r="C239" s="65" t="s">
        <v>224</v>
      </c>
      <c r="D239" s="65" t="s">
        <v>65</v>
      </c>
      <c r="E239" s="66" t="s">
        <v>317</v>
      </c>
      <c r="F239" s="68" t="s">
        <v>525</v>
      </c>
      <c r="G239" s="101"/>
      <c r="H239" s="104" t="str">
        <f>IF(ISBLANK(H78),"Waiting",H78)</f>
        <v>Yes</v>
      </c>
      <c r="I239" s="3" t="s">
        <v>900</v>
      </c>
      <c r="J239" s="156" t="s">
        <v>24</v>
      </c>
      <c r="K239" s="156">
        <f t="shared" si="30"/>
        <v>1</v>
      </c>
      <c r="L239" s="156">
        <f t="shared" si="27"/>
        <v>0</v>
      </c>
      <c r="M239" s="156">
        <f t="shared" si="28"/>
        <v>0</v>
      </c>
      <c r="N239" s="156">
        <f t="shared" si="29"/>
        <v>0</v>
      </c>
      <c r="O239" s="156">
        <f t="shared" si="31"/>
        <v>0</v>
      </c>
      <c r="P239" s="156">
        <f t="shared" si="32"/>
        <v>0</v>
      </c>
      <c r="Q239" s="156">
        <f t="shared" si="33"/>
        <v>0</v>
      </c>
      <c r="R239" s="156">
        <f t="shared" si="34"/>
        <v>0</v>
      </c>
      <c r="S239" s="6" t="s">
        <v>914</v>
      </c>
    </row>
    <row r="240" spans="1:19" s="93" customFormat="1" ht="20" x14ac:dyDescent="0.2">
      <c r="A240" s="261"/>
      <c r="B240" s="261"/>
      <c r="C240" s="57" t="s">
        <v>290</v>
      </c>
      <c r="D240" s="57" t="s">
        <v>65</v>
      </c>
      <c r="E240" s="78" t="s">
        <v>330</v>
      </c>
      <c r="F240" s="79" t="s">
        <v>176</v>
      </c>
      <c r="G240" s="96"/>
      <c r="H240" s="129" t="s">
        <v>649</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1"/>
      <c r="B241" s="261"/>
      <c r="C241" s="57" t="s">
        <v>291</v>
      </c>
      <c r="D241" s="57" t="s">
        <v>65</v>
      </c>
      <c r="E241" s="78" t="s">
        <v>611</v>
      </c>
      <c r="F241" s="79" t="s">
        <v>601</v>
      </c>
      <c r="G241" s="96"/>
      <c r="H241" s="129" t="s">
        <v>649</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61"/>
      <c r="B242" s="261"/>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61"/>
      <c r="B243" s="261"/>
      <c r="C243" s="57" t="s">
        <v>596</v>
      </c>
      <c r="D243" s="57" t="s">
        <v>65</v>
      </c>
      <c r="E243" s="78" t="s">
        <v>600</v>
      </c>
      <c r="F243" s="79" t="s">
        <v>597</v>
      </c>
      <c r="G243" s="101"/>
      <c r="H243" s="129" t="s">
        <v>649</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1"/>
      <c r="B244" s="261"/>
      <c r="C244" s="199" t="s">
        <v>571</v>
      </c>
      <c r="D244" s="200" t="s">
        <v>65</v>
      </c>
      <c r="E244" s="201" t="s">
        <v>537</v>
      </c>
      <c r="F244" s="202"/>
      <c r="G244" s="101"/>
      <c r="H244" s="129" t="s">
        <v>649</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1"/>
      <c r="B245" s="261"/>
      <c r="C245" s="205" t="s">
        <v>581</v>
      </c>
      <c r="D245" s="206" t="s">
        <v>66</v>
      </c>
      <c r="E245" s="207" t="s">
        <v>538</v>
      </c>
      <c r="F245" s="202"/>
      <c r="G245" s="101"/>
      <c r="H245" s="129" t="s">
        <v>649</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62"/>
      <c r="B246" s="262"/>
      <c r="C246" s="57" t="s">
        <v>478</v>
      </c>
      <c r="D246" s="57" t="s">
        <v>390</v>
      </c>
      <c r="E246" s="78" t="s">
        <v>458</v>
      </c>
      <c r="F246" s="79"/>
      <c r="G246" s="101"/>
      <c r="H246" s="129" t="s">
        <v>649</v>
      </c>
      <c r="I246" s="134"/>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5"/>
    </row>
    <row r="247" spans="1:19" s="93" customFormat="1" ht="37" thickTop="1" x14ac:dyDescent="0.2">
      <c r="A247" s="257" t="s">
        <v>25</v>
      </c>
      <c r="B247" s="257" t="s">
        <v>54</v>
      </c>
      <c r="C247" s="62" t="s">
        <v>282</v>
      </c>
      <c r="D247" s="62" t="s">
        <v>65</v>
      </c>
      <c r="E247" s="67" t="s">
        <v>329</v>
      </c>
      <c r="F247" s="81" t="s">
        <v>171</v>
      </c>
      <c r="G247" s="96"/>
      <c r="H247" s="128" t="s">
        <v>649</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58"/>
      <c r="B248" s="258"/>
      <c r="C248" s="62" t="s">
        <v>283</v>
      </c>
      <c r="D248" s="62" t="s">
        <v>65</v>
      </c>
      <c r="E248" s="67" t="s">
        <v>374</v>
      </c>
      <c r="F248" s="81" t="s">
        <v>172</v>
      </c>
      <c r="G248" s="96"/>
      <c r="H248" s="129" t="s">
        <v>649</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58"/>
      <c r="B249" s="258"/>
      <c r="C249" s="62" t="s">
        <v>292</v>
      </c>
      <c r="D249" s="62" t="s">
        <v>66</v>
      </c>
      <c r="E249" s="87" t="s">
        <v>379</v>
      </c>
      <c r="F249" s="88" t="s">
        <v>533</v>
      </c>
      <c r="G249" s="96"/>
      <c r="H249" s="131" t="s">
        <v>648</v>
      </c>
      <c r="I249" s="9" t="s">
        <v>744</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58"/>
      <c r="B250" s="258"/>
      <c r="C250" s="193" t="s">
        <v>572</v>
      </c>
      <c r="D250" s="194" t="s">
        <v>65</v>
      </c>
      <c r="E250" s="195" t="s">
        <v>537</v>
      </c>
      <c r="F250" s="88"/>
      <c r="G250" s="96"/>
      <c r="H250" s="131" t="s">
        <v>649</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58"/>
      <c r="B251" s="258"/>
      <c r="C251" s="196" t="s">
        <v>573</v>
      </c>
      <c r="D251" s="197" t="s">
        <v>66</v>
      </c>
      <c r="E251" s="198" t="s">
        <v>538</v>
      </c>
      <c r="F251" s="88"/>
      <c r="G251" s="96"/>
      <c r="H251" s="131" t="s">
        <v>649</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58"/>
      <c r="B252" s="258"/>
      <c r="C252" s="62" t="s">
        <v>479</v>
      </c>
      <c r="D252" s="62" t="s">
        <v>390</v>
      </c>
      <c r="E252" s="87" t="s">
        <v>458</v>
      </c>
      <c r="F252" s="88"/>
      <c r="G252" s="96"/>
      <c r="H252" s="130" t="s">
        <v>649</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w/R9DhTP6H0L+xdHoV2fda2dqu4pgbijCChXd9qozLIEXGu9v3oG3fWggSxe3jv4vI84wQ9c9+lkBhVURrNajA==" saltValue="TLiLsNktA6BgVmJU3KAuLA=="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zoomScale="80" zoomScaleNormal="80" workbookViewId="0">
      <selection activeCell="C10" sqref="C9:C10"/>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Other mining and quarrying</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2" t="s">
        <v>397</v>
      </c>
      <c r="B3" s="272"/>
      <c r="C3" s="272"/>
      <c r="D3" s="272"/>
      <c r="E3" s="272"/>
      <c r="F3" s="272"/>
      <c r="G3" s="272"/>
      <c r="H3" s="272"/>
      <c r="I3" s="27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120" t="s">
        <v>650</v>
      </c>
      <c r="C5" s="120" t="s">
        <v>651</v>
      </c>
      <c r="D5" s="120" t="s">
        <v>652</v>
      </c>
      <c r="E5" s="120" t="s">
        <v>653</v>
      </c>
      <c r="F5" s="120" t="s">
        <v>654</v>
      </c>
      <c r="G5" s="121">
        <v>2013</v>
      </c>
      <c r="H5" s="123">
        <v>44229</v>
      </c>
      <c r="I5" s="122" t="s">
        <v>655</v>
      </c>
    </row>
    <row r="6" spans="1:9" s="116" customFormat="1" ht="51" x14ac:dyDescent="0.2">
      <c r="A6" s="33" t="s">
        <v>403</v>
      </c>
      <c r="B6" s="120" t="s">
        <v>650</v>
      </c>
      <c r="C6" s="120" t="s">
        <v>656</v>
      </c>
      <c r="D6" s="120" t="s">
        <v>657</v>
      </c>
      <c r="E6" s="120" t="s">
        <v>658</v>
      </c>
      <c r="F6" s="120" t="s">
        <v>659</v>
      </c>
      <c r="G6" s="121">
        <v>2020</v>
      </c>
      <c r="H6" s="123">
        <v>44229</v>
      </c>
      <c r="I6" s="122" t="s">
        <v>660</v>
      </c>
    </row>
    <row r="7" spans="1:9" s="116" customFormat="1" ht="51" x14ac:dyDescent="0.2">
      <c r="A7" s="31" t="s">
        <v>404</v>
      </c>
      <c r="B7" s="120" t="s">
        <v>663</v>
      </c>
      <c r="C7" s="120" t="s">
        <v>664</v>
      </c>
      <c r="D7" s="120" t="s">
        <v>665</v>
      </c>
      <c r="E7" s="120"/>
      <c r="F7" s="120" t="s">
        <v>666</v>
      </c>
      <c r="G7" s="121">
        <v>2015</v>
      </c>
      <c r="H7" s="123">
        <v>44232</v>
      </c>
      <c r="I7" s="122" t="s">
        <v>667</v>
      </c>
    </row>
    <row r="8" spans="1:9" s="116" customFormat="1" ht="34" x14ac:dyDescent="0.2">
      <c r="A8" s="33" t="s">
        <v>405</v>
      </c>
      <c r="B8" s="120" t="s">
        <v>663</v>
      </c>
      <c r="C8" s="120" t="s">
        <v>668</v>
      </c>
      <c r="D8" s="120" t="s">
        <v>669</v>
      </c>
      <c r="E8" s="120"/>
      <c r="F8" s="120" t="s">
        <v>670</v>
      </c>
      <c r="G8" s="121"/>
      <c r="H8" s="123">
        <v>44243</v>
      </c>
      <c r="I8" s="122" t="s">
        <v>671</v>
      </c>
    </row>
    <row r="9" spans="1:9" s="116" customFormat="1" ht="34" x14ac:dyDescent="0.2">
      <c r="A9" s="31" t="s">
        <v>406</v>
      </c>
      <c r="B9" s="235" t="s">
        <v>673</v>
      </c>
      <c r="C9" s="235" t="s">
        <v>674</v>
      </c>
      <c r="D9" s="235"/>
      <c r="E9" s="235"/>
      <c r="F9" s="235" t="s">
        <v>675</v>
      </c>
      <c r="G9" s="236">
        <v>2014</v>
      </c>
      <c r="H9" s="237">
        <v>44232</v>
      </c>
      <c r="I9" s="235" t="s">
        <v>676</v>
      </c>
    </row>
    <row r="10" spans="1:9" s="116" customFormat="1" ht="34" x14ac:dyDescent="0.2">
      <c r="A10" s="33" t="s">
        <v>407</v>
      </c>
      <c r="B10" s="235" t="s">
        <v>673</v>
      </c>
      <c r="C10" s="235" t="s">
        <v>677</v>
      </c>
      <c r="D10" s="235"/>
      <c r="E10" s="235"/>
      <c r="F10" s="235" t="s">
        <v>678</v>
      </c>
      <c r="G10" s="236">
        <v>2007</v>
      </c>
      <c r="H10" s="237">
        <v>44232</v>
      </c>
      <c r="I10" s="235" t="s">
        <v>679</v>
      </c>
    </row>
    <row r="11" spans="1:9" s="116" customFormat="1" ht="34" x14ac:dyDescent="0.2">
      <c r="A11" s="31" t="s">
        <v>408</v>
      </c>
      <c r="B11" s="120" t="s">
        <v>673</v>
      </c>
      <c r="C11" s="120" t="s">
        <v>681</v>
      </c>
      <c r="D11" s="120" t="s">
        <v>682</v>
      </c>
      <c r="E11" s="120"/>
      <c r="F11" s="120" t="s">
        <v>683</v>
      </c>
      <c r="G11" s="121">
        <v>2003</v>
      </c>
      <c r="H11" s="123">
        <v>44232</v>
      </c>
      <c r="I11" s="122" t="s">
        <v>684</v>
      </c>
    </row>
    <row r="12" spans="1:9" s="116" customFormat="1" ht="17" x14ac:dyDescent="0.2">
      <c r="A12" s="33" t="s">
        <v>409</v>
      </c>
      <c r="B12" s="120" t="s">
        <v>663</v>
      </c>
      <c r="C12" s="120" t="s">
        <v>685</v>
      </c>
      <c r="D12" s="120" t="s">
        <v>686</v>
      </c>
      <c r="E12" s="120"/>
      <c r="F12" s="120" t="s">
        <v>688</v>
      </c>
      <c r="G12" s="121"/>
      <c r="H12" s="123">
        <v>44243</v>
      </c>
      <c r="I12" s="122" t="s">
        <v>687</v>
      </c>
    </row>
    <row r="13" spans="1:9" s="116" customFormat="1" ht="34" x14ac:dyDescent="0.2">
      <c r="A13" s="31" t="s">
        <v>410</v>
      </c>
      <c r="B13" s="120" t="s">
        <v>663</v>
      </c>
      <c r="C13" s="120" t="s">
        <v>690</v>
      </c>
      <c r="D13" s="120" t="s">
        <v>691</v>
      </c>
      <c r="E13" s="120"/>
      <c r="F13" s="120" t="s">
        <v>692</v>
      </c>
      <c r="G13" s="121">
        <v>2020</v>
      </c>
      <c r="H13" s="123">
        <v>44232</v>
      </c>
      <c r="I13" s="122" t="s">
        <v>693</v>
      </c>
    </row>
    <row r="14" spans="1:9" s="116" customFormat="1" ht="17" x14ac:dyDescent="0.2">
      <c r="A14" s="33" t="s">
        <v>411</v>
      </c>
      <c r="B14" s="120" t="s">
        <v>663</v>
      </c>
      <c r="C14" s="120" t="s">
        <v>697</v>
      </c>
      <c r="D14" s="120" t="s">
        <v>698</v>
      </c>
      <c r="E14" s="120"/>
      <c r="F14" s="120" t="s">
        <v>696</v>
      </c>
      <c r="G14" s="121">
        <v>2008</v>
      </c>
      <c r="H14" s="123">
        <v>44243</v>
      </c>
      <c r="I14" s="122" t="s">
        <v>695</v>
      </c>
    </row>
    <row r="15" spans="1:9" s="116" customFormat="1" ht="34" x14ac:dyDescent="0.2">
      <c r="A15" s="31" t="s">
        <v>412</v>
      </c>
      <c r="B15" s="120" t="s">
        <v>663</v>
      </c>
      <c r="C15" s="120" t="s">
        <v>701</v>
      </c>
      <c r="D15" s="120" t="s">
        <v>698</v>
      </c>
      <c r="E15" s="120"/>
      <c r="F15" s="120"/>
      <c r="G15" s="121">
        <v>2008</v>
      </c>
      <c r="H15" s="123">
        <v>44243</v>
      </c>
      <c r="I15" s="122" t="s">
        <v>700</v>
      </c>
    </row>
    <row r="16" spans="1:9" s="116" customFormat="1" ht="34" x14ac:dyDescent="0.2">
      <c r="A16" s="33" t="s">
        <v>413</v>
      </c>
      <c r="B16" s="120" t="s">
        <v>673</v>
      </c>
      <c r="C16" s="120" t="s">
        <v>703</v>
      </c>
      <c r="D16" s="120" t="s">
        <v>704</v>
      </c>
      <c r="E16" s="120"/>
      <c r="F16" s="120" t="s">
        <v>705</v>
      </c>
      <c r="G16" s="121">
        <v>2008</v>
      </c>
      <c r="H16" s="123">
        <v>44235</v>
      </c>
      <c r="I16" s="122" t="s">
        <v>706</v>
      </c>
    </row>
    <row r="17" spans="1:9" s="116" customFormat="1" ht="17" x14ac:dyDescent="0.2">
      <c r="A17" s="31" t="s">
        <v>414</v>
      </c>
      <c r="B17" s="120" t="s">
        <v>663</v>
      </c>
      <c r="C17" s="120" t="s">
        <v>707</v>
      </c>
      <c r="D17" s="120" t="s">
        <v>708</v>
      </c>
      <c r="E17" s="120"/>
      <c r="F17" s="120" t="s">
        <v>709</v>
      </c>
      <c r="G17" s="121">
        <v>2020</v>
      </c>
      <c r="H17" s="123">
        <v>44235</v>
      </c>
      <c r="I17" s="122" t="s">
        <v>710</v>
      </c>
    </row>
    <row r="18" spans="1:9" s="116" customFormat="1" ht="17" x14ac:dyDescent="0.2">
      <c r="A18" s="33" t="s">
        <v>415</v>
      </c>
      <c r="B18" s="120" t="s">
        <v>663</v>
      </c>
      <c r="C18" s="120" t="s">
        <v>713</v>
      </c>
      <c r="D18" s="120" t="s">
        <v>714</v>
      </c>
      <c r="E18" s="120"/>
      <c r="F18" s="120" t="s">
        <v>715</v>
      </c>
      <c r="G18" s="121">
        <v>2019</v>
      </c>
      <c r="H18" s="123">
        <v>44245</v>
      </c>
      <c r="I18" s="122" t="s">
        <v>712</v>
      </c>
    </row>
    <row r="19" spans="1:9" s="116" customFormat="1" ht="17" x14ac:dyDescent="0.2">
      <c r="A19" s="31" t="s">
        <v>416</v>
      </c>
      <c r="B19" s="120" t="s">
        <v>663</v>
      </c>
      <c r="C19" s="120" t="s">
        <v>716</v>
      </c>
      <c r="D19" s="120" t="s">
        <v>717</v>
      </c>
      <c r="E19" s="120"/>
      <c r="F19" s="120" t="s">
        <v>718</v>
      </c>
      <c r="G19" s="121">
        <v>2011</v>
      </c>
      <c r="H19" s="123">
        <v>44235</v>
      </c>
      <c r="I19" s="122" t="s">
        <v>719</v>
      </c>
    </row>
    <row r="20" spans="1:9" s="116" customFormat="1" ht="17" x14ac:dyDescent="0.2">
      <c r="A20" s="33" t="s">
        <v>417</v>
      </c>
      <c r="B20" s="120" t="s">
        <v>663</v>
      </c>
      <c r="C20" s="120" t="s">
        <v>721</v>
      </c>
      <c r="D20" s="120"/>
      <c r="E20" s="120"/>
      <c r="F20" s="120" t="s">
        <v>722</v>
      </c>
      <c r="G20" s="121"/>
      <c r="H20" s="123">
        <v>44232</v>
      </c>
      <c r="I20" s="122" t="s">
        <v>723</v>
      </c>
    </row>
    <row r="21" spans="1:9" s="116" customFormat="1" ht="51" x14ac:dyDescent="0.2">
      <c r="A21" s="31" t="s">
        <v>418</v>
      </c>
      <c r="B21" s="120" t="s">
        <v>673</v>
      </c>
      <c r="C21" s="120" t="s">
        <v>724</v>
      </c>
      <c r="D21" s="120"/>
      <c r="E21" s="120" t="s">
        <v>725</v>
      </c>
      <c r="F21" s="120" t="s">
        <v>726</v>
      </c>
      <c r="G21" s="121">
        <v>2016</v>
      </c>
      <c r="H21" s="123">
        <v>44235</v>
      </c>
      <c r="I21" s="122" t="s">
        <v>727</v>
      </c>
    </row>
    <row r="22" spans="1:9" s="116" customFormat="1" ht="34" x14ac:dyDescent="0.2">
      <c r="A22" s="33" t="s">
        <v>419</v>
      </c>
      <c r="B22" s="235" t="s">
        <v>673</v>
      </c>
      <c r="C22" s="235" t="s">
        <v>729</v>
      </c>
      <c r="D22" s="235"/>
      <c r="E22" s="235"/>
      <c r="F22" s="235" t="s">
        <v>730</v>
      </c>
      <c r="G22" s="236">
        <v>2017</v>
      </c>
      <c r="H22" s="237">
        <v>44235</v>
      </c>
      <c r="I22" s="235" t="s">
        <v>731</v>
      </c>
    </row>
    <row r="23" spans="1:9" s="116" customFormat="1" ht="34" x14ac:dyDescent="0.2">
      <c r="A23" s="31" t="s">
        <v>420</v>
      </c>
      <c r="B23" s="235" t="s">
        <v>673</v>
      </c>
      <c r="C23" s="235" t="s">
        <v>732</v>
      </c>
      <c r="D23" s="235"/>
      <c r="E23" s="235"/>
      <c r="F23" s="235" t="s">
        <v>733</v>
      </c>
      <c r="G23" s="236">
        <v>2018</v>
      </c>
      <c r="H23" s="237">
        <v>44235</v>
      </c>
      <c r="I23" s="235" t="s">
        <v>734</v>
      </c>
    </row>
    <row r="24" spans="1:9" s="116" customFormat="1" ht="17" x14ac:dyDescent="0.2">
      <c r="A24" s="33" t="s">
        <v>421</v>
      </c>
      <c r="B24" s="235" t="s">
        <v>663</v>
      </c>
      <c r="C24" s="122" t="s">
        <v>735</v>
      </c>
      <c r="D24" s="120" t="s">
        <v>736</v>
      </c>
      <c r="E24" s="120"/>
      <c r="F24" s="120" t="s">
        <v>737</v>
      </c>
      <c r="G24" s="121">
        <v>2014</v>
      </c>
      <c r="H24" s="123">
        <v>44235</v>
      </c>
      <c r="I24" s="122" t="s">
        <v>738</v>
      </c>
    </row>
    <row r="25" spans="1:9" s="116" customFormat="1" ht="34" x14ac:dyDescent="0.2">
      <c r="A25" s="31" t="s">
        <v>422</v>
      </c>
      <c r="B25" s="235" t="s">
        <v>673</v>
      </c>
      <c r="C25" s="235" t="s">
        <v>741</v>
      </c>
      <c r="D25" s="235"/>
      <c r="E25" s="235"/>
      <c r="F25" s="235" t="s">
        <v>742</v>
      </c>
      <c r="G25" s="236">
        <v>2007</v>
      </c>
      <c r="H25" s="237">
        <v>44235</v>
      </c>
      <c r="I25" s="235" t="s">
        <v>743</v>
      </c>
    </row>
    <row r="26" spans="1:9" s="116" customFormat="1" ht="34" x14ac:dyDescent="0.2">
      <c r="A26" s="33" t="s">
        <v>423</v>
      </c>
      <c r="B26" s="120" t="s">
        <v>663</v>
      </c>
      <c r="C26" s="120" t="s">
        <v>745</v>
      </c>
      <c r="D26" s="120"/>
      <c r="E26" s="120"/>
      <c r="F26" s="120" t="s">
        <v>746</v>
      </c>
      <c r="G26" s="121">
        <v>2016</v>
      </c>
      <c r="H26" s="123">
        <v>44235</v>
      </c>
      <c r="I26" s="122" t="s">
        <v>747</v>
      </c>
    </row>
    <row r="27" spans="1:9" s="116" customFormat="1" ht="17" x14ac:dyDescent="0.2">
      <c r="A27" s="31" t="s">
        <v>424</v>
      </c>
      <c r="B27" s="120" t="s">
        <v>663</v>
      </c>
      <c r="C27" s="120" t="s">
        <v>749</v>
      </c>
      <c r="D27" s="120" t="s">
        <v>750</v>
      </c>
      <c r="E27" s="120"/>
      <c r="F27" s="120" t="s">
        <v>751</v>
      </c>
      <c r="G27" s="121">
        <v>2009</v>
      </c>
      <c r="H27" s="123">
        <v>44245</v>
      </c>
      <c r="I27" s="122" t="s">
        <v>748</v>
      </c>
    </row>
    <row r="28" spans="1:9" s="116" customFormat="1" ht="17" x14ac:dyDescent="0.2">
      <c r="A28" s="33" t="s">
        <v>425</v>
      </c>
      <c r="B28" s="235" t="s">
        <v>673</v>
      </c>
      <c r="C28" s="235" t="s">
        <v>752</v>
      </c>
      <c r="D28" s="235"/>
      <c r="E28" s="235"/>
      <c r="F28" s="235" t="s">
        <v>753</v>
      </c>
      <c r="G28" s="236">
        <v>2003</v>
      </c>
      <c r="H28" s="237">
        <v>44235</v>
      </c>
      <c r="I28" s="235" t="s">
        <v>754</v>
      </c>
    </row>
    <row r="29" spans="1:9" s="116" customFormat="1" ht="34" x14ac:dyDescent="0.2">
      <c r="A29" s="31" t="s">
        <v>426</v>
      </c>
      <c r="B29" s="120" t="s">
        <v>663</v>
      </c>
      <c r="C29" s="120" t="s">
        <v>756</v>
      </c>
      <c r="D29" s="120" t="s">
        <v>757</v>
      </c>
      <c r="E29" s="120"/>
      <c r="F29" s="120" t="s">
        <v>758</v>
      </c>
      <c r="G29" s="121"/>
      <c r="H29" s="123">
        <v>44232</v>
      </c>
      <c r="I29" s="122" t="s">
        <v>759</v>
      </c>
    </row>
    <row r="30" spans="1:9" s="116" customFormat="1" ht="34" x14ac:dyDescent="0.2">
      <c r="A30" s="33" t="s">
        <v>427</v>
      </c>
      <c r="B30" s="120" t="s">
        <v>663</v>
      </c>
      <c r="C30" s="120" t="s">
        <v>760</v>
      </c>
      <c r="D30" s="120" t="s">
        <v>761</v>
      </c>
      <c r="E30" s="120"/>
      <c r="F30" s="120" t="s">
        <v>762</v>
      </c>
      <c r="G30" s="121">
        <v>2019</v>
      </c>
      <c r="H30" s="123">
        <v>44232</v>
      </c>
      <c r="I30" s="122" t="s">
        <v>763</v>
      </c>
    </row>
    <row r="31" spans="1:9" s="116" customFormat="1" ht="34" x14ac:dyDescent="0.2">
      <c r="A31" s="31" t="s">
        <v>428</v>
      </c>
      <c r="B31" s="120" t="s">
        <v>663</v>
      </c>
      <c r="C31" s="120" t="s">
        <v>857</v>
      </c>
      <c r="D31" s="120" t="s">
        <v>858</v>
      </c>
      <c r="E31" s="120"/>
      <c r="F31" s="120" t="s">
        <v>859</v>
      </c>
      <c r="G31" s="121">
        <v>2017</v>
      </c>
      <c r="H31" s="123">
        <v>44232</v>
      </c>
      <c r="I31" s="122" t="s">
        <v>860</v>
      </c>
    </row>
    <row r="32" spans="1:9" s="116" customFormat="1" ht="34" x14ac:dyDescent="0.2">
      <c r="A32" s="33" t="s">
        <v>429</v>
      </c>
      <c r="B32" s="120" t="s">
        <v>663</v>
      </c>
      <c r="C32" s="120" t="s">
        <v>756</v>
      </c>
      <c r="D32" s="120" t="s">
        <v>757</v>
      </c>
      <c r="E32" s="120"/>
      <c r="F32" s="120" t="s">
        <v>758</v>
      </c>
      <c r="G32" s="121"/>
      <c r="H32" s="123">
        <v>44232</v>
      </c>
      <c r="I32" s="122" t="s">
        <v>759</v>
      </c>
    </row>
    <row r="33" spans="1:9" s="116" customFormat="1" ht="34" x14ac:dyDescent="0.2">
      <c r="A33" s="31" t="s">
        <v>430</v>
      </c>
      <c r="B33" s="120" t="s">
        <v>663</v>
      </c>
      <c r="C33" s="120" t="s">
        <v>760</v>
      </c>
      <c r="D33" s="120" t="s">
        <v>761</v>
      </c>
      <c r="E33" s="120"/>
      <c r="F33" s="120" t="s">
        <v>762</v>
      </c>
      <c r="G33" s="121">
        <v>2019</v>
      </c>
      <c r="H33" s="123">
        <v>44232</v>
      </c>
      <c r="I33" s="122" t="s">
        <v>763</v>
      </c>
    </row>
    <row r="34" spans="1:9" s="116" customFormat="1" ht="34" x14ac:dyDescent="0.2">
      <c r="A34" s="33" t="s">
        <v>431</v>
      </c>
      <c r="B34" s="120" t="s">
        <v>673</v>
      </c>
      <c r="C34" s="120" t="s">
        <v>764</v>
      </c>
      <c r="D34" s="120" t="s">
        <v>765</v>
      </c>
      <c r="E34" s="120"/>
      <c r="F34" s="120" t="s">
        <v>766</v>
      </c>
      <c r="G34" s="121">
        <v>2015</v>
      </c>
      <c r="H34" s="123">
        <v>44232</v>
      </c>
      <c r="I34" s="122" t="s">
        <v>767</v>
      </c>
    </row>
    <row r="35" spans="1:9" ht="34" x14ac:dyDescent="0.2">
      <c r="A35" s="17" t="s">
        <v>432</v>
      </c>
      <c r="B35" s="235" t="s">
        <v>673</v>
      </c>
      <c r="C35" s="235" t="s">
        <v>768</v>
      </c>
      <c r="D35" s="235"/>
      <c r="E35" s="235"/>
      <c r="F35" s="235" t="s">
        <v>769</v>
      </c>
      <c r="G35" s="236">
        <v>2019</v>
      </c>
      <c r="H35" s="237">
        <v>44237</v>
      </c>
      <c r="I35" s="235" t="s">
        <v>770</v>
      </c>
    </row>
    <row r="36" spans="1:9" ht="17" x14ac:dyDescent="0.2">
      <c r="A36" s="20" t="s">
        <v>433</v>
      </c>
      <c r="B36" s="120" t="s">
        <v>673</v>
      </c>
      <c r="C36" s="122" t="s">
        <v>773</v>
      </c>
      <c r="D36" s="122" t="s">
        <v>774</v>
      </c>
      <c r="E36" s="122"/>
      <c r="F36" s="122" t="s">
        <v>775</v>
      </c>
      <c r="G36" s="124"/>
      <c r="H36" s="238">
        <v>44243</v>
      </c>
      <c r="I36" s="122" t="s">
        <v>776</v>
      </c>
    </row>
    <row r="37" spans="1:9" ht="17" x14ac:dyDescent="0.2">
      <c r="A37" s="17" t="s">
        <v>434</v>
      </c>
      <c r="B37" s="120" t="s">
        <v>663</v>
      </c>
      <c r="C37" s="122" t="s">
        <v>779</v>
      </c>
      <c r="D37" s="122" t="s">
        <v>780</v>
      </c>
      <c r="E37" s="122"/>
      <c r="F37" s="122" t="s">
        <v>778</v>
      </c>
      <c r="G37" s="124">
        <v>2012</v>
      </c>
      <c r="H37" s="238">
        <v>44245</v>
      </c>
      <c r="I37" s="122" t="s">
        <v>777</v>
      </c>
    </row>
    <row r="38" spans="1:9" ht="34" x14ac:dyDescent="0.2">
      <c r="A38" s="20" t="s">
        <v>435</v>
      </c>
      <c r="B38" s="235" t="s">
        <v>673</v>
      </c>
      <c r="C38" s="235" t="s">
        <v>783</v>
      </c>
      <c r="D38" s="235"/>
      <c r="E38" s="235"/>
      <c r="F38" s="235" t="s">
        <v>784</v>
      </c>
      <c r="G38" s="236">
        <v>2014</v>
      </c>
      <c r="H38" s="237">
        <v>44232</v>
      </c>
      <c r="I38" s="235" t="s">
        <v>785</v>
      </c>
    </row>
    <row r="39" spans="1:9" ht="17" x14ac:dyDescent="0.2">
      <c r="A39" s="17" t="s">
        <v>436</v>
      </c>
      <c r="B39" s="120" t="s">
        <v>663</v>
      </c>
      <c r="C39" s="122" t="s">
        <v>786</v>
      </c>
      <c r="D39" s="122" t="s">
        <v>787</v>
      </c>
      <c r="E39" s="122"/>
      <c r="F39" s="122" t="s">
        <v>788</v>
      </c>
      <c r="G39" s="124">
        <v>2013</v>
      </c>
      <c r="H39" s="238">
        <v>44237</v>
      </c>
      <c r="I39" s="122" t="s">
        <v>789</v>
      </c>
    </row>
    <row r="40" spans="1:9" ht="17" x14ac:dyDescent="0.2">
      <c r="A40" s="20" t="s">
        <v>437</v>
      </c>
      <c r="B40" s="120" t="s">
        <v>673</v>
      </c>
      <c r="C40" s="122" t="s">
        <v>822</v>
      </c>
      <c r="D40" s="122" t="s">
        <v>823</v>
      </c>
      <c r="E40" s="122"/>
      <c r="F40" s="122" t="s">
        <v>824</v>
      </c>
      <c r="G40" s="124"/>
      <c r="H40" s="238">
        <v>44245</v>
      </c>
      <c r="I40" s="122" t="s">
        <v>825</v>
      </c>
    </row>
    <row r="41" spans="1:9" ht="17" x14ac:dyDescent="0.2">
      <c r="A41" s="17" t="s">
        <v>438</v>
      </c>
      <c r="B41" s="120" t="s">
        <v>650</v>
      </c>
      <c r="C41" s="122" t="s">
        <v>791</v>
      </c>
      <c r="D41" s="122" t="s">
        <v>792</v>
      </c>
      <c r="E41" s="122" t="s">
        <v>793</v>
      </c>
      <c r="F41" s="122"/>
      <c r="G41" s="124">
        <v>2015</v>
      </c>
      <c r="H41" s="238">
        <v>44237</v>
      </c>
      <c r="I41" s="122" t="s">
        <v>794</v>
      </c>
    </row>
    <row r="42" spans="1:9" ht="17" x14ac:dyDescent="0.2">
      <c r="A42" s="20" t="s">
        <v>439</v>
      </c>
      <c r="B42" s="120" t="s">
        <v>663</v>
      </c>
      <c r="C42" s="122" t="s">
        <v>799</v>
      </c>
      <c r="D42" s="122" t="s">
        <v>800</v>
      </c>
      <c r="E42" s="122"/>
      <c r="F42" s="122" t="s">
        <v>798</v>
      </c>
      <c r="G42" s="124"/>
      <c r="H42" s="238">
        <v>44245</v>
      </c>
      <c r="I42" s="122" t="s">
        <v>797</v>
      </c>
    </row>
    <row r="43" spans="1:9" ht="17" x14ac:dyDescent="0.2">
      <c r="A43" s="17" t="s">
        <v>440</v>
      </c>
      <c r="B43" s="120" t="s">
        <v>663</v>
      </c>
      <c r="C43" s="122" t="s">
        <v>802</v>
      </c>
      <c r="D43" s="122" t="s">
        <v>803</v>
      </c>
      <c r="E43" s="122"/>
      <c r="F43" s="122"/>
      <c r="G43" s="124">
        <v>2019</v>
      </c>
      <c r="H43" s="238">
        <v>44237</v>
      </c>
      <c r="I43" s="122" t="s">
        <v>804</v>
      </c>
    </row>
    <row r="44" spans="1:9" ht="17" x14ac:dyDescent="0.2">
      <c r="A44" s="20" t="s">
        <v>441</v>
      </c>
      <c r="B44" s="120" t="s">
        <v>663</v>
      </c>
      <c r="C44" s="122" t="s">
        <v>808</v>
      </c>
      <c r="D44" s="122" t="s">
        <v>807</v>
      </c>
      <c r="E44" s="122"/>
      <c r="F44" s="122" t="s">
        <v>806</v>
      </c>
      <c r="G44" s="124">
        <v>2021</v>
      </c>
      <c r="H44" s="238">
        <v>44237</v>
      </c>
      <c r="I44" s="122" t="s">
        <v>805</v>
      </c>
    </row>
    <row r="45" spans="1:9" ht="17" x14ac:dyDescent="0.2">
      <c r="A45" s="179" t="s">
        <v>495</v>
      </c>
      <c r="B45" s="120" t="s">
        <v>650</v>
      </c>
      <c r="C45" s="122" t="s">
        <v>811</v>
      </c>
      <c r="D45" s="122" t="s">
        <v>812</v>
      </c>
      <c r="E45" s="122" t="s">
        <v>813</v>
      </c>
      <c r="F45" s="122" t="s">
        <v>815</v>
      </c>
      <c r="G45" s="124">
        <v>2021</v>
      </c>
      <c r="H45" s="238">
        <v>44245</v>
      </c>
      <c r="I45" s="122" t="s">
        <v>814</v>
      </c>
    </row>
    <row r="46" spans="1:9" ht="17" x14ac:dyDescent="0.2">
      <c r="A46" s="179" t="s">
        <v>496</v>
      </c>
      <c r="B46" s="120" t="s">
        <v>663</v>
      </c>
      <c r="C46" s="122" t="s">
        <v>819</v>
      </c>
      <c r="D46" s="122" t="s">
        <v>820</v>
      </c>
      <c r="E46" s="122"/>
      <c r="F46" s="122" t="s">
        <v>818</v>
      </c>
      <c r="G46" s="124">
        <v>1999</v>
      </c>
      <c r="H46" s="238">
        <v>44245</v>
      </c>
      <c r="I46" s="122" t="s">
        <v>817</v>
      </c>
    </row>
    <row r="47" spans="1:9" ht="17" x14ac:dyDescent="0.2">
      <c r="A47" s="179" t="s">
        <v>497</v>
      </c>
      <c r="B47" s="120" t="s">
        <v>673</v>
      </c>
      <c r="C47" s="122" t="s">
        <v>828</v>
      </c>
      <c r="D47" s="122" t="s">
        <v>820</v>
      </c>
      <c r="E47" s="122"/>
      <c r="F47" s="122" t="s">
        <v>829</v>
      </c>
      <c r="G47" s="124">
        <v>2016</v>
      </c>
      <c r="H47" s="238">
        <v>44237</v>
      </c>
      <c r="I47" s="122" t="s">
        <v>830</v>
      </c>
    </row>
    <row r="48" spans="1:9" ht="17" x14ac:dyDescent="0.2">
      <c r="A48" s="179" t="s">
        <v>498</v>
      </c>
      <c r="B48" s="120" t="s">
        <v>663</v>
      </c>
      <c r="C48" s="122" t="s">
        <v>831</v>
      </c>
      <c r="D48" s="122" t="s">
        <v>832</v>
      </c>
      <c r="E48" s="122"/>
      <c r="F48" s="122" t="s">
        <v>833</v>
      </c>
      <c r="G48" s="124">
        <v>2020</v>
      </c>
      <c r="H48" s="238">
        <v>44237</v>
      </c>
      <c r="I48" s="122" t="s">
        <v>834</v>
      </c>
    </row>
    <row r="49" spans="1:9" ht="17" x14ac:dyDescent="0.2">
      <c r="A49" s="179" t="s">
        <v>499</v>
      </c>
      <c r="B49" s="120" t="s">
        <v>663</v>
      </c>
      <c r="C49" s="122" t="s">
        <v>838</v>
      </c>
      <c r="D49" s="122" t="s">
        <v>839</v>
      </c>
      <c r="E49" s="122"/>
      <c r="F49" s="122" t="s">
        <v>840</v>
      </c>
      <c r="G49" s="124">
        <v>2014</v>
      </c>
      <c r="H49" s="238">
        <v>44237</v>
      </c>
      <c r="I49" s="122" t="s">
        <v>841</v>
      </c>
    </row>
    <row r="50" spans="1:9" ht="17" x14ac:dyDescent="0.2">
      <c r="A50" s="179" t="s">
        <v>500</v>
      </c>
      <c r="B50" s="120" t="s">
        <v>663</v>
      </c>
      <c r="C50" s="122" t="s">
        <v>843</v>
      </c>
      <c r="D50" s="122" t="s">
        <v>844</v>
      </c>
      <c r="E50" s="122"/>
      <c r="F50" s="122" t="s">
        <v>845</v>
      </c>
      <c r="G50" s="124">
        <v>2014</v>
      </c>
      <c r="H50" s="238">
        <v>44245</v>
      </c>
      <c r="I50" s="122" t="s">
        <v>647</v>
      </c>
    </row>
    <row r="51" spans="1:9" ht="17" x14ac:dyDescent="0.2">
      <c r="A51" s="179" t="s">
        <v>501</v>
      </c>
      <c r="B51" s="120" t="s">
        <v>673</v>
      </c>
      <c r="C51" s="122" t="s">
        <v>862</v>
      </c>
      <c r="D51" s="122" t="s">
        <v>863</v>
      </c>
      <c r="E51" s="122"/>
      <c r="F51" s="122" t="s">
        <v>864</v>
      </c>
      <c r="G51" s="124">
        <v>2006</v>
      </c>
      <c r="H51" s="238">
        <v>44238</v>
      </c>
      <c r="I51" s="122" t="s">
        <v>865</v>
      </c>
    </row>
    <row r="52" spans="1:9" ht="17" x14ac:dyDescent="0.2">
      <c r="A52" s="179" t="s">
        <v>502</v>
      </c>
      <c r="B52" s="120" t="s">
        <v>663</v>
      </c>
      <c r="C52" s="122" t="s">
        <v>881</v>
      </c>
      <c r="D52" s="122" t="s">
        <v>882</v>
      </c>
      <c r="E52" s="122"/>
      <c r="F52" s="122" t="s">
        <v>883</v>
      </c>
      <c r="G52" s="124"/>
      <c r="H52" s="238">
        <v>44249</v>
      </c>
      <c r="I52" s="122" t="s">
        <v>880</v>
      </c>
    </row>
    <row r="53" spans="1:9" ht="34" x14ac:dyDescent="0.2">
      <c r="A53" s="180" t="s">
        <v>503</v>
      </c>
      <c r="B53" s="235" t="s">
        <v>673</v>
      </c>
      <c r="C53" s="235" t="s">
        <v>893</v>
      </c>
      <c r="D53" s="235" t="s">
        <v>894</v>
      </c>
      <c r="E53" s="235"/>
      <c r="F53" s="235" t="s">
        <v>895</v>
      </c>
      <c r="G53" s="236">
        <v>2017</v>
      </c>
      <c r="H53" s="237">
        <v>44235</v>
      </c>
      <c r="I53" s="242" t="s">
        <v>896</v>
      </c>
    </row>
    <row r="54" spans="1:9" ht="34" x14ac:dyDescent="0.2">
      <c r="A54" s="179" t="s">
        <v>504</v>
      </c>
      <c r="B54" s="235" t="s">
        <v>673</v>
      </c>
      <c r="C54" s="235" t="s">
        <v>897</v>
      </c>
      <c r="D54" s="235" t="s">
        <v>863</v>
      </c>
      <c r="E54" s="235"/>
      <c r="F54" s="235" t="s">
        <v>898</v>
      </c>
      <c r="G54" s="236"/>
      <c r="H54" s="237">
        <v>44235</v>
      </c>
      <c r="I54" s="242" t="s">
        <v>899</v>
      </c>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14" activePane="bottomRight" state="frozenSplit"/>
      <selection activeCell="I2" sqref="I1:O1048576"/>
      <selection pane="topRight" activeCell="I2" sqref="I1:O1048576"/>
      <selection pane="bottomLeft" activeCell="I2" sqref="I1:O1048576"/>
      <selection pane="bottomRight" activeCell="K19" sqref="K19"/>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Other mining and quarrying</v>
      </c>
    </row>
    <row r="3" spans="1:10" s="146" customFormat="1" ht="31" customHeight="1" x14ac:dyDescent="0.2">
      <c r="A3" s="276" t="s">
        <v>87</v>
      </c>
      <c r="B3" s="277"/>
      <c r="C3" s="277"/>
      <c r="D3" s="277"/>
      <c r="E3" s="277"/>
      <c r="F3" s="277"/>
      <c r="G3" s="277"/>
      <c r="H3" s="277"/>
      <c r="I3" s="277"/>
      <c r="J3" s="277"/>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3</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1">
        <f>SUMIF('Goal Risk Assessment'!$J$5:$J$252,$A6,'Goal Risk Assessment'!K$5:K$252)</f>
        <v>2</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1" t="s">
        <v>39</v>
      </c>
      <c r="C7" s="152">
        <f>SUMIF('Goal Risk Assessment'!$J$5:$J$252,$A7,'Goal Risk Assessment'!K$5:K$252)</f>
        <v>2</v>
      </c>
      <c r="D7" s="152">
        <f>SUMIF('Goal Risk Assessment'!$J$5:$J$252,$A7,'Goal Risk Assessment'!L$5:L$252)</f>
        <v>0</v>
      </c>
      <c r="E7" s="152">
        <f>SUMIF('Goal Risk Assessment'!$J$5:$J$252,$A7,'Goal Risk Assessment'!M$5:M$252)</f>
        <v>0</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High</v>
      </c>
    </row>
    <row r="8" spans="1:10" ht="22" customHeight="1" x14ac:dyDescent="0.2">
      <c r="A8" s="57" t="s">
        <v>3</v>
      </c>
      <c r="B8" s="153" t="s">
        <v>4</v>
      </c>
      <c r="C8" s="232">
        <f>SUMIF('Goal Risk Assessment'!$J$5:$J$252,$A8,'Goal Risk Assessment'!K$5:K$252)</f>
        <v>0</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6</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 customHeight="1" x14ac:dyDescent="0.2">
      <c r="A10" s="57" t="s">
        <v>6</v>
      </c>
      <c r="B10" s="153" t="s">
        <v>7</v>
      </c>
      <c r="C10" s="232">
        <f>SUMIF('Goal Risk Assessment'!$J$5:$J$252,$A10,'Goal Risk Assessment'!K$5:K$252)</f>
        <v>4</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2</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High</v>
      </c>
    </row>
    <row r="12" spans="1:10" ht="22" customHeight="1" x14ac:dyDescent="0.2">
      <c r="A12" s="57" t="s">
        <v>9</v>
      </c>
      <c r="B12" s="153" t="s">
        <v>78</v>
      </c>
      <c r="C12" s="232">
        <f>SUMIF('Goal Risk Assessment'!$J$5:$J$252,$A12,'Goal Risk Assessment'!K$5:K$252)</f>
        <v>4</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High</v>
      </c>
    </row>
    <row r="13" spans="1:10" ht="22" customHeight="1" x14ac:dyDescent="0.2">
      <c r="A13" s="62" t="s">
        <v>10</v>
      </c>
      <c r="B13" s="151" t="s">
        <v>75</v>
      </c>
      <c r="C13" s="152">
        <f>SUMIF('Goal Risk Assessment'!$J$5:$J$252,$A13,'Goal Risk Assessment'!K$5:K$252)</f>
        <v>7</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2">
        <f>SUMIF('Goal Risk Assessment'!$J$5:$J$252,$A14,'Goal Risk Assessment'!K$5:K$252)</f>
        <v>5</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3</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 customHeight="1" x14ac:dyDescent="0.2">
      <c r="A16" s="57" t="s">
        <v>13</v>
      </c>
      <c r="B16" s="153" t="s">
        <v>73</v>
      </c>
      <c r="C16" s="232">
        <f>SUMIF('Goal Risk Assessment'!$J$5:$J$252,$A16,'Goal Risk Assessment'!K$5:K$252)</f>
        <v>3</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1</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High</v>
      </c>
    </row>
    <row r="18" spans="1:10" ht="22" customHeight="1" x14ac:dyDescent="0.2">
      <c r="A18" s="57" t="s">
        <v>15</v>
      </c>
      <c r="B18" s="153" t="s">
        <v>80</v>
      </c>
      <c r="C18" s="232">
        <f>SUMIF('Goal Risk Assessment'!$J$5:$J$252,$A18,'Goal Risk Assessment'!K$5:K$252)</f>
        <v>8</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Low</v>
      </c>
    </row>
    <row r="20" spans="1:10" ht="22" customHeight="1" x14ac:dyDescent="0.2">
      <c r="A20" s="57" t="s">
        <v>17</v>
      </c>
      <c r="B20" s="153" t="s">
        <v>81</v>
      </c>
      <c r="C20" s="232">
        <f>SUMIF('Goal Risk Assessment'!$J$5:$J$252,$A20,'Goal Risk Assessment'!K$5:K$252)</f>
        <v>1</v>
      </c>
      <c r="D20" s="232">
        <f>SUMIF('Goal Risk Assessment'!$J$5:$J$252,$A20,'Goal Risk Assessment'!L$5:L$252)</f>
        <v>1</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1</v>
      </c>
      <c r="D21" s="152">
        <f>SUMIF('Goal Risk Assessment'!$J$5:$J$252,$A21,'Goal Risk Assessment'!L$5:L$252)</f>
        <v>2</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High</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1</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High</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1</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2021-02-26T18:11:05Z</dcterms:modified>
</cp:coreProperties>
</file>