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Infrastructure/"/>
    </mc:Choice>
  </mc:AlternateContent>
  <xr:revisionPtr revIDLastSave="0" documentId="13_ncr:1_{A1B8CFA0-6AB7-EC41-8CC8-6CD05497C299}" xr6:coauthVersionLast="46" xr6:coauthVersionMax="46" xr10:uidLastSave="{00000000-0000-0000-0000-000000000000}"/>
  <bookViews>
    <workbookView xWindow="0" yWindow="460" windowWidth="28000" windowHeight="161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7" l="1"/>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G25" i="6" l="1"/>
  <c r="G27" i="6"/>
  <c r="I8" i="6"/>
  <c r="H8" i="6"/>
  <c r="G8" i="6"/>
  <c r="Q175" i="9"/>
  <c r="F8" i="6"/>
  <c r="H27" i="6"/>
  <c r="F27" i="6"/>
  <c r="I27" i="6"/>
  <c r="F25" i="6"/>
  <c r="I25" i="6"/>
  <c r="H25" i="6"/>
  <c r="F23" i="6"/>
  <c r="I23" i="6"/>
  <c r="H23" i="6"/>
  <c r="G23" i="6"/>
  <c r="G22" i="6"/>
  <c r="I22" i="6"/>
  <c r="H22" i="6"/>
  <c r="F22" i="6"/>
  <c r="H21" i="6"/>
  <c r="G21" i="6"/>
  <c r="F21" i="6"/>
  <c r="I21" i="6"/>
  <c r="P175" i="9"/>
  <c r="O175" i="9"/>
  <c r="R175" i="9"/>
  <c r="H15" i="6"/>
  <c r="G15" i="6"/>
  <c r="I15" i="6"/>
  <c r="F15" i="6"/>
  <c r="G14" i="6"/>
  <c r="F14" i="6"/>
  <c r="I14" i="6"/>
  <c r="H14" i="6"/>
  <c r="F11" i="6"/>
  <c r="H11" i="6"/>
  <c r="G11" i="6"/>
  <c r="I11" i="6"/>
  <c r="I6" i="6"/>
  <c r="H6" i="6"/>
  <c r="F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C14" i="6" l="1"/>
  <c r="E5" i="6"/>
  <c r="D25" i="6"/>
  <c r="J25" i="6" s="1"/>
  <c r="M137" i="9"/>
  <c r="O137" i="9"/>
  <c r="P137" i="9"/>
  <c r="Q137" i="9"/>
  <c r="R137" i="9"/>
  <c r="N224" i="9"/>
  <c r="R224" i="9"/>
  <c r="O224" i="9"/>
  <c r="P224" i="9"/>
  <c r="Q224" i="9"/>
  <c r="N223" i="9"/>
  <c r="Q223" i="9"/>
  <c r="O223" i="9"/>
  <c r="R223" i="9"/>
  <c r="P223" i="9"/>
  <c r="J27" i="6"/>
  <c r="L242" i="9"/>
  <c r="R242" i="9"/>
  <c r="O242" i="9"/>
  <c r="P242" i="9"/>
  <c r="Q242" i="9"/>
  <c r="J23" i="6"/>
  <c r="J22" i="6"/>
  <c r="M184" i="9"/>
  <c r="R184" i="9"/>
  <c r="Q184" i="9"/>
  <c r="O184" i="9"/>
  <c r="P184" i="9"/>
  <c r="O164" i="9"/>
  <c r="R164" i="9"/>
  <c r="P164" i="9"/>
  <c r="Q164" i="9"/>
  <c r="N227" i="9"/>
  <c r="O227" i="9"/>
  <c r="R227" i="9"/>
  <c r="P227" i="9"/>
  <c r="Q227" i="9"/>
  <c r="N163" i="9"/>
  <c r="P163" i="9"/>
  <c r="G19" i="6" s="1"/>
  <c r="O163" i="9"/>
  <c r="Q163" i="9"/>
  <c r="R163" i="9"/>
  <c r="I19" i="6" s="1"/>
  <c r="O183" i="9"/>
  <c r="R183" i="9"/>
  <c r="P183" i="9"/>
  <c r="Q183" i="9"/>
  <c r="M182" i="9"/>
  <c r="R182" i="9"/>
  <c r="O182" i="9"/>
  <c r="P182" i="9"/>
  <c r="Q182" i="9"/>
  <c r="R181" i="9"/>
  <c r="O181" i="9"/>
  <c r="P181" i="9"/>
  <c r="Q181" i="9"/>
  <c r="M180" i="9"/>
  <c r="R180" i="9"/>
  <c r="O180" i="9"/>
  <c r="P180" i="9"/>
  <c r="Q180" i="9"/>
  <c r="R179" i="9"/>
  <c r="Q179" i="9"/>
  <c r="O179" i="9"/>
  <c r="P179" i="9"/>
  <c r="M178" i="9"/>
  <c r="R178" i="9"/>
  <c r="O178" i="9"/>
  <c r="P178" i="9"/>
  <c r="Q178" i="9"/>
  <c r="R177" i="9"/>
  <c r="Q177" i="9"/>
  <c r="O177" i="9"/>
  <c r="P177" i="9"/>
  <c r="J21" i="6"/>
  <c r="M176" i="9"/>
  <c r="Q176" i="9"/>
  <c r="R176" i="9"/>
  <c r="O176" i="9"/>
  <c r="P176" i="9"/>
  <c r="R174" i="9"/>
  <c r="O174" i="9"/>
  <c r="P174" i="9"/>
  <c r="Q174" i="9"/>
  <c r="M173" i="9"/>
  <c r="O173" i="9"/>
  <c r="Q173" i="9"/>
  <c r="P173" i="9"/>
  <c r="R173" i="9"/>
  <c r="R172" i="9"/>
  <c r="O172" i="9"/>
  <c r="P172" i="9"/>
  <c r="Q172" i="9"/>
  <c r="N171" i="9"/>
  <c r="R171" i="9"/>
  <c r="O171" i="9"/>
  <c r="P171" i="9"/>
  <c r="Q171" i="9"/>
  <c r="R170" i="9"/>
  <c r="O170" i="9"/>
  <c r="P170" i="9"/>
  <c r="Q170" i="9"/>
  <c r="N169" i="9"/>
  <c r="P169" i="9"/>
  <c r="Q169" i="9"/>
  <c r="O169" i="9"/>
  <c r="R169" i="9"/>
  <c r="N151" i="9"/>
  <c r="P151" i="9"/>
  <c r="O151" i="9"/>
  <c r="Q151" i="9"/>
  <c r="R151" i="9"/>
  <c r="L151" i="9"/>
  <c r="N147" i="9"/>
  <c r="P147" i="9"/>
  <c r="Q147" i="9"/>
  <c r="R147" i="9"/>
  <c r="O147" i="9"/>
  <c r="P125" i="9"/>
  <c r="Q125" i="9"/>
  <c r="R125" i="9"/>
  <c r="O125" i="9"/>
  <c r="N126" i="9"/>
  <c r="P126" i="9"/>
  <c r="Q126" i="9"/>
  <c r="R126" i="9"/>
  <c r="O126" i="9"/>
  <c r="N124" i="9"/>
  <c r="P124" i="9"/>
  <c r="Q124" i="9"/>
  <c r="R124" i="9"/>
  <c r="O124" i="9"/>
  <c r="N122" i="9"/>
  <c r="P122" i="9"/>
  <c r="Q122" i="9"/>
  <c r="R122" i="9"/>
  <c r="O122" i="9"/>
  <c r="M146" i="9"/>
  <c r="P146" i="9"/>
  <c r="Q146" i="9"/>
  <c r="R146" i="9"/>
  <c r="O146" i="9"/>
  <c r="N132" i="9"/>
  <c r="O132" i="9"/>
  <c r="F17" i="6" s="1"/>
  <c r="P132" i="9"/>
  <c r="G17" i="6" s="1"/>
  <c r="Q132" i="9"/>
  <c r="H17" i="6" s="1"/>
  <c r="R132" i="9"/>
  <c r="I17" i="6" s="1"/>
  <c r="N121" i="9"/>
  <c r="O121" i="9"/>
  <c r="P121" i="9"/>
  <c r="Q121" i="9"/>
  <c r="R121" i="9"/>
  <c r="N145" i="9"/>
  <c r="O145" i="9"/>
  <c r="P145" i="9"/>
  <c r="Q145" i="9"/>
  <c r="R145" i="9"/>
  <c r="N120" i="9"/>
  <c r="O120" i="9"/>
  <c r="R120" i="9"/>
  <c r="P120" i="9"/>
  <c r="Q120" i="9"/>
  <c r="M144" i="9"/>
  <c r="O144" i="9"/>
  <c r="R144" i="9"/>
  <c r="P144" i="9"/>
  <c r="Q144" i="9"/>
  <c r="J15" i="6"/>
  <c r="M143" i="9"/>
  <c r="R143" i="9"/>
  <c r="O143" i="9"/>
  <c r="P143" i="9"/>
  <c r="Q143" i="9"/>
  <c r="E14" i="6"/>
  <c r="N142" i="9"/>
  <c r="R142" i="9"/>
  <c r="P142" i="9"/>
  <c r="O142" i="9"/>
  <c r="Q142" i="9"/>
  <c r="M141" i="9"/>
  <c r="Q141" i="9"/>
  <c r="O141" i="9"/>
  <c r="R141" i="9"/>
  <c r="P141" i="9"/>
  <c r="Q127" i="9"/>
  <c r="O127" i="9"/>
  <c r="R127" i="9"/>
  <c r="P127" i="9"/>
  <c r="N140" i="9"/>
  <c r="Q140" i="9"/>
  <c r="R140" i="9"/>
  <c r="O140" i="9"/>
  <c r="P140" i="9"/>
  <c r="M139" i="9"/>
  <c r="Q139" i="9"/>
  <c r="R139" i="9"/>
  <c r="O139" i="9"/>
  <c r="P139" i="9"/>
  <c r="N138" i="9"/>
  <c r="Q138" i="9"/>
  <c r="R138" i="9"/>
  <c r="O138" i="9"/>
  <c r="P138" i="9"/>
  <c r="N136" i="9"/>
  <c r="O136" i="9"/>
  <c r="Q136" i="9"/>
  <c r="P136" i="9"/>
  <c r="R136" i="9"/>
  <c r="L239" i="9"/>
  <c r="D26" i="6" s="1"/>
  <c r="R239" i="9"/>
  <c r="I26" i="6" s="1"/>
  <c r="O239" i="9"/>
  <c r="P239" i="9"/>
  <c r="Q239" i="9"/>
  <c r="H26" i="6" s="1"/>
  <c r="N88" i="9"/>
  <c r="R88" i="9"/>
  <c r="O88" i="9"/>
  <c r="P88" i="9"/>
  <c r="Q88" i="9"/>
  <c r="J11" i="6"/>
  <c r="N93" i="9"/>
  <c r="Q93" i="9"/>
  <c r="R93" i="9"/>
  <c r="P93" i="9"/>
  <c r="O93" i="9"/>
  <c r="Q94" i="9"/>
  <c r="R94" i="9"/>
  <c r="O94" i="9"/>
  <c r="P94" i="9"/>
  <c r="Q90" i="9"/>
  <c r="N90" i="9"/>
  <c r="O90" i="9"/>
  <c r="K90" i="9"/>
  <c r="M90" i="9"/>
  <c r="R90" i="9"/>
  <c r="P90" i="9"/>
  <c r="L90" i="9"/>
  <c r="N77" i="9"/>
  <c r="P77" i="9"/>
  <c r="Q77" i="9"/>
  <c r="R77" i="9"/>
  <c r="O77" i="9"/>
  <c r="N86" i="9"/>
  <c r="P86" i="9"/>
  <c r="Q86" i="9"/>
  <c r="R86" i="9"/>
  <c r="O86" i="9"/>
  <c r="G24" i="6"/>
  <c r="E8" i="6"/>
  <c r="D8" i="6"/>
  <c r="C8" i="6"/>
  <c r="N76" i="9"/>
  <c r="O76" i="9"/>
  <c r="R76" i="9"/>
  <c r="P76" i="9"/>
  <c r="Q76" i="9"/>
  <c r="N75" i="9"/>
  <c r="O75" i="9"/>
  <c r="P75" i="9"/>
  <c r="Q75" i="9"/>
  <c r="R75" i="9"/>
  <c r="N74" i="9"/>
  <c r="Q74" i="9"/>
  <c r="R74" i="9"/>
  <c r="O74" i="9"/>
  <c r="P74" i="9"/>
  <c r="D7" i="6"/>
  <c r="N73" i="9"/>
  <c r="R73" i="9"/>
  <c r="O73" i="9"/>
  <c r="P73" i="9"/>
  <c r="Q73" i="9"/>
  <c r="E7" i="6"/>
  <c r="C7" i="6"/>
  <c r="C6" i="6"/>
  <c r="J6" i="6" s="1"/>
  <c r="N57" i="9"/>
  <c r="R57" i="9"/>
  <c r="O57" i="9"/>
  <c r="P57" i="9"/>
  <c r="Q57" i="9"/>
  <c r="N56" i="9"/>
  <c r="R56" i="9"/>
  <c r="Q56" i="9"/>
  <c r="O56" i="9"/>
  <c r="P56" i="9"/>
  <c r="M40" i="9"/>
  <c r="R40" i="9"/>
  <c r="O40" i="9"/>
  <c r="P40" i="9"/>
  <c r="Q40" i="9"/>
  <c r="N55" i="9"/>
  <c r="R55" i="9"/>
  <c r="O55" i="9"/>
  <c r="P55" i="9"/>
  <c r="Q55" i="9"/>
  <c r="D5" i="6"/>
  <c r="N53" i="9"/>
  <c r="R53" i="9"/>
  <c r="O53" i="9"/>
  <c r="P53" i="9"/>
  <c r="Q53" i="9"/>
  <c r="L54" i="9"/>
  <c r="R54" i="9"/>
  <c r="O54" i="9"/>
  <c r="P54" i="9"/>
  <c r="Q54" i="9"/>
  <c r="C5" i="6"/>
  <c r="J5" i="6" s="1"/>
  <c r="L44" i="9"/>
  <c r="P44" i="9"/>
  <c r="G9" i="6" s="1"/>
  <c r="O44" i="9"/>
  <c r="Q44" i="9"/>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J14" i="6" l="1"/>
  <c r="K148" i="9"/>
  <c r="E19" i="6"/>
  <c r="H9" i="6"/>
  <c r="G12" i="6"/>
  <c r="H19" i="6"/>
  <c r="I9" i="6"/>
  <c r="H12" i="6"/>
  <c r="C13" i="6"/>
  <c r="C9" i="6"/>
  <c r="D19" i="6"/>
  <c r="E9" i="6"/>
  <c r="I12" i="6"/>
  <c r="D16" i="6"/>
  <c r="F13" i="6"/>
  <c r="F16" i="6"/>
  <c r="F9" i="6"/>
  <c r="E24" i="6"/>
  <c r="I24" i="6"/>
  <c r="F24" i="6"/>
  <c r="G26" i="6"/>
  <c r="C26" i="6"/>
  <c r="E26" i="6"/>
  <c r="F26" i="6"/>
  <c r="F19" i="6"/>
  <c r="C24" i="6"/>
  <c r="D24" i="6"/>
  <c r="H24" i="6"/>
  <c r="I20" i="6"/>
  <c r="E20" i="6"/>
  <c r="D20" i="6"/>
  <c r="F20" i="6"/>
  <c r="G20" i="6"/>
  <c r="H20" i="6"/>
  <c r="C20" i="6"/>
  <c r="P149" i="9"/>
  <c r="Q149" i="9"/>
  <c r="R149" i="9"/>
  <c r="O149" i="9"/>
  <c r="H16" i="6"/>
  <c r="P150" i="9"/>
  <c r="Q150" i="9"/>
  <c r="R150" i="9"/>
  <c r="O150" i="9"/>
  <c r="K150" i="9"/>
  <c r="L150" i="9"/>
  <c r="I16" i="6"/>
  <c r="J17" i="6"/>
  <c r="M148" i="9"/>
  <c r="P148" i="9"/>
  <c r="Q148" i="9"/>
  <c r="H18" i="6" s="1"/>
  <c r="R148" i="9"/>
  <c r="O148" i="9"/>
  <c r="G16" i="6"/>
  <c r="C16" i="6"/>
  <c r="E16" i="6"/>
  <c r="G13" i="6"/>
  <c r="H13" i="6"/>
  <c r="E13" i="6"/>
  <c r="D13" i="6"/>
  <c r="I13" i="6"/>
  <c r="J8" i="6"/>
  <c r="J7" i="6"/>
  <c r="D12" i="6"/>
  <c r="E12" i="6"/>
  <c r="C12" i="6"/>
  <c r="F12" i="6"/>
  <c r="D9" i="6"/>
  <c r="H10" i="6"/>
  <c r="D10" i="6"/>
  <c r="F10" i="6"/>
  <c r="G10" i="6"/>
  <c r="C10" i="6"/>
  <c r="E10" i="6"/>
  <c r="I10" i="6"/>
  <c r="L148" i="9"/>
  <c r="M150" i="9"/>
  <c r="M149" i="9"/>
  <c r="N149" i="9"/>
  <c r="K149" i="9"/>
  <c r="C18" i="6" s="1"/>
  <c r="L149" i="9"/>
  <c r="J9" i="6" l="1"/>
  <c r="E18" i="6"/>
  <c r="I18" i="6"/>
  <c r="J19" i="6"/>
  <c r="G18" i="6"/>
  <c r="J26" i="6"/>
  <c r="J24" i="6"/>
  <c r="J20" i="6"/>
  <c r="D18" i="6"/>
  <c r="F18" i="6"/>
  <c r="J16" i="6"/>
  <c r="J13" i="6"/>
  <c r="J12" i="6"/>
  <c r="J10" i="6"/>
  <c r="J18" i="6" l="1"/>
  <c r="B1" i="6"/>
  <c r="B1" i="8"/>
  <c r="R6" i="7"/>
</calcChain>
</file>

<file path=xl/sharedStrings.xml><?xml version="1.0" encoding="utf-8"?>
<sst xmlns="http://schemas.openxmlformats.org/spreadsheetml/2006/main" count="1934" uniqueCount="891">
  <si>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</si>
  <si>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</si>
  <si>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</si>
  <si>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</si>
  <si>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</si>
  <si>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</si>
  <si>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</si>
  <si>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</si>
  <si>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</si>
  <si>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</si>
  <si>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</si>
  <si>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</si>
  <si>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</si>
  <si>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</si>
  <si>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</si>
  <si>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</si>
  <si>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</si>
  <si>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</si>
  <si>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</si>
  <si>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</si>
  <si>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</si>
  <si>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</si>
  <si>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</si>
  <si>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</si>
  <si>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</si>
  <si>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</si>
  <si>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</si>
  <si>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</si>
  <si>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</si>
  <si>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</si>
  <si>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</si>
  <si>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</si>
  <si>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</si>
  <si>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</si>
  <si>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</si>
  <si>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</si>
  <si>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</si>
  <si>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</si>
  <si>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</si>
  <si>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</si>
  <si>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</si>
  <si>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</si>
  <si>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</si>
  <si>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</si>
  <si>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</si>
  <si>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</si>
  <si>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</si>
  <si>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</si>
  <si>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</si>
  <si>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</si>
  <si>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</si>
  <si>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</si>
  <si>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</si>
  <si>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</si>
  <si>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</si>
  <si>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</si>
  <si>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</si>
  <si>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</si>
  <si>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</si>
  <si>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</si>
  <si>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</si>
  <si>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</si>
  <si>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</si>
  <si>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</si>
  <si>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</si>
  <si>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</si>
  <si>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</si>
  <si>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</si>
  <si>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</si>
  <si>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</si>
  <si>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</si>
  <si>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</si>
  <si>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</si>
  <si>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</si>
  <si>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</si>
  <si>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</si>
  <si>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</si>
  <si>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</si>
  <si>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</si>
  <si>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</si>
  <si>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</si>
  <si>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</si>
  <si>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</si>
  <si>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</si>
  <si>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</si>
  <si>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</si>
  <si>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</si>
  <si>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</si>
  <si>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</si>
  <si>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</si>
  <si>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</si>
  <si>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</si>
  <si>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</si>
  <si>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</si>
  <si>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</si>
  <si>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</si>
  <si>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</si>
  <si>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</si>
  <si>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</si>
  <si>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</si>
  <si>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</si>
  <si>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</si>
  <si>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</si>
  <si>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</si>
  <si>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</si>
  <si>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</si>
  <si>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</si>
  <si>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</si>
  <si>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</si>
  <si>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</si>
  <si>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</si>
  <si>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</si>
  <si>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</si>
  <si>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</si>
  <si>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</si>
  <si>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</si>
  <si>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</si>
  <si>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</si>
  <si>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</si>
  <si>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</si>
  <si>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</si>
  <si>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</si>
  <si>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</si>
  <si>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</si>
  <si>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</si>
  <si>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</si>
  <si>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</si>
  <si>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</si>
  <si>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</si>
  <si>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</si>
  <si>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</si>
  <si>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</si>
  <si>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</si>
  <si>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</si>
  <si>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</si>
  <si>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</si>
  <si>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</si>
  <si>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</si>
  <si>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</si>
  <si>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</si>
  <si>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</si>
  <si>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</si>
  <si>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</si>
  <si>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</si>
  <si>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</si>
  <si>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</si>
  <si>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</si>
  <si>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</si>
  <si>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</si>
  <si>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</si>
  <si>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</si>
  <si>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</si>
  <si>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</si>
  <si>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</si>
  <si>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</si>
  <si>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</si>
  <si>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</si>
  <si>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</si>
  <si>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</si>
  <si>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</si>
  <si>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</si>
  <si>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</si>
  <si>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</si>
  <si>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</si>
  <si>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</si>
  <si>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</si>
  <si>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</si>
  <si>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</si>
  <si>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</si>
  <si>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</si>
  <si>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</si>
  <si>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</si>
  <si>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</si>
  <si>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</si>
  <si>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</si>
  <si>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</si>
  <si>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</si>
  <si>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</si>
  <si>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</si>
  <si>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</si>
  <si>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</si>
  <si>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</si>
  <si>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</si>
  <si>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</si>
  <si>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</si>
  <si>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</si>
  <si>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</si>
  <si>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</si>
  <si>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</si>
  <si>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</si>
  <si>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</si>
  <si>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</si>
  <si>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</si>
  <si>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</si>
  <si>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</si>
  <si>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</si>
  <si>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</si>
  <si>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</si>
  <si>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</si>
  <si>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</si>
  <si>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</si>
  <si>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</si>
  <si>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</si>
  <si>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</si>
  <si>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</si>
  <si>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</si>
  <si>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</si>
  <si>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</si>
  <si>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</si>
  <si>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</si>
  <si>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</si>
  <si>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</si>
  <si>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</si>
  <si>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</si>
  <si>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</si>
  <si>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</si>
  <si>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</si>
  <si>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</si>
  <si>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</si>
  <si>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</si>
  <si>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</si>
  <si>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</si>
  <si>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</si>
  <si>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</si>
  <si>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</si>
  <si>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</si>
  <si>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</si>
  <si>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</si>
  <si>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</si>
  <si>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</si>
  <si>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</si>
  <si>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</si>
  <si>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</si>
  <si>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</si>
  <si>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</si>
  <si>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</si>
  <si>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</si>
  <si>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</si>
  <si>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</si>
  <si>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</si>
  <si>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</si>
  <si>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</si>
  <si>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</si>
  <si>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</si>
  <si>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</si>
  <si>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</si>
  <si>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</si>
  <si>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</si>
  <si>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</si>
  <si>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</si>
  <si>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</si>
  <si>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</si>
  <si>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</si>
  <si>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</si>
  <si>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</si>
  <si>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</si>
  <si>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</si>
  <si>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</si>
  <si>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</si>
  <si>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</si>
  <si>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</si>
  <si>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</si>
  <si>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</si>
  <si>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</si>
  <si>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</si>
  <si>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</si>
  <si>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</si>
  <si>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</si>
  <si>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</si>
  <si>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</si>
  <si>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</si>
  <si>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</si>
  <si>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</si>
  <si>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</si>
  <si>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</si>
  <si>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</si>
  <si>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</si>
  <si>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</si>
  <si>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</si>
  <si>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</si>
  <si>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</si>
  <si>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</si>
  <si>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</si>
  <si>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</si>
  <si>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</si>
  <si>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</si>
  <si>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</si>
  <si>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</si>
  <si>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</si>
  <si>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</si>
  <si>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</si>
  <si>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</si>
  <si>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</si>
  <si>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</si>
  <si>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</si>
  <si>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</si>
  <si>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</si>
  <si>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</si>
  <si>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</si>
  <si>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</si>
  <si>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</si>
  <si>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</si>
  <si>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</si>
  <si>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</si>
  <si>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</si>
  <si>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</si>
  <si>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</si>
  <si>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</si>
  <si>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</si>
  <si>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</si>
  <si>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</si>
  <si>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</si>
  <si>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</si>
  <si>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</si>
  <si>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</si>
  <si>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</si>
  <si>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</si>
  <si>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</si>
  <si>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</si>
  <si>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</si>
  <si>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</si>
  <si>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</si>
  <si>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</si>
  <si>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</si>
  <si>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</si>
  <si>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</si>
  <si>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</si>
  <si>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</si>
  <si>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</si>
  <si>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</si>
  <si>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</si>
  <si>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</si>
  <si>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</si>
  <si>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</si>
  <si>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</si>
  <si>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</si>
  <si>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</si>
  <si>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</si>
  <si>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</si>
  <si>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</si>
  <si>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</si>
  <si>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</si>
  <si>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</si>
  <si>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</si>
  <si>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</si>
  <si>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</si>
  <si>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</si>
  <si>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</si>
  <si>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</si>
  <si>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</si>
  <si>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</si>
  <si>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</si>
  <si>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</si>
  <si>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</si>
  <si>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</si>
  <si>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</si>
  <si>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</si>
  <si>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</si>
  <si>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</si>
  <si>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</si>
  <si>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</si>
  <si>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</si>
  <si>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</si>
  <si>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</si>
  <si>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</si>
  <si>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</si>
  <si>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</si>
  <si>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</si>
  <si>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</si>
  <si>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</si>
  <si>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</si>
  <si>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</si>
  <si>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</si>
  <si>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</si>
  <si>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</si>
  <si>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</si>
  <si>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</si>
  <si>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</si>
  <si>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</si>
  <si>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</si>
  <si>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</si>
  <si>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</si>
  <si>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</si>
  <si>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</si>
  <si>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</si>
  <si>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</si>
  <si>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</si>
  <si>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</si>
  <si>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</si>
  <si>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</si>
  <si>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</si>
  <si>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</si>
  <si>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</si>
  <si>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</si>
  <si>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</si>
  <si>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</si>
  <si>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</si>
  <si>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</si>
  <si>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</si>
  <si>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</si>
  <si>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</si>
  <si>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</si>
  <si>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</si>
  <si>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</si>
  <si>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</si>
  <si>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</si>
  <si>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</si>
  <si>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</si>
  <si>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</si>
  <si>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</si>
  <si>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</si>
  <si>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</si>
  <si>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</si>
  <si>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</si>
  <si>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</si>
  <si>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</si>
  <si>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</si>
  <si>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</si>
  <si>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</si>
  <si>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</si>
  <si>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</si>
  <si>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</si>
  <si>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</si>
  <si>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</si>
  <si>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</si>
  <si>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</si>
  <si>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</si>
  <si>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</si>
  <si>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</si>
  <si>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</si>
  <si>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</si>
  <si>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</si>
  <si>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</si>
  <si>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</si>
  <si>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</si>
  <si>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</si>
  <si>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</si>
  <si>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</si>
  <si>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</si>
  <si>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</si>
  <si>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</si>
  <si>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</si>
  <si>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</si>
  <si>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</si>
  <si>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</si>
  <si>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</si>
  <si>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</si>
  <si>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</si>
  <si>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</si>
  <si>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</si>
  <si>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</si>
  <si>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</si>
  <si>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</si>
  <si>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</si>
  <si>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</si>
  <si>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</si>
  <si>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</si>
  <si>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</si>
  <si>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</si>
  <si>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</si>
  <si>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</si>
  <si>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</si>
  <si>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</si>
  <si>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</si>
  <si>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</si>
  <si>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</si>
  <si>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</si>
  <si>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</si>
  <si>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</si>
  <si>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</si>
  <si>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</si>
  <si>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</si>
  <si>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</si>
  <si>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</si>
  <si>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</si>
  <si>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</si>
  <si>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</si>
  <si>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</si>
  <si>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</si>
  <si>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</si>
  <si>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</si>
  <si>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</si>
  <si>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</si>
  <si>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</si>
  <si>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</si>
  <si>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</si>
  <si>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</si>
  <si>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</si>
  <si>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</si>
  <si>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</si>
  <si>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</si>
  <si>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</si>
  <si>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</si>
  <si>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</si>
  <si>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</si>
  <si>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</si>
  <si>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</si>
  <si>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</si>
  <si>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</si>
  <si>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</si>
  <si>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</si>
  <si>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</si>
  <si>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</si>
  <si>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</si>
  <si>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</si>
  <si>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</si>
  <si>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</si>
  <si>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</si>
  <si>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</si>
  <si>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</si>
  <si>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</si>
  <si>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</si>
  <si>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</si>
  <si>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</si>
  <si>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</si>
  <si>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</si>
  <si>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</si>
  <si>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</si>
  <si>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</si>
  <si>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</si>
  <si>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</si>
  <si>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</si>
  <si>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</si>
  <si>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</si>
  <si>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</si>
  <si>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</si>
  <si>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</si>
  <si>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</si>
  <si>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</si>
  <si>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</si>
  <si>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</si>
  <si>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</si>
  <si>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</si>
  <si>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</si>
  <si>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</si>
  <si>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</si>
  <si>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</si>
  <si>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</si>
  <si>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</si>
  <si>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</si>
  <si>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</si>
  <si>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</si>
  <si>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</si>
  <si>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</si>
  <si>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</si>
  <si>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</si>
  <si>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</si>
  <si>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</si>
  <si>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</si>
  <si>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</si>
  <si>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</si>
  <si>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</si>
  <si>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</si>
  <si>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</si>
  <si>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</si>
  <si>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</si>
  <si>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</si>
  <si>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</si>
  <si>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</si>
  <si>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</si>
  <si>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</si>
  <si>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</si>
  <si>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</si>
  <si>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</si>
  <si>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</si>
  <si>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</si>
  <si>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</si>
  <si>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</si>
  <si>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</si>
  <si>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</si>
  <si>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</si>
  <si>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</si>
  <si>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</si>
  <si>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</si>
  <si>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</si>
  <si>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</si>
  <si>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</si>
  <si>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</si>
  <si>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</si>
  <si>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</si>
  <si>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</si>
  <si>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</si>
  <si>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</si>
  <si>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</si>
  <si>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</si>
  <si>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</si>
  <si>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</si>
  <si>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</si>
  <si>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</si>
  <si>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</si>
  <si>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</si>
  <si>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</si>
  <si>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</si>
  <si>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</si>
  <si>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</si>
  <si>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</si>
  <si>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</si>
  <si>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</si>
  <si>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</si>
  <si>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</si>
  <si>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</si>
  <si>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</si>
  <si>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</si>
  <si>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</si>
  <si>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</si>
  <si>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</si>
  <si>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</si>
  <si>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</si>
  <si>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</si>
  <si>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</si>
  <si>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</si>
  <si>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</si>
  <si>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</si>
  <si>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</si>
  <si>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</si>
  <si>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</si>
  <si>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</si>
  <si>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</si>
  <si>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</si>
  <si>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</si>
  <si>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</si>
  <si>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</si>
  <si>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</si>
  <si>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</si>
  <si>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</si>
  <si>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</si>
  <si>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</si>
  <si>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</si>
  <si>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</si>
  <si>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</si>
  <si>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</si>
  <si>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Telecommunications infrastructure</t>
  </si>
  <si>
    <t>Broadcasting and programming of content</t>
  </si>
  <si>
    <t>Publishing, broadcasting and media services</t>
  </si>
  <si>
    <t>Distribution of films and television programmes</t>
  </si>
  <si>
    <t>Sports, amusement and recreation activities</t>
  </si>
  <si>
    <t>Construction of telecommunication infrastructure</t>
  </si>
  <si>
    <t>Construction of civil engineering infrastructure</t>
  </si>
  <si>
    <t>Construction of satellites</t>
  </si>
  <si>
    <t>Manufacture of ships, trains, air and spacecrafts</t>
  </si>
  <si>
    <t>6110</t>
  </si>
  <si>
    <t>Wired telecommunications activities</t>
  </si>
  <si>
    <t>All</t>
  </si>
  <si>
    <t>N/A</t>
  </si>
  <si>
    <t>6120</t>
  </si>
  <si>
    <t>Wireless telecommunications activities</t>
  </si>
  <si>
    <t>6130</t>
  </si>
  <si>
    <t>Satellite telecommunications activities</t>
  </si>
  <si>
    <t>6190</t>
  </si>
  <si>
    <t>Other telecommunications activities</t>
  </si>
  <si>
    <t>Yes</t>
  </si>
  <si>
    <t>No</t>
  </si>
  <si>
    <t>Website</t>
  </si>
  <si>
    <t>Telecommunications Infrastructure</t>
  </si>
  <si>
    <t>dig.watch</t>
  </si>
  <si>
    <t>https://dig.watch/issues/telecommunications-infrastructure</t>
  </si>
  <si>
    <t>Document from website</t>
  </si>
  <si>
    <t>No broken link</t>
  </si>
  <si>
    <t>World Bank</t>
  </si>
  <si>
    <t>Himmat Singh, Siddhartha Raja</t>
  </si>
  <si>
    <t>http://documents1.worldbank.org/curated/en/951991560791754833/pdf/No-Broken-Link-The-Vulnerability-of-Telecommunication-Infrastructure-to-Natural-Hazards.pdf</t>
  </si>
  <si>
    <t>Satellite System Infrastructure</t>
  </si>
  <si>
    <t>javatpoint</t>
  </si>
  <si>
    <t>What is telecommunications sector</t>
  </si>
  <si>
    <t>Investopedia</t>
  </si>
  <si>
    <t>https://www.investopedia.com/ask/answers/070815/what-telecommunications-sector.asp</t>
  </si>
  <si>
    <t>https://www.javatpoint.com/satellite-system-infrastructure</t>
  </si>
  <si>
    <t>Wireless Communications</t>
  </si>
  <si>
    <t>Electronics hub</t>
  </si>
  <si>
    <t>https://www.electronicshub.org/wireless-communication-introduction-types-applications/#Types_of_Wireless_Communication_Systems</t>
  </si>
  <si>
    <t>https://onlinelibrary.wiley.com/doi/full/10.1111/jiec.12630</t>
  </si>
  <si>
    <t>Electricity Intensity of Internet Data Transmission: Untangling the Estimates</t>
  </si>
  <si>
    <t>Joshua Aslan ,Kieren Mayers,Jonathan G. Koomey,Chris France</t>
  </si>
  <si>
    <t>Wiley.com</t>
  </si>
  <si>
    <t>https://www.epi.org/publication/decades-of-slow-wage-growth-for-telecommunication-workers/</t>
  </si>
  <si>
    <t>John Schmitt, Jori Kandra</t>
  </si>
  <si>
    <t>Economic Policy Institute</t>
  </si>
  <si>
    <t>Decades of slow wage growth for telecommunications workers</t>
  </si>
  <si>
    <t>Datacenterdynamics</t>
  </si>
  <si>
    <t>https://www.datacenterdynamics.com/en/analysis/telco-data-center-sell-/</t>
  </si>
  <si>
    <t>he telco data center sell-off</t>
  </si>
  <si>
    <t>telecommunications Industry</t>
  </si>
  <si>
    <t>Wikipedia</t>
  </si>
  <si>
    <t>https://en.wikipedia.org/wiki/Telecommunications_industry#Value_chain</t>
  </si>
  <si>
    <t>https://www.bloomberg.com/news/features/2018-10-04/the-big-hack-how-china-used-a-tiny-chip-to-infiltrate-america-s-top-companies</t>
  </si>
  <si>
    <t>Bloomberg</t>
  </si>
  <si>
    <t>The Big Hack</t>
  </si>
  <si>
    <t>Journal article</t>
  </si>
  <si>
    <t>Assessing ICT global emissions footprint: Trends to 2040 &amp; recommendations</t>
  </si>
  <si>
    <t>ScienceDirect</t>
  </si>
  <si>
    <t>https://www.sciencedirect.com/science/article/abs/pii/S095965261733233X</t>
  </si>
  <si>
    <t>Spectrum allocation in India</t>
  </si>
  <si>
    <t>DowntoEarth</t>
  </si>
  <si>
    <t>https://www.downtoearth.org.in/coverage/science-technology/all-about-mobile-spectrum-33106</t>
  </si>
  <si>
    <t>https://www.papertrail.io/blog/telecoms/#.X_QT3WQzY1I</t>
  </si>
  <si>
    <t>papertrail</t>
  </si>
  <si>
    <t>Health Risks in the Telecommunications Industry and Sustainable Development</t>
  </si>
  <si>
    <t>Springer</t>
  </si>
  <si>
    <t>Joshua O. Ojo</t>
  </si>
  <si>
    <t>Global E-waste monitor 2017</t>
  </si>
  <si>
    <t>ewastemonitor</t>
  </si>
  <si>
    <t>https://www.ewastec.com.au/recycling/telecommunication-equipment-recycling/</t>
  </si>
  <si>
    <t>Telecommunciation equipment recycling</t>
  </si>
  <si>
    <t>ewastec</t>
  </si>
  <si>
    <t>https://knowledgehub.transparency.org/helpdesk/overview-of-corruption-in-the-telecommunications-sector</t>
  </si>
  <si>
    <t>Overview of corruption in the telecommunications sector</t>
  </si>
  <si>
    <t>Transparency International</t>
  </si>
  <si>
    <t>https://trai.gov.in/sites/default/files/RecommendationDataPrivacy16072018_0.pdf</t>
  </si>
  <si>
    <t>Recommendations on Privacy,Security and Ownership of the data in the telecom sector</t>
  </si>
  <si>
    <t>Telecom Regulatory Authority of India</t>
  </si>
  <si>
    <t>https://www.ibm.com/thought-leadership/institute-business-value/report/2020csp</t>
  </si>
  <si>
    <t>Outthinking disruptions in communications</t>
  </si>
  <si>
    <t>IBM</t>
  </si>
  <si>
    <t>https://www.thehindubusinessline.com/opinion/all-you-wanted-to-know-about-the-vodafone-tax-case/article22994858.ece</t>
  </si>
  <si>
    <t>Vodafone tax case</t>
  </si>
  <si>
    <t>The Hindu Business Line</t>
  </si>
  <si>
    <t>https://www.theatlantic.com/politics/archive/2015/05/the-privacy-coalition-that-wants-to-trim-data-regulations-for-telecom-giants/456477/</t>
  </si>
  <si>
    <t>The 'Privacy Coalition' That Wants to Trim Data Regulations for Telecom Giants</t>
  </si>
  <si>
    <t>The Atlantic</t>
  </si>
  <si>
    <t>https://www.forbes.com/sites/ajdellinger/2019/05/31/heres-how-telecom-giants-spent-more-than-1-billion-lobbying-congress/?sh=3e8ad69175c8</t>
  </si>
  <si>
    <t>Here's How Telecom Giants Spent More Than $1 Billion Lobbying Congress</t>
  </si>
  <si>
    <t>Forbes</t>
  </si>
  <si>
    <t>https://www.accenture.com/gb-en/~/media/Accenture/Conversion-Assets/DotCom/Documents/Global/PDF/Technology_2/Accenture-New-Era-Communications-Service-Providers.pdf</t>
  </si>
  <si>
    <t>A new era for communication service providers</t>
  </si>
  <si>
    <t>Accenture</t>
  </si>
  <si>
    <t>https://sustainability.fb.com/wp-content/uploads/2020/12/FB_Enhancing-Water-Efficiency-Through-Advanced-Cooling-Technology.pdf</t>
  </si>
  <si>
    <t>Facebook</t>
  </si>
  <si>
    <t>Enhancing water efficiency through advanced cooling</t>
  </si>
  <si>
    <t>https://www.mckinsey.com/business-functions/sustainability/our-insights/water-a-human-and-business-priority</t>
  </si>
  <si>
    <t>Water: A human and business priority</t>
  </si>
  <si>
    <t>McKinsey</t>
  </si>
  <si>
    <t>Howstuffworks</t>
  </si>
  <si>
    <t>Data Centres</t>
  </si>
  <si>
    <t>https://computer.howstuffworks.com/data-centers1.htm</t>
  </si>
  <si>
    <t>azocleantech</t>
  </si>
  <si>
    <t>The Wireless Communications Industry and its Carbon Footprint</t>
  </si>
  <si>
    <t>Data Leakage defined</t>
  </si>
  <si>
    <t>forcepoint</t>
  </si>
  <si>
    <t>https://www.forcepoint.com/cyber-edu/data-leakage#:~:text=Data%20leakage%20is%20the%20unauthorized,is%20transferred%20electronically%20or%20physically.</t>
  </si>
  <si>
    <t>https://www.azocleantech.com/article.aspx?ArticleID=1131</t>
  </si>
  <si>
    <t>Repeaters</t>
  </si>
  <si>
    <t>https://en.wikipedia.org/wiki/Repeater#Optical_communications_repeater</t>
  </si>
  <si>
    <t>SAGE publications</t>
  </si>
  <si>
    <t>https://journals.sagepub.com/doi/full/10.1177/1095796018765770</t>
  </si>
  <si>
    <t>Dan DiMaggio</t>
  </si>
  <si>
    <t>Volume 27,page 64-72</t>
  </si>
  <si>
    <t>Striking While the Iron Is Cold: What Future for Unions in the Telecom Industry of the Future?</t>
  </si>
  <si>
    <t>The top 10 risks in telecommunications 2019</t>
  </si>
  <si>
    <t>EY</t>
  </si>
  <si>
    <t>https://www.cnbc.com/2018/06/21/the-biggest-cybersecurity-risk-to-us-businesses-is-employee-negligence-study-says.html</t>
  </si>
  <si>
    <t>CNBC</t>
  </si>
  <si>
    <t>The biggest cybersecurity risk to US businesses is employee negligence</t>
  </si>
  <si>
    <t>https://blogs.informatica.com/2016/06/23/whats-cost-data-breach-telecoms/</t>
  </si>
  <si>
    <t>Informatica</t>
  </si>
  <si>
    <t>Cost of data breach</t>
  </si>
  <si>
    <t xml:space="preserve">
</t>
  </si>
  <si>
    <t>https://davidmytton.blog/how-can-data-centers-use-100-renewable-electricity/</t>
  </si>
  <si>
    <t>How can data centers use 100% renewable electricity?</t>
  </si>
  <si>
    <t xml:space="preserve">David Mytton </t>
  </si>
  <si>
    <t>The true cost of providing energy to telecom towers in India</t>
  </si>
  <si>
    <t>GSMA</t>
  </si>
  <si>
    <t>https://www.gsma.com/membership/wp-content/uploads/2013/01/true-cost-providing-energy-telecom-towers-india.pdf</t>
  </si>
  <si>
    <t>https://www.datacenterknowledge.com/archives/2016/12/08/150743</t>
  </si>
  <si>
    <t>Verizon Finds Only Biggest Thrive Down on the Data Farm</t>
  </si>
  <si>
    <t>DataCenterKnowledge</t>
  </si>
  <si>
    <t>https://www.datacenterknowledge.com/archives/2017/01/20/here-are-the-10-largest-data-center-providers-in-the-world</t>
  </si>
  <si>
    <t>2021: These are the World’s Largest Data Center Colocation Providers</t>
  </si>
  <si>
    <t>Global Supply Chain Management in the Telecommunications Industry: The Role of Information Technology in Integration of Supply Chain Entities</t>
  </si>
  <si>
    <t>Pedro reyes</t>
  </si>
  <si>
    <t>Journal of Global Information Technology management</t>
  </si>
  <si>
    <t>https://developer.ibm.com/articles/blockchain-telco-media-entertainment-tme-industry/</t>
  </si>
  <si>
    <t>Blockchain in the Telecommunications and Media &amp; Entertainment (TME) industry</t>
  </si>
  <si>
    <t>https://dieselnet.com/tech/emi_intro.php</t>
  </si>
  <si>
    <t>What Are Diesel Emissions</t>
  </si>
  <si>
    <t>W. Addy Majewski</t>
  </si>
  <si>
    <t>Dieselnet Technology guide</t>
  </si>
  <si>
    <t>https://www.datacenterknowledge.com/how/why-expected-server-lifetime-eye-beholder</t>
  </si>
  <si>
    <t>Why Expected Server Lifetime Is in the Eye of the Beholder</t>
  </si>
  <si>
    <t>https://academic.oup.com/rpd/article/175/2/178/2312914</t>
  </si>
  <si>
    <t>Radiofrequency Exposure Amongst Employees of Mobile Network Operators and Broadcasters</t>
  </si>
  <si>
    <t>Ian Litchfield</t>
  </si>
  <si>
    <t>Radiation Protection Dosimetry</t>
  </si>
  <si>
    <t>Vol 175, Page 178-185</t>
  </si>
  <si>
    <t>https://psmag.com/news/cell-tower-climbers-die-78374</t>
  </si>
  <si>
    <t>Pacific Standard</t>
  </si>
  <si>
    <t>OSHA TAKES A CLOSER LOOK AT THE MOST DANGEROUS JOB IN AMERICA</t>
  </si>
  <si>
    <t>Chron</t>
  </si>
  <si>
    <t>Types of Jobs in Telecommunications</t>
  </si>
  <si>
    <t>https://work.chron.com/types-jobs-telecommunications-16729.html</t>
  </si>
  <si>
    <t>https://www.netscribes.com/gdpr-impact-on-telecom-industry/</t>
  </si>
  <si>
    <t>GDPR: What it means for the telecom industry</t>
  </si>
  <si>
    <t>netscribes</t>
  </si>
  <si>
    <t>https://www.datameer.com/blog/3-ways-telcos-use-big-data-to-amplify-customer-experience/</t>
  </si>
  <si>
    <t>Datameer</t>
  </si>
  <si>
    <t>3 Ways Telcos Use Big Data to Amplify Customer Experience</t>
  </si>
  <si>
    <t>https://www.researchgate.net/publication/337866015_Health_Risks_in_the_Telecommunications_Industry_and_Sustainable_Development</t>
  </si>
  <si>
    <t>Telecom towers and other equipment used in telecommunication radiate harmful anthropogenic electromagnetic radiations which have significant effects on the health of those exposed. It has been found to cause brain impairment, cancers. Although it cannot be classified as a hazardous substance, its effects are similar to those caused by hazardous chemicals.[14] [43]</t>
  </si>
  <si>
    <t xml:space="preserve">This business activity only uses financial assets for the reasonable and appropriate day-to-day support of its other activities. </t>
  </si>
  <si>
    <t>If a telecom company does not own or manage a data farm with extensive servers, water is likely to only be used for personal consumption and basic sanitation.</t>
  </si>
  <si>
    <t>This is applicable for those companies who have made significant investments in data farms because servers require a clean and cool environment for achieving operational efficiency. This requires a high energy input like power grid electricity, diesel-generated backups, and air conditioning. [1][2][4][6] 
However, many telecom companies are adjusting their business model and looking towards renting data farms rather than owning them. The reasons cited are the high operating cost and competitive advantage of tech giants in running these data centers.[37]</t>
  </si>
  <si>
    <t>There is no particular reason why telecommunication workers would be at heighetened risk of poor employment contracts. However, it is key that all employees remain protected against workplace exploitation, so this issue remains a moderate risk.</t>
  </si>
  <si>
    <t>Although none of the high-risk characteristics are met, there is potential for discrimination to occur in all industries and therefore it should always be a consideration.</t>
  </si>
  <si>
    <t>Water is used for cooling requirements in data farms where a large number of servers are housed.[25] However, the proportion of telecom companies that own data farms is relativly low. [38]</t>
  </si>
  <si>
    <t xml:space="preserve">Telecom companies provide a service - the transfer of digital content. Whilst data can be 'lost', there are no notable instances of physical waste generated by this Business Activity.[29] </t>
  </si>
  <si>
    <t>The broadcasting of information and transferral of information via telecommunications infrastructure does not rely on the provision of physical goods.</t>
  </si>
  <si>
    <t>The telecommunications industry employs high skilled workforce, with one study estimating more than 45% of the workforce having an advanced higher degree or work experience.[7]
Types of jobs in the telecommunication industry include engineers, and data scientists, which are high skill and technical jobs. Moreover, telecom equipment installers and repairers must have extensive mechanical skills.[45] However, there will remain some lower-skill supporting workers within the Business Activity, so the wage risk is moderate.</t>
  </si>
  <si>
    <t>https://www.itu.int/en/ITU-T/climatechange/emf-1305/Documents/Presentations/s2part2p3-RKBhatnagar.pdf</t>
  </si>
  <si>
    <t>https://www.gacities.com/What-We-Do/Service/Operations/Telecomm/How-It-Works/How-It-Works-Cellular-Tower-Lease-Negotiations.aspx</t>
  </si>
  <si>
    <t>Georgia Municipal Association</t>
  </si>
  <si>
    <t>How It Works: Cellular Tower Lease Negotiations</t>
  </si>
  <si>
    <t>Overview of Indian Policy:EMF from mobile towers</t>
  </si>
  <si>
    <t>ITU</t>
  </si>
  <si>
    <t>https://bangaloremirror.indiatimes.com/bangalore/others/mobile-tower-only-after-necessary-permissions-hc/articleshow/73219648.cms</t>
  </si>
  <si>
    <t>Bangalore Mirror</t>
  </si>
  <si>
    <t>Mobile tower only after permissions</t>
  </si>
  <si>
    <t>https://www.cancer.org/cancer/cancer-causes/radiation-exposure/cellular-phone-towers.html</t>
  </si>
  <si>
    <t>Cell phone towers</t>
  </si>
  <si>
    <t>cancer.org</t>
  </si>
  <si>
    <t>https://www.brinknews.com/the-promises-and-pitfalls-of-5g-technology/</t>
  </si>
  <si>
    <t>The Promises and Pitfalls of 5G Technology</t>
  </si>
  <si>
    <t>Brinknews</t>
  </si>
  <si>
    <t>https://www.cisa.gov/sites/default/files/publications/19_0731_cisa_5th-generation-mobile-networks-overview_0.pdf</t>
  </si>
  <si>
    <t>CISA</t>
  </si>
  <si>
    <t>OVERVIEW OF RISKS INTRODUCED BY 5G ADOPTION IN THE UNITED STATES</t>
  </si>
  <si>
    <t>Big data in telecommunication operators: data, platform and practices</t>
  </si>
  <si>
    <t>Journal of Communications and Information Networks</t>
  </si>
  <si>
    <t>Zhen Wang, Guofu  Wei</t>
  </si>
  <si>
    <t>https://www.ocregister.com/2018/06/19/verizon-att-to-stop-selling-your-location-data-to-brokers/</t>
  </si>
  <si>
    <t>Verizon, AT&amp;T to stop selling your location data to brokers</t>
  </si>
  <si>
    <t>The Orange county register</t>
  </si>
  <si>
    <t>https://www.zdnet.com/article/these-hackers-broke-into-10-telecoms-companies-to-steal-customers-phone-records/</t>
  </si>
  <si>
    <t>These hackers broke into 10 telecoms companies to steal customers' phone records</t>
  </si>
  <si>
    <t>ZDNet</t>
  </si>
  <si>
    <t>https://www.wired.com/2011/09/cellular-customer-data/</t>
  </si>
  <si>
    <t>Which Telecoms Store Your Data the Longest? Secret Memo Tells All</t>
  </si>
  <si>
    <t>https://jolt.richmond.edu/2016/12/02/the-skeleton-of-a-data-breach-the-ethical-and-legal-concerns/</t>
  </si>
  <si>
    <t>The Skeleton of a Data Breach: The Ethical and Legal Concerns</t>
  </si>
  <si>
    <t>Jolt.Richmond</t>
  </si>
  <si>
    <t>https://www.u4.no/publications/overview-of-corruption-in-the-telecommunications-sector</t>
  </si>
  <si>
    <t>U4 Anti corruption resource centre</t>
  </si>
  <si>
    <t>https://scholarship.law.nd.edu/cgi/viewcontent.cgi?article=1105&amp;context=ndjlepp</t>
  </si>
  <si>
    <t>Cell Phone Towers as Visual Pollution</t>
  </si>
  <si>
    <t> Notre Dame Journal of Law, Ethics and Public Policy</t>
  </si>
  <si>
    <t>https://www.itu.int/en/ITU-D/Regional-Presence/AsiaPacific/SiteAssets/Pages/Events/2019/RRITP2019/ASP/ITU_2019_Digital_Infrastructure_5Sep2019FNL.pdf</t>
  </si>
  <si>
    <t>Digital Infrastructure Policy and Regulation in Asia - Pacific Region</t>
  </si>
  <si>
    <t>[61]</t>
  </si>
  <si>
    <t>https://economictimes.indiatimes.com/blogs/ResponsibleFuture/csr-what-telecom-companies-should-really-focus-on/</t>
  </si>
  <si>
    <t>CSR: What telecom companies should really focus on</t>
  </si>
  <si>
    <t>https://medcraveonline.com/IJAWB/the-electromagnetic-radiations-and-its-impacts-on-bird-diversity-in-india.html</t>
  </si>
  <si>
    <t>The electromagnetic radiations and its impacts on bird diversity in India</t>
  </si>
  <si>
    <t>Medcrave</t>
  </si>
  <si>
    <t>Economic Times</t>
  </si>
  <si>
    <t>[62]</t>
  </si>
  <si>
    <t>[63]</t>
  </si>
  <si>
    <t>https://insights.sei.cmu.edu/sei_blog/2019/12/4-elements-in-securing-the-telecommunications-supply-chain.html</t>
  </si>
  <si>
    <t>[64]</t>
  </si>
  <si>
    <t>4 Elements in Securing the Telecommunications Supply Chain</t>
  </si>
  <si>
    <t>CMU</t>
  </si>
  <si>
    <t>To address the demand for quick and reliable communication infrastructure, major companies in the telecommunication and technology space house their data processing facilities in built-in structures called data farms consisting of a large number of servers. A data center is used for computing, storage, and networking functions. These servers require a continuous power supply, generally grid supplied, and power backups in case of natural disasters or power failure.[1][2][6]
Cell towers also house telecommunication equipment like transceivers and signal processors which require a continuous supply of electricity. [1][2][4][6] Operating and maintaining telecom towers also require a continuous power supply and a battery backup.[1]
Satellites are designed to harness solar power to meet their power requirements.</t>
  </si>
  <si>
    <t>Considering the disruption that can be caused by the installment of telecommunication towers and their need to be distributed across strategic locations, there is often a need to obtain permission for placement. Depending on the location of the land and rights of way, the process may involve seeking approval from multiple local government authorities and communities. [61]</t>
  </si>
  <si>
    <t>Telecommunication infrastructure has to be placed in strategic locations to maximize connectivity. As a result, the risk that this may be in an area of high conservation value is heightened. Furthermore, there is substantial evidence that suggests telecommunication infrastructure has a negative impact on ecology. Radiation from the towers can affect bees, birds and other species. Several countries have observed a reduction in bird diversity coinciding with the proliferation of cellular mobile base stations.[1][6] For example, the UK saw a huge decline in several species of urban birds, such as sparrows, linked to teelecommunication infrastructure. [62] [63]</t>
  </si>
  <si>
    <t>There are several reasons why telecommunication infrastructure could adversely affect local communities. First, there are rising health concerns associated with the potential radiation and electromagnetic fields linked to telecommunication towers. This is subject to ongoing research. Second, the installation of such infrastructure is considered disruptive due to the size and unsightliness. Often referred to as eye sores, telecommunication inifrastructure can depress property values. [18][60]</t>
  </si>
  <si>
    <t xml:space="preserve">Although the devices that rely on telecommunication services - mobiles, landlines, computers and so on - require electricity, the provision of telecommunication services does not force the customer to emit greenhouse gases. </t>
  </si>
  <si>
    <t>The maintenance of telecom towers and wires can expose employees to physical hazards. There are incidences of employs falling from telecom masts or injuring themselves when retrieving faulty equipment from hard to access locations. [1][13][44]</t>
  </si>
  <si>
    <t>Telecom towers and other equipment used in telecommunication radiate harmful electromagnetic radiations which have significant effects on the health of those exposed over an extended time. It has been found to cause brain impairment, cancers. Although it cannot be classified as a hazardous substance, its effects are similar to those caused by hazardous chemicals.[14] [43]</t>
  </si>
  <si>
    <t xml:space="preserve">Telecom Service Providers (TSPs) control the "pipes" through which information is exchanged. Due to increasing computing power, TSPs have an increased ability to analyze the contents of the pipe i.e. the data flow of users, leading to obvious privacy concerns. This information can include customer profile data, network data, data usage patterns and geolocation. 
This has two impacts. First, telecommunication companies must make additional efforts to safeguard privacy of their customers from cyber security breaches. Second, telecommunication companies should not take advantage of this data access to monetize the data without the explicit permission of users.[18][2][5] </t>
  </si>
  <si>
    <t>https://www.sciencedirect.com/science/article/abs/pii/S0308596112001383</t>
  </si>
  <si>
    <t>Developing mobile telecommunications to narrow digital divide in developing countries? Some lessons from China</t>
  </si>
  <si>
    <t>Telecommunications Policy</t>
  </si>
  <si>
    <t>Issue 36, Vol 10-11, pp888-900</t>
  </si>
  <si>
    <t>B.Loo</t>
  </si>
  <si>
    <t>[65]</t>
  </si>
  <si>
    <t>The provision of telecommunication is an evolving service, with a constant aim of greater connectivity and access. One of the latest technological development is 5G internet access which promises download speeds that are 10x faster. However, there are notable concerns associated with the rollout of 5G. First is that greater inetrnet access and use of interconnected devices leads to a higher likelihood of hacking. [66] Second, there have been warnings of cyber espionage at the nation state level. For instance, Huawei has been blocked from rolling out extensive infrastructure in several countries, including the UK and USA over fears of surveillance. [67] Currently regulation and monitoring of cyber security is not adequately developed to prevent security breaches from happening. [52][53]</t>
  </si>
  <si>
    <t>[66]</t>
  </si>
  <si>
    <t>[67]</t>
  </si>
  <si>
    <t>https://www.forbes.com/sites/kateoflahertyuk/2019/02/26/huawei-security-scandal-everything-you-need-to-know/</t>
  </si>
  <si>
    <t>K. O'Flaherty</t>
  </si>
  <si>
    <t>Huawei Security Scandal: Everything You Need to Know</t>
  </si>
  <si>
    <t>A hacker’s paradise? 5G and cyber security</t>
  </si>
  <si>
    <t>Financial Times</t>
  </si>
  <si>
    <t>N. Huber</t>
  </si>
  <si>
    <t>https://www.ft.com/content/74edc076-ca6f-11e9-af46-b09e8bfe60c0</t>
  </si>
  <si>
    <t>There are notable instances of corrruption and bribery associated with the granting of telecommunication contracts and the placement of telecommunication infrastructure. National telecommunication licenses are highly sought after. Therefore, the use of personal and politcial connections has been associated with their granting. For example, there was a high profile case in India where a minister distributed 122 telecommunication licenses to various shell companies who were offering unrealistically low prices to secure the contracts. The case was brought to the supreme court and eventually all the licenses were cancelled. [59]
Furthermore, there are access issues to consider when implementing telecommunication infrastructure. The 'digital divide' is widening the gap between socio-economic groups, both on a national and international scale. Telecommunication companies should consideer equitable access when making plans for expansion. [65]</t>
  </si>
  <si>
    <t>Telecom Service Providers (TSPs) control the "pipes" through which information is exchanged. Due to increasing computing power, TSPs have an increased ability to analyze the contents of the pipe i.e. the data flow of users, leading to obvious privacy concerns. This information can include customer profile data, network data, data usage patterns and geolocation. Telecommunication companies can thrrefore take advantage of this data access to monetize the data without the explicit permission of users.[18][2][5] 
In fact, telecommunications giants like Verizon, Orange and O2 Telefonica have begun to sell data from their customers.[55]</t>
  </si>
  <si>
    <t xml:space="preserve">In line with data monetization associated with apps and websites, telecommunication companies are beginning to collect and sell customer data.
Telecom Service Providers (TSPs) control the "pipes" through which information is exchanged. Due to increasing computing power, TSPs have an increased ability to analyze the contents of the pipe i.e. the data flow of users, leading to obvious privacy concerns. This information can include customer profile data, network data, data usage patterns and geolocation.[18][2][5] If this data is used for monetisation, this should be adequately disclosed to users of the telecommunication network.
There is also the risk of external data breaches. Companies providing telecommunication services must adequately protect private client data from hacking. Holding customer data is part of telecom service providers' core operations.[46][47] If the telecom service provider is hacked, then it would be accountable to its customers. [47] [33] [31]	  </t>
  </si>
  <si>
    <t>Whilst telecommunication services don't directly cause harm, companies undertaking this business activity must ensure their customers' information is kept private and confidential. A lack of security could cause harm to the user.</t>
  </si>
  <si>
    <t xml:space="preserve">Given that telecommunication access is a virtual product, there are limited physical inputs that support this business activity. However, it should be noted that telecommunication providers will tend to outsource the construction of the infrastructure they depend on. </t>
  </si>
  <si>
    <t>This Business Activity includes the transmission of voice, data, text, sound and video via various methods. Telecommunication activities can be wired (e.g. landlines and cables), wireless (e.g. cellular and other transmission via airwaves) and via satellite (e.g. provision of internet). It should be noted that this Business Activity solely encompasses the transmission of content via the operation of constructed infrastructure, but does not include the creation of the content itself.
The operations of telecom service providers (TSP) include the management and operation of cable networks and supporting intermediate infrastructures, like base stations and towers for transmission of data. In some cases, the telecom providers will have on-site data centres to support the storage of information to be broadcasted. Sometimes telecom companies will rent "data farm" capacity from established technology companies rather than purchasing the servers themselves.</t>
  </si>
  <si>
    <t>The business model for this activity does not depend on the ownership or management of natural resources.</t>
  </si>
  <si>
    <t xml:space="preserve"> Cell towers are increasingly being managed by tower companies. Similar is the case for base stations owned by telecom companies.[8] These towers require surveillance and maintenance, which may require back up generators, vehicles and other machinery which runs of fossil fuels. </t>
  </si>
  <si>
    <t>This business Activity does not have any characteristics that would make it more susceptible to breaching the ‘spirit or the letter’ of tax regulation.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</si>
</sst>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3" tint="-0.249977111117893"/>
      <name val="Calibri"/>
      <family val="2"/>
    </font>
    <font>
      <sz val="13"/>
      <color theme="9" tint="-0.249977111117893"/>
      <name val="Calibri"/>
      <family val="2"/>
    </font>
    <font>
      <sz val="13"/>
      <color theme="9" tint="-0.249977111117893"/>
      <name val="Calibri"/>
      <family val="2"/>
      <scheme val="minor"/>
    </font>
    <font>
      <sz val="13"/>
      <color theme="9" tint="-0.249977111117893"/>
      <name val="Calibri (Body)"/>
    </font>
    <font>
      <sz val="13"/>
      <color rgb="FFFF0000"/>
      <name val="Calibri"/>
      <family val="2"/>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
      <patternFill patternType="solid">
        <fgColor rgb="FFFCDDB3"/>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304">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49" fontId="0" fillId="4" borderId="5" xfId="0" applyNumberFormat="1" applyFill="1" applyBorder="1" applyAlignment="1">
      <alignment horizontal="center" vertical="center"/>
    </xf>
    <xf numFmtId="0" fontId="33" fillId="20" borderId="30" xfId="0" applyFont="1" applyFill="1" applyBorder="1" applyAlignment="1" applyProtection="1">
      <alignment vertical="center" wrapText="1"/>
      <protection locked="0"/>
    </xf>
    <xf numFmtId="0" fontId="42" fillId="15" borderId="1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2" fillId="15" borderId="36" xfId="0" applyFont="1" applyFill="1" applyBorder="1" applyAlignment="1" applyProtection="1">
      <alignment horizontal="left" vertical="center" wrapText="1"/>
      <protection locked="0"/>
    </xf>
    <xf numFmtId="0" fontId="43" fillId="15" borderId="17"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3" fillId="15" borderId="25" xfId="0" applyFont="1" applyFill="1" applyBorder="1" applyAlignment="1" applyProtection="1">
      <alignment horizontal="left" vertical="center" wrapText="1"/>
      <protection locked="0"/>
    </xf>
    <xf numFmtId="0" fontId="45" fillId="15" borderId="14" xfId="0" applyFont="1" applyFill="1" applyBorder="1" applyAlignment="1" applyProtection="1">
      <alignment horizontal="left" vertical="center" wrapText="1"/>
      <protection locked="0"/>
    </xf>
    <xf numFmtId="0" fontId="43" fillId="15" borderId="14" xfId="0" quotePrefix="1" applyFont="1" applyFill="1" applyBorder="1" applyAlignment="1" applyProtection="1">
      <alignment horizontal="left" vertical="center" wrapText="1"/>
      <protection locked="0"/>
    </xf>
    <xf numFmtId="0" fontId="37" fillId="21" borderId="13" xfId="0" applyFont="1" applyFill="1" applyBorder="1" applyAlignment="1" applyProtection="1">
      <alignment horizontal="center" vertical="center" wrapText="1"/>
      <protection locked="0"/>
    </xf>
    <xf numFmtId="0" fontId="27" fillId="21" borderId="6" xfId="0" applyFont="1" applyFill="1" applyBorder="1" applyAlignment="1" applyProtection="1">
      <alignment horizontal="left" vertical="center" wrapText="1"/>
      <protection locked="0"/>
    </xf>
    <xf numFmtId="0" fontId="1" fillId="21" borderId="4" xfId="0" applyFont="1" applyFill="1" applyBorder="1" applyAlignment="1" applyProtection="1">
      <alignment horizontal="center" vertical="center" wrapText="1"/>
    </xf>
    <xf numFmtId="0" fontId="1" fillId="21" borderId="16" xfId="0" applyFont="1" applyFill="1" applyBorder="1" applyAlignment="1" applyProtection="1">
      <alignment horizontal="center" vertical="center" wrapText="1"/>
    </xf>
    <xf numFmtId="0" fontId="43" fillId="21" borderId="25" xfId="0" applyFont="1" applyFill="1" applyBorder="1" applyAlignment="1" applyProtection="1">
      <alignment horizontal="left" vertical="center" wrapText="1"/>
      <protection locked="0"/>
    </xf>
    <xf numFmtId="0" fontId="1" fillId="21" borderId="0" xfId="0" applyFont="1" applyFill="1" applyAlignment="1" applyProtection="1">
      <alignment wrapText="1"/>
      <protection locked="0"/>
    </xf>
    <xf numFmtId="0" fontId="6" fillId="6" borderId="6" xfId="0" applyFont="1" applyFill="1" applyBorder="1" applyAlignment="1" applyProtection="1">
      <alignment horizontal="center" vertical="center" wrapText="1"/>
    </xf>
    <xf numFmtId="0" fontId="23" fillId="6" borderId="7" xfId="0" applyFont="1" applyFill="1" applyBorder="1" applyAlignment="1" applyProtection="1">
      <alignment horizontal="left" vertical="center" wrapText="1"/>
    </xf>
    <xf numFmtId="0" fontId="23" fillId="6" borderId="5" xfId="0" applyFont="1" applyFill="1" applyBorder="1" applyAlignment="1" applyProtection="1">
      <alignment horizontal="left" vertical="center" wrapText="1"/>
    </xf>
    <xf numFmtId="14" fontId="0" fillId="15" borderId="5" xfId="0" applyNumberFormat="1" applyFont="1" applyFill="1" applyBorder="1" applyAlignment="1" applyProtection="1">
      <alignment horizontal="center" vertical="center"/>
      <protection locked="0"/>
    </xf>
    <xf numFmtId="0" fontId="46" fillId="15" borderId="14" xfId="0" applyFont="1" applyFill="1" applyBorder="1" applyAlignment="1" applyProtection="1">
      <alignment horizontal="left" vertical="center" wrapText="1"/>
      <protection locked="0"/>
    </xf>
    <xf numFmtId="0" fontId="31" fillId="15" borderId="5" xfId="1" applyFill="1" applyBorder="1" applyAlignment="1" applyProtection="1">
      <alignment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BBDFEA"/>
      <color rgb="FFFCDDB3"/>
      <color rgb="FFF2F2F2"/>
      <color rgb="FF338CA6"/>
      <color rgb="FFFCDEB3"/>
      <color rgb="FFFFC073"/>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ft.com/content/74edc076-ca6f-11e9-af46-b09e8bfe60c0" TargetMode="External"/><Relationship Id="rId2" Type="http://schemas.openxmlformats.org/officeDocument/2006/relationships/hyperlink" Target="https://www.forbes.com/sites/kateoflahertyuk/2019/02/26/huawei-security-scandal-everything-you-need-to-know/" TargetMode="External"/><Relationship Id="rId1" Type="http://schemas.openxmlformats.org/officeDocument/2006/relationships/hyperlink" Target="https://www.sciencedirect.com/science/article/abs/pii/S03085961120013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Normal="100" workbookViewId="0">
      <selection activeCell="A21" sqref="A21:B35"/>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631</v>
      </c>
    </row>
    <row r="4" spans="1:18" ht="31" customHeight="1" x14ac:dyDescent="0.2">
      <c r="A4" s="271" t="s">
        <v>446</v>
      </c>
      <c r="B4" s="271"/>
      <c r="D4" s="271" t="s">
        <v>385</v>
      </c>
      <c r="E4" s="272"/>
      <c r="F4" s="13"/>
      <c r="G4" s="13"/>
      <c r="H4" s="14"/>
    </row>
    <row r="5" spans="1:18" ht="31" customHeight="1" x14ac:dyDescent="0.2">
      <c r="A5" s="275" t="s">
        <v>451</v>
      </c>
      <c r="B5" s="276"/>
      <c r="D5" s="15" t="s">
        <v>386</v>
      </c>
      <c r="E5" s="16" t="s">
        <v>387</v>
      </c>
      <c r="F5" s="13"/>
      <c r="G5" s="13"/>
      <c r="H5" s="14"/>
    </row>
    <row r="6" spans="1:18" ht="44" customHeight="1" x14ac:dyDescent="0.2">
      <c r="A6" s="174">
        <v>1</v>
      </c>
      <c r="B6" s="32" t="s">
        <v>533</v>
      </c>
      <c r="D6" s="17" t="s">
        <v>388</v>
      </c>
      <c r="E6" s="18" t="s">
        <v>389</v>
      </c>
      <c r="F6" s="19"/>
      <c r="G6" s="19"/>
      <c r="H6" s="19"/>
      <c r="R6" s="165" t="str">
        <f>D6</f>
        <v>Highest</v>
      </c>
    </row>
    <row r="7" spans="1:18" ht="89" customHeight="1" x14ac:dyDescent="0.2">
      <c r="A7" s="175">
        <v>2</v>
      </c>
      <c r="B7" s="34" t="s">
        <v>483</v>
      </c>
      <c r="D7" s="20" t="s">
        <v>390</v>
      </c>
      <c r="E7" s="21" t="s">
        <v>391</v>
      </c>
      <c r="F7" s="19"/>
      <c r="G7" s="19"/>
      <c r="H7" s="19"/>
      <c r="R7" s="165"/>
    </row>
    <row r="8" spans="1:18" ht="53" customHeight="1" x14ac:dyDescent="0.2">
      <c r="A8" s="174">
        <v>3</v>
      </c>
      <c r="B8" s="32" t="s">
        <v>484</v>
      </c>
      <c r="D8" s="17" t="s">
        <v>392</v>
      </c>
      <c r="E8" s="22" t="s">
        <v>393</v>
      </c>
      <c r="F8" s="19"/>
      <c r="G8" s="19"/>
      <c r="H8" s="19"/>
      <c r="R8" s="165"/>
    </row>
    <row r="9" spans="1:18" ht="30" customHeight="1" x14ac:dyDescent="0.2">
      <c r="A9" s="275" t="s">
        <v>453</v>
      </c>
      <c r="B9" s="276"/>
      <c r="D9" s="23" t="s">
        <v>67</v>
      </c>
      <c r="E9" s="24" t="s">
        <v>394</v>
      </c>
      <c r="F9" s="19"/>
      <c r="G9" s="19"/>
      <c r="H9" s="19"/>
      <c r="R9" s="165"/>
    </row>
    <row r="10" spans="1:18" ht="30" customHeight="1" x14ac:dyDescent="0.2">
      <c r="A10" s="175">
        <v>1</v>
      </c>
      <c r="B10" s="34" t="s">
        <v>479</v>
      </c>
      <c r="D10" s="27"/>
      <c r="E10" s="28"/>
      <c r="F10" s="19"/>
      <c r="G10" s="19"/>
      <c r="H10" s="19"/>
      <c r="R10" s="165"/>
    </row>
    <row r="11" spans="1:18" ht="68" customHeight="1" x14ac:dyDescent="0.2">
      <c r="A11" s="174">
        <v>2</v>
      </c>
      <c r="B11" s="32" t="s">
        <v>480</v>
      </c>
      <c r="D11" s="169"/>
      <c r="E11" s="169"/>
      <c r="F11" s="25"/>
      <c r="G11" s="25"/>
      <c r="H11" s="26"/>
    </row>
    <row r="12" spans="1:18" ht="64" customHeight="1" x14ac:dyDescent="0.2">
      <c r="A12" s="175">
        <v>3</v>
      </c>
      <c r="B12" s="34" t="s">
        <v>450</v>
      </c>
      <c r="D12" s="170"/>
      <c r="E12" s="170"/>
      <c r="F12" s="171"/>
      <c r="G12" s="28"/>
      <c r="H12" s="28"/>
    </row>
    <row r="13" spans="1:18" s="29" customFormat="1" ht="116" customHeight="1" x14ac:dyDescent="0.2">
      <c r="A13" s="174">
        <v>4</v>
      </c>
      <c r="B13" s="32" t="s">
        <v>449</v>
      </c>
      <c r="D13" s="27"/>
      <c r="E13" s="28"/>
      <c r="F13" s="28"/>
      <c r="G13" s="28"/>
      <c r="H13" s="28"/>
    </row>
    <row r="14" spans="1:18" s="29" customFormat="1" ht="68" x14ac:dyDescent="0.2">
      <c r="A14" s="175">
        <v>5</v>
      </c>
      <c r="B14" s="34" t="s">
        <v>485</v>
      </c>
      <c r="D14" s="27"/>
      <c r="E14" s="28"/>
      <c r="F14" s="28"/>
      <c r="G14" s="28"/>
      <c r="H14" s="28"/>
    </row>
    <row r="15" spans="1:18" s="29" customFormat="1" ht="68" x14ac:dyDescent="0.2">
      <c r="A15" s="174">
        <v>6</v>
      </c>
      <c r="B15" s="32" t="s">
        <v>581</v>
      </c>
      <c r="D15" s="27"/>
      <c r="E15" s="28"/>
      <c r="F15" s="28"/>
      <c r="G15" s="28"/>
      <c r="H15" s="28"/>
    </row>
    <row r="16" spans="1:18" s="29" customFormat="1" ht="170" x14ac:dyDescent="0.2">
      <c r="A16" s="175">
        <v>7</v>
      </c>
      <c r="B16" s="34" t="s">
        <v>486</v>
      </c>
      <c r="D16" s="27"/>
      <c r="E16" s="28"/>
      <c r="F16" s="28"/>
      <c r="G16" s="28"/>
      <c r="H16" s="28"/>
    </row>
    <row r="17" spans="1:9" s="29" customFormat="1" ht="76" customHeight="1" x14ac:dyDescent="0.2">
      <c r="A17" s="174">
        <v>8</v>
      </c>
      <c r="B17" s="32" t="s">
        <v>443</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81" t="s">
        <v>445</v>
      </c>
      <c r="B20" s="282"/>
      <c r="D20" s="273" t="s">
        <v>444</v>
      </c>
      <c r="E20" s="274"/>
      <c r="F20" s="274"/>
      <c r="G20" s="274"/>
      <c r="H20" s="274"/>
      <c r="I20" s="274"/>
    </row>
    <row r="21" spans="1:9" ht="19" x14ac:dyDescent="0.2">
      <c r="A21" s="279" t="s">
        <v>887</v>
      </c>
      <c r="B21" s="279"/>
      <c r="D21" s="15" t="s">
        <v>487</v>
      </c>
      <c r="E21" s="15" t="s">
        <v>488</v>
      </c>
      <c r="F21" s="42" t="s">
        <v>452</v>
      </c>
      <c r="G21" s="15" t="s">
        <v>490</v>
      </c>
      <c r="H21" s="15" t="s">
        <v>489</v>
      </c>
      <c r="I21" s="15" t="s">
        <v>491</v>
      </c>
    </row>
    <row r="22" spans="1:9" x14ac:dyDescent="0.2">
      <c r="A22" s="280"/>
      <c r="B22" s="280"/>
      <c r="D22" s="237" t="s">
        <v>640</v>
      </c>
      <c r="E22" s="238" t="s">
        <v>641</v>
      </c>
      <c r="F22" s="41" t="str">
        <f>HYPERLINK(CONCATENATE("https://siccode.com/search-isic/",$D22),"Description")</f>
        <v>Description</v>
      </c>
      <c r="G22" s="239" t="s">
        <v>642</v>
      </c>
      <c r="H22" s="240" t="s">
        <v>643</v>
      </c>
      <c r="I22" s="241" t="s">
        <v>643</v>
      </c>
    </row>
    <row r="23" spans="1:9" x14ac:dyDescent="0.2">
      <c r="A23" s="280"/>
      <c r="B23" s="280"/>
      <c r="D23" s="242" t="s">
        <v>644</v>
      </c>
      <c r="E23" s="243" t="s">
        <v>645</v>
      </c>
      <c r="F23" s="38" t="str">
        <f t="shared" ref="F23:F25" si="0">HYPERLINK(CONCATENATE("https://siccode.com/search-isic/",$D23),"Description")</f>
        <v>Description</v>
      </c>
      <c r="G23" s="244" t="s">
        <v>642</v>
      </c>
      <c r="H23" s="245" t="s">
        <v>643</v>
      </c>
      <c r="I23" s="246" t="s">
        <v>643</v>
      </c>
    </row>
    <row r="24" spans="1:9" x14ac:dyDescent="0.2">
      <c r="A24" s="280"/>
      <c r="B24" s="280"/>
      <c r="D24" s="237" t="s">
        <v>646</v>
      </c>
      <c r="E24" s="238" t="s">
        <v>647</v>
      </c>
      <c r="F24" s="41" t="str">
        <f t="shared" si="0"/>
        <v>Description</v>
      </c>
      <c r="G24" s="239" t="s">
        <v>642</v>
      </c>
      <c r="H24" s="240" t="s">
        <v>643</v>
      </c>
      <c r="I24" s="241" t="s">
        <v>643</v>
      </c>
    </row>
    <row r="25" spans="1:9" x14ac:dyDescent="0.2">
      <c r="A25" s="280"/>
      <c r="B25" s="280"/>
      <c r="D25" s="242" t="s">
        <v>648</v>
      </c>
      <c r="E25" s="243" t="s">
        <v>649</v>
      </c>
      <c r="F25" s="38" t="str">
        <f t="shared" si="0"/>
        <v>Description</v>
      </c>
      <c r="G25" s="244" t="s">
        <v>642</v>
      </c>
      <c r="H25" s="245" t="s">
        <v>643</v>
      </c>
      <c r="I25" s="246" t="s">
        <v>643</v>
      </c>
    </row>
    <row r="26" spans="1:9" x14ac:dyDescent="0.2">
      <c r="A26" s="280"/>
      <c r="B26" s="280"/>
      <c r="D26" s="39"/>
      <c r="E26" s="40"/>
      <c r="F26" s="41"/>
      <c r="G26" s="183"/>
      <c r="H26" s="17"/>
      <c r="I26" s="184"/>
    </row>
    <row r="27" spans="1:9" ht="16" customHeight="1" x14ac:dyDescent="0.2">
      <c r="A27" s="280"/>
      <c r="B27" s="280"/>
      <c r="D27" s="36"/>
      <c r="E27" s="37"/>
      <c r="F27" s="38"/>
      <c r="G27" s="185"/>
      <c r="H27" s="20"/>
      <c r="I27" s="186"/>
    </row>
    <row r="28" spans="1:9" ht="16" customHeight="1" x14ac:dyDescent="0.2">
      <c r="A28" s="280"/>
      <c r="B28" s="280"/>
      <c r="D28" s="39"/>
      <c r="E28" s="40"/>
      <c r="F28" s="41"/>
      <c r="G28" s="183"/>
      <c r="H28" s="17"/>
      <c r="I28" s="184"/>
    </row>
    <row r="29" spans="1:9" x14ac:dyDescent="0.2">
      <c r="A29" s="280"/>
      <c r="B29" s="280"/>
      <c r="D29" s="36"/>
      <c r="E29" s="37"/>
      <c r="F29" s="38"/>
      <c r="G29" s="185"/>
      <c r="H29" s="20"/>
      <c r="I29" s="186"/>
    </row>
    <row r="30" spans="1:9" x14ac:dyDescent="0.2">
      <c r="A30" s="280"/>
      <c r="B30" s="280"/>
      <c r="D30" s="39"/>
      <c r="E30" s="40"/>
      <c r="F30" s="41"/>
      <c r="G30" s="183"/>
      <c r="H30" s="17"/>
      <c r="I30" s="184"/>
    </row>
    <row r="31" spans="1:9" x14ac:dyDescent="0.2">
      <c r="A31" s="280"/>
      <c r="B31" s="280"/>
      <c r="D31" s="36"/>
      <c r="E31" s="37"/>
      <c r="F31" s="38"/>
      <c r="G31" s="185"/>
      <c r="H31" s="20"/>
      <c r="I31" s="186"/>
    </row>
    <row r="32" spans="1:9" x14ac:dyDescent="0.2">
      <c r="A32" s="280"/>
      <c r="B32" s="280"/>
      <c r="D32" s="39"/>
      <c r="E32" s="40"/>
      <c r="F32" s="41"/>
      <c r="G32" s="183"/>
      <c r="H32" s="17"/>
      <c r="I32" s="184"/>
    </row>
    <row r="33" spans="1:9" x14ac:dyDescent="0.2">
      <c r="A33" s="280"/>
      <c r="B33" s="280"/>
      <c r="D33" s="36"/>
      <c r="E33" s="37"/>
      <c r="F33" s="38"/>
      <c r="G33" s="185"/>
      <c r="H33" s="20"/>
      <c r="I33" s="186"/>
    </row>
    <row r="34" spans="1:9" x14ac:dyDescent="0.2">
      <c r="A34" s="280"/>
      <c r="B34" s="280"/>
      <c r="D34" s="39"/>
      <c r="E34" s="40"/>
      <c r="F34" s="41"/>
      <c r="G34" s="183"/>
      <c r="H34" s="17"/>
      <c r="I34" s="184"/>
    </row>
    <row r="35" spans="1:9" x14ac:dyDescent="0.2">
      <c r="A35" s="280"/>
      <c r="B35" s="280"/>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77" t="s">
        <v>482</v>
      </c>
      <c r="B37" s="278"/>
      <c r="D37" s="36"/>
      <c r="E37" s="37"/>
      <c r="F37" s="38"/>
      <c r="G37" s="185"/>
      <c r="H37" s="20"/>
      <c r="I37" s="186"/>
    </row>
    <row r="38" spans="1:9" ht="19" x14ac:dyDescent="0.2">
      <c r="A38" s="15" t="s">
        <v>492</v>
      </c>
      <c r="B38" s="15" t="s">
        <v>493</v>
      </c>
      <c r="D38" s="39"/>
      <c r="E38" s="40"/>
      <c r="F38" s="41"/>
      <c r="G38" s="183"/>
      <c r="H38" s="17"/>
      <c r="I38" s="184"/>
    </row>
    <row r="39" spans="1:9" ht="34" x14ac:dyDescent="0.2">
      <c r="A39" s="235" t="s">
        <v>632</v>
      </c>
      <c r="B39" s="235" t="s">
        <v>633</v>
      </c>
      <c r="D39" s="36"/>
      <c r="E39" s="37"/>
      <c r="F39" s="38"/>
      <c r="G39" s="185"/>
      <c r="H39" s="20"/>
      <c r="I39" s="186"/>
    </row>
    <row r="40" spans="1:9" ht="34" x14ac:dyDescent="0.2">
      <c r="A40" s="236" t="s">
        <v>634</v>
      </c>
      <c r="B40" s="236" t="s">
        <v>635</v>
      </c>
      <c r="D40" s="39"/>
      <c r="E40" s="40"/>
      <c r="F40" s="41"/>
      <c r="G40" s="183"/>
      <c r="H40" s="17"/>
      <c r="I40" s="184"/>
    </row>
    <row r="41" spans="1:9" ht="34" x14ac:dyDescent="0.2">
      <c r="A41" s="235" t="s">
        <v>636</v>
      </c>
      <c r="B41" s="235" t="s">
        <v>637</v>
      </c>
      <c r="D41" s="36"/>
      <c r="E41" s="37"/>
      <c r="F41" s="38"/>
      <c r="G41" s="185"/>
      <c r="H41" s="20"/>
      <c r="I41" s="186"/>
    </row>
    <row r="42" spans="1:9" ht="17" x14ac:dyDescent="0.2">
      <c r="A42" s="236" t="s">
        <v>638</v>
      </c>
      <c r="B42" s="236" t="s">
        <v>639</v>
      </c>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6:H43">
    <cfRule type="expression" dxfId="19" priority="16">
      <formula>$G26="All except"</formula>
    </cfRule>
  </conditionalFormatting>
  <conditionalFormatting sqref="E26:F43">
    <cfRule type="expression" dxfId="18" priority="15">
      <formula>$G26="Only"</formula>
    </cfRule>
  </conditionalFormatting>
  <conditionalFormatting sqref="D26:D43">
    <cfRule type="expression" dxfId="17" priority="14">
      <formula>$G26="Only"</formula>
    </cfRule>
  </conditionalFormatting>
  <conditionalFormatting sqref="I26:I43">
    <cfRule type="expression" dxfId="16" priority="12">
      <formula>$G26="Only"</formula>
    </cfRule>
  </conditionalFormatting>
  <conditionalFormatting sqref="I26:I43">
    <cfRule type="expression" dxfId="15" priority="11">
      <formula>$G26="All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H25">
    <cfRule type="expression" dxfId="9" priority="5">
      <formula>$G22="All except"</formula>
    </cfRule>
  </conditionalFormatting>
  <conditionalFormatting sqref="E22:F25">
    <cfRule type="expression" dxfId="8" priority="4">
      <formula>$G22="Only"</formula>
    </cfRule>
  </conditionalFormatting>
  <conditionalFormatting sqref="D22:D25">
    <cfRule type="expression" dxfId="7" priority="3">
      <formula>$G22="Only"</formula>
    </cfRule>
  </conditionalFormatting>
  <conditionalFormatting sqref="I22:I25">
    <cfRule type="expression" dxfId="6" priority="2">
      <formula>$G22="Only"</formula>
    </cfRule>
  </conditionalFormatting>
  <conditionalFormatting sqref="I22:I25">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232" activePane="bottomRight" state="frozenSplit"/>
      <selection activeCell="I1" sqref="I1:O1048576"/>
      <selection pane="topRight" activeCell="I1" sqref="I1:O1048576"/>
      <selection pane="bottomLeft" activeCell="I1" sqref="I1:O1048576"/>
      <selection pane="bottomRight" activeCell="I236" sqref="I236"/>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4.83203125" style="91" customWidth="1"/>
    <col min="8" max="8" width="17.5" style="90" customWidth="1"/>
    <col min="9" max="9" width="56.6640625" style="178" customWidth="1"/>
    <col min="10" max="10" width="17.83203125" style="179" hidden="1" customWidth="1"/>
    <col min="11" max="11" width="12.33203125" style="180" hidden="1" customWidth="1"/>
    <col min="12" max="12" width="25.5" style="180" hidden="1" customWidth="1"/>
    <col min="13" max="13" width="21" style="180" hidden="1" customWidth="1"/>
    <col min="14" max="14" width="0.1640625" style="180" hidden="1" customWidth="1"/>
    <col min="15" max="15" width="18" style="180" hidden="1" customWidth="1"/>
    <col min="16" max="16" width="34" style="180" hidden="1" customWidth="1"/>
    <col min="17" max="17" width="0.1640625" style="180" customWidth="1"/>
    <col min="18" max="18" width="28" style="180" hidden="1" customWidth="1"/>
    <col min="19" max="19" width="86.6640625" style="180" customWidth="1"/>
    <col min="20" max="20" width="41.6640625" style="11" customWidth="1"/>
    <col min="21" max="16384" width="10.83203125" style="11"/>
  </cols>
  <sheetData>
    <row r="1" spans="1:19" ht="60" x14ac:dyDescent="0.2">
      <c r="A1" s="44"/>
      <c r="B1" s="45" t="str">
        <f>IF(Introduction!B1&lt;&gt;"",Introduction!B1,"")</f>
        <v>Telecommunications infrastructure</v>
      </c>
      <c r="E1" s="47"/>
      <c r="F1" s="48"/>
    </row>
    <row r="2" spans="1:19" ht="18" thickBot="1" x14ac:dyDescent="0.25">
      <c r="E2" s="47"/>
      <c r="F2" s="47"/>
    </row>
    <row r="3" spans="1:19" s="93" customFormat="1" ht="27" thickTop="1" x14ac:dyDescent="0.2">
      <c r="A3" s="283" t="s">
        <v>441</v>
      </c>
      <c r="B3" s="283"/>
      <c r="C3" s="283"/>
      <c r="D3" s="283"/>
      <c r="E3" s="283"/>
      <c r="F3" s="283"/>
      <c r="G3" s="144"/>
      <c r="H3" s="284" t="s">
        <v>442</v>
      </c>
      <c r="I3" s="285"/>
      <c r="J3" s="285"/>
      <c r="K3" s="285"/>
      <c r="L3" s="285"/>
      <c r="M3" s="285"/>
      <c r="N3" s="285"/>
      <c r="O3" s="285"/>
      <c r="P3" s="285"/>
      <c r="Q3" s="285"/>
      <c r="R3" s="285"/>
      <c r="S3" s="286"/>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622</v>
      </c>
      <c r="P4" s="143" t="s">
        <v>623</v>
      </c>
      <c r="Q4" s="143" t="s">
        <v>624</v>
      </c>
      <c r="R4" s="143" t="s">
        <v>625</v>
      </c>
      <c r="S4" s="114" t="s">
        <v>395</v>
      </c>
    </row>
    <row r="5" spans="1:19" s="93" customFormat="1" ht="55" thickTop="1" x14ac:dyDescent="0.2">
      <c r="A5" s="287" t="s">
        <v>0</v>
      </c>
      <c r="B5" s="287" t="s">
        <v>40</v>
      </c>
      <c r="C5" s="49" t="s">
        <v>178</v>
      </c>
      <c r="D5" s="49" t="s">
        <v>65</v>
      </c>
      <c r="E5" s="50" t="s">
        <v>177</v>
      </c>
      <c r="F5" s="51" t="s">
        <v>90</v>
      </c>
      <c r="G5" s="96"/>
      <c r="H5" s="134" t="s">
        <v>651</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248"/>
    </row>
    <row r="6" spans="1:19" s="93" customFormat="1" ht="36" x14ac:dyDescent="0.2">
      <c r="A6" s="287"/>
      <c r="B6" s="287"/>
      <c r="C6" s="52" t="s">
        <v>179</v>
      </c>
      <c r="D6" s="52" t="s">
        <v>65</v>
      </c>
      <c r="E6" s="53" t="s">
        <v>184</v>
      </c>
      <c r="F6" s="54" t="s">
        <v>91</v>
      </c>
      <c r="G6" s="96"/>
      <c r="H6" s="131" t="s">
        <v>651</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87"/>
      <c r="B7" s="287"/>
      <c r="C7" s="52" t="s">
        <v>180</v>
      </c>
      <c r="D7" s="52" t="s">
        <v>65</v>
      </c>
      <c r="E7" s="53" t="s">
        <v>185</v>
      </c>
      <c r="F7" s="54" t="s">
        <v>516</v>
      </c>
      <c r="G7" s="96"/>
      <c r="H7" s="131" t="s">
        <v>651</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87"/>
      <c r="B8" s="287"/>
      <c r="C8" s="52" t="s">
        <v>181</v>
      </c>
      <c r="D8" s="52" t="s">
        <v>65</v>
      </c>
      <c r="E8" s="53" t="s">
        <v>186</v>
      </c>
      <c r="F8" s="54" t="s">
        <v>92</v>
      </c>
      <c r="G8" s="96"/>
      <c r="H8" s="131" t="s">
        <v>651</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324" x14ac:dyDescent="0.2">
      <c r="A9" s="287"/>
      <c r="B9" s="287"/>
      <c r="C9" s="52" t="s">
        <v>182</v>
      </c>
      <c r="D9" s="52" t="s">
        <v>65</v>
      </c>
      <c r="E9" s="55" t="s">
        <v>611</v>
      </c>
      <c r="F9" s="56" t="s">
        <v>517</v>
      </c>
      <c r="G9" s="96"/>
      <c r="H9" s="131" t="s">
        <v>650</v>
      </c>
      <c r="I9" s="3" t="s">
        <v>858</v>
      </c>
      <c r="J9" s="158" t="s">
        <v>0</v>
      </c>
      <c r="K9" s="158">
        <f t="shared" si="3"/>
        <v>1</v>
      </c>
      <c r="L9" s="158">
        <f t="shared" si="0"/>
        <v>0</v>
      </c>
      <c r="M9" s="158">
        <f t="shared" si="1"/>
        <v>0</v>
      </c>
      <c r="N9" s="158">
        <f t="shared" si="2"/>
        <v>0</v>
      </c>
      <c r="O9" s="158">
        <f t="shared" si="4"/>
        <v>0</v>
      </c>
      <c r="P9" s="158">
        <f t="shared" si="5"/>
        <v>0</v>
      </c>
      <c r="Q9" s="158">
        <f t="shared" si="6"/>
        <v>0</v>
      </c>
      <c r="R9" s="158">
        <f t="shared" si="7"/>
        <v>0</v>
      </c>
      <c r="S9" s="6"/>
    </row>
    <row r="10" spans="1:19" s="93" customFormat="1" ht="198" x14ac:dyDescent="0.2">
      <c r="A10" s="287"/>
      <c r="B10" s="287"/>
      <c r="C10" s="52" t="s">
        <v>183</v>
      </c>
      <c r="D10" s="52" t="s">
        <v>65</v>
      </c>
      <c r="E10" s="55" t="s">
        <v>187</v>
      </c>
      <c r="F10" s="56" t="s">
        <v>93</v>
      </c>
      <c r="G10" s="96"/>
      <c r="H10" s="133" t="s">
        <v>650</v>
      </c>
      <c r="I10" s="9" t="s">
        <v>799</v>
      </c>
      <c r="J10" s="158" t="s">
        <v>0</v>
      </c>
      <c r="K10" s="158">
        <f t="shared" si="3"/>
        <v>1</v>
      </c>
      <c r="L10" s="158">
        <f t="shared" si="0"/>
        <v>0</v>
      </c>
      <c r="M10" s="158">
        <f t="shared" si="1"/>
        <v>0</v>
      </c>
      <c r="N10" s="158">
        <f t="shared" si="2"/>
        <v>0</v>
      </c>
      <c r="O10" s="158">
        <f t="shared" si="4"/>
        <v>0</v>
      </c>
      <c r="P10" s="158">
        <f t="shared" si="5"/>
        <v>0</v>
      </c>
      <c r="Q10" s="158">
        <f t="shared" si="6"/>
        <v>0</v>
      </c>
      <c r="R10" s="158">
        <f t="shared" si="7"/>
        <v>0</v>
      </c>
      <c r="S10" s="249"/>
    </row>
    <row r="11" spans="1:19" s="93" customFormat="1" ht="36" x14ac:dyDescent="0.2">
      <c r="A11" s="287"/>
      <c r="B11" s="287"/>
      <c r="C11" s="52" t="s">
        <v>534</v>
      </c>
      <c r="D11" s="52" t="s">
        <v>65</v>
      </c>
      <c r="E11" s="55" t="s">
        <v>536</v>
      </c>
      <c r="F11" s="56"/>
      <c r="G11" s="96"/>
      <c r="H11" s="133" t="s">
        <v>651</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87"/>
      <c r="B12" s="287"/>
      <c r="C12" s="52" t="s">
        <v>535</v>
      </c>
      <c r="D12" s="52" t="s">
        <v>66</v>
      </c>
      <c r="E12" s="55" t="s">
        <v>537</v>
      </c>
      <c r="F12" s="56"/>
      <c r="G12" s="96"/>
      <c r="H12" s="133" t="s">
        <v>651</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21" thickBot="1" x14ac:dyDescent="0.25">
      <c r="A13" s="287"/>
      <c r="B13" s="287"/>
      <c r="C13" s="52" t="s">
        <v>455</v>
      </c>
      <c r="D13" s="52" t="s">
        <v>390</v>
      </c>
      <c r="E13" s="55" t="s">
        <v>457</v>
      </c>
      <c r="F13" s="56"/>
      <c r="G13" s="96"/>
      <c r="H13" s="132" t="s">
        <v>651</v>
      </c>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73" thickTop="1" x14ac:dyDescent="0.2">
      <c r="A14" s="288" t="s">
        <v>1</v>
      </c>
      <c r="B14" s="288" t="s">
        <v>60</v>
      </c>
      <c r="C14" s="57" t="s">
        <v>188</v>
      </c>
      <c r="D14" s="57" t="s">
        <v>65</v>
      </c>
      <c r="E14" s="58" t="s">
        <v>190</v>
      </c>
      <c r="F14" s="59" t="s">
        <v>592</v>
      </c>
      <c r="G14" s="96"/>
      <c r="H14" s="130" t="s">
        <v>650</v>
      </c>
      <c r="I14" s="4" t="s">
        <v>802</v>
      </c>
      <c r="J14" s="157" t="s">
        <v>1</v>
      </c>
      <c r="K14" s="157">
        <f t="shared" si="3"/>
        <v>1</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89"/>
      <c r="B15" s="289"/>
      <c r="C15" s="57" t="s">
        <v>189</v>
      </c>
      <c r="D15" s="57" t="s">
        <v>65</v>
      </c>
      <c r="E15" s="58" t="s">
        <v>191</v>
      </c>
      <c r="F15" s="59" t="s">
        <v>94</v>
      </c>
      <c r="G15" s="96"/>
      <c r="H15" s="131" t="s">
        <v>651</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89"/>
      <c r="B16" s="289"/>
      <c r="C16" s="57" t="s">
        <v>193</v>
      </c>
      <c r="D16" s="57" t="s">
        <v>65</v>
      </c>
      <c r="E16" s="58" t="s">
        <v>192</v>
      </c>
      <c r="F16" s="59" t="s">
        <v>521</v>
      </c>
      <c r="G16" s="96"/>
      <c r="H16" s="131" t="s">
        <v>651</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89"/>
      <c r="B17" s="289"/>
      <c r="C17" s="57" t="s">
        <v>194</v>
      </c>
      <c r="D17" s="57" t="s">
        <v>66</v>
      </c>
      <c r="E17" s="60" t="s">
        <v>481</v>
      </c>
      <c r="F17" s="61" t="s">
        <v>518</v>
      </c>
      <c r="G17" s="96"/>
      <c r="H17" s="131" t="s">
        <v>650</v>
      </c>
      <c r="I17" s="213" t="s">
        <v>798</v>
      </c>
      <c r="J17" s="158" t="s">
        <v>1</v>
      </c>
      <c r="K17" s="158">
        <f t="shared" si="3"/>
        <v>0</v>
      </c>
      <c r="L17" s="158">
        <f t="shared" si="0"/>
        <v>1</v>
      </c>
      <c r="M17" s="158">
        <f t="shared" si="1"/>
        <v>0</v>
      </c>
      <c r="N17" s="158">
        <f t="shared" si="2"/>
        <v>0</v>
      </c>
      <c r="O17" s="158">
        <f t="shared" si="4"/>
        <v>0</v>
      </c>
      <c r="P17" s="158">
        <f t="shared" si="5"/>
        <v>0</v>
      </c>
      <c r="Q17" s="158">
        <f t="shared" si="6"/>
        <v>0</v>
      </c>
      <c r="R17" s="158">
        <f t="shared" si="7"/>
        <v>0</v>
      </c>
      <c r="S17" s="249"/>
    </row>
    <row r="18" spans="1:20" s="93" customFormat="1" ht="36" x14ac:dyDescent="0.2">
      <c r="A18" s="289"/>
      <c r="B18" s="289"/>
      <c r="C18" s="187" t="s">
        <v>538</v>
      </c>
      <c r="D18" s="187" t="s">
        <v>65</v>
      </c>
      <c r="E18" s="58" t="s">
        <v>536</v>
      </c>
      <c r="F18" s="59"/>
      <c r="G18" s="96"/>
      <c r="H18" s="133" t="s">
        <v>651</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89"/>
      <c r="B19" s="289"/>
      <c r="C19" s="187" t="s">
        <v>539</v>
      </c>
      <c r="D19" s="187" t="s">
        <v>66</v>
      </c>
      <c r="E19" s="58" t="s">
        <v>537</v>
      </c>
      <c r="F19" s="59"/>
      <c r="G19" s="96"/>
      <c r="H19" s="131" t="s">
        <v>651</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90"/>
      <c r="B20" s="290"/>
      <c r="C20" s="57" t="s">
        <v>458</v>
      </c>
      <c r="D20" s="57" t="s">
        <v>390</v>
      </c>
      <c r="E20" s="60" t="s">
        <v>457</v>
      </c>
      <c r="F20" s="61"/>
      <c r="G20" s="96"/>
      <c r="H20" s="135" t="s">
        <v>651</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91" t="s">
        <v>2</v>
      </c>
      <c r="B21" s="291" t="s">
        <v>39</v>
      </c>
      <c r="C21" s="62" t="s">
        <v>195</v>
      </c>
      <c r="D21" s="62" t="s">
        <v>65</v>
      </c>
      <c r="E21" s="55" t="s">
        <v>293</v>
      </c>
      <c r="F21" s="56" t="s">
        <v>95</v>
      </c>
      <c r="G21" s="97"/>
      <c r="H21" s="130" t="s">
        <v>651</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87"/>
      <c r="B22" s="287"/>
      <c r="C22" s="62" t="s">
        <v>196</v>
      </c>
      <c r="D22" s="62" t="s">
        <v>65</v>
      </c>
      <c r="E22" s="55" t="s">
        <v>294</v>
      </c>
      <c r="F22" s="56" t="s">
        <v>96</v>
      </c>
      <c r="G22" s="96"/>
      <c r="H22" s="131" t="s">
        <v>651</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87"/>
      <c r="B23" s="287"/>
      <c r="C23" s="62" t="s">
        <v>197</v>
      </c>
      <c r="D23" s="62" t="s">
        <v>65</v>
      </c>
      <c r="E23" s="55" t="s">
        <v>295</v>
      </c>
      <c r="F23" s="56" t="s">
        <v>97</v>
      </c>
      <c r="G23" s="96"/>
      <c r="H23" s="131" t="s">
        <v>651</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87"/>
      <c r="B24" s="287"/>
      <c r="C24" s="62" t="s">
        <v>198</v>
      </c>
      <c r="D24" s="62" t="s">
        <v>65</v>
      </c>
      <c r="E24" s="55" t="s">
        <v>296</v>
      </c>
      <c r="F24" s="56" t="s">
        <v>98</v>
      </c>
      <c r="G24" s="96"/>
      <c r="H24" s="131" t="s">
        <v>651</v>
      </c>
      <c r="I24" s="9"/>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87"/>
      <c r="B25" s="287"/>
      <c r="C25" s="62" t="s">
        <v>199</v>
      </c>
      <c r="D25" s="62" t="s">
        <v>65</v>
      </c>
      <c r="E25" s="55" t="s">
        <v>297</v>
      </c>
      <c r="F25" s="56" t="s">
        <v>99</v>
      </c>
      <c r="G25" s="96"/>
      <c r="H25" s="131" t="s">
        <v>651</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87"/>
      <c r="B26" s="287"/>
      <c r="C26" s="62" t="s">
        <v>200</v>
      </c>
      <c r="D26" s="62" t="s">
        <v>67</v>
      </c>
      <c r="E26" s="53" t="s">
        <v>298</v>
      </c>
      <c r="F26" s="56"/>
      <c r="G26" s="96"/>
      <c r="H26" s="133" t="s">
        <v>650</v>
      </c>
      <c r="I26" s="9" t="s">
        <v>888</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87"/>
      <c r="B27" s="287"/>
      <c r="C27" s="52" t="s">
        <v>540</v>
      </c>
      <c r="D27" s="52" t="s">
        <v>65</v>
      </c>
      <c r="E27" s="55" t="s">
        <v>536</v>
      </c>
      <c r="F27" s="56"/>
      <c r="G27" s="96"/>
      <c r="H27" s="133" t="s">
        <v>651</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87"/>
      <c r="B28" s="287"/>
      <c r="C28" s="52" t="s">
        <v>541</v>
      </c>
      <c r="D28" s="52" t="s">
        <v>66</v>
      </c>
      <c r="E28" s="55" t="s">
        <v>537</v>
      </c>
      <c r="F28" s="56"/>
      <c r="G28" s="96"/>
      <c r="H28" s="133" t="s">
        <v>651</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87"/>
      <c r="B29" s="287"/>
      <c r="C29" s="62" t="s">
        <v>456</v>
      </c>
      <c r="D29" s="62" t="s">
        <v>390</v>
      </c>
      <c r="E29" s="53" t="s">
        <v>457</v>
      </c>
      <c r="F29" s="54"/>
      <c r="G29" s="98"/>
      <c r="H29" s="133" t="s">
        <v>651</v>
      </c>
      <c r="I29" s="9"/>
      <c r="J29" s="161"/>
      <c r="K29" s="161"/>
      <c r="L29" s="161"/>
      <c r="M29" s="161"/>
      <c r="N29" s="161"/>
      <c r="O29" s="160"/>
      <c r="P29" s="160"/>
      <c r="Q29" s="160"/>
      <c r="R29" s="160"/>
      <c r="S29" s="250"/>
      <c r="T29" s="99"/>
    </row>
    <row r="30" spans="1:20" s="93" customFormat="1" ht="21" thickTop="1" x14ac:dyDescent="0.2">
      <c r="A30" s="288" t="s">
        <v>3</v>
      </c>
      <c r="B30" s="288" t="s">
        <v>4</v>
      </c>
      <c r="C30" s="57" t="s">
        <v>201</v>
      </c>
      <c r="D30" s="57" t="s">
        <v>65</v>
      </c>
      <c r="E30" s="58" t="s">
        <v>299</v>
      </c>
      <c r="F30" s="59" t="s">
        <v>100</v>
      </c>
      <c r="G30" s="96"/>
      <c r="H30" s="130" t="s">
        <v>651</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89"/>
      <c r="B31" s="289"/>
      <c r="C31" s="57" t="s">
        <v>202</v>
      </c>
      <c r="D31" s="57" t="s">
        <v>65</v>
      </c>
      <c r="E31" s="58" t="s">
        <v>613</v>
      </c>
      <c r="F31" s="59" t="s">
        <v>612</v>
      </c>
      <c r="G31" s="96"/>
      <c r="H31" s="131" t="s">
        <v>651</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t="s">
        <v>755</v>
      </c>
    </row>
    <row r="32" spans="1:20" s="93" customFormat="1" ht="90" x14ac:dyDescent="0.2">
      <c r="A32" s="289"/>
      <c r="B32" s="289"/>
      <c r="C32" s="57" t="s">
        <v>203</v>
      </c>
      <c r="D32" s="57" t="s">
        <v>65</v>
      </c>
      <c r="E32" s="58" t="s">
        <v>587</v>
      </c>
      <c r="F32" s="59" t="s">
        <v>614</v>
      </c>
      <c r="G32" s="96"/>
      <c r="H32" s="131" t="s">
        <v>651</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249"/>
    </row>
    <row r="33" spans="1:19" s="93" customFormat="1" ht="36" x14ac:dyDescent="0.2">
      <c r="A33" s="289"/>
      <c r="B33" s="289"/>
      <c r="C33" s="57" t="s">
        <v>204</v>
      </c>
      <c r="D33" s="57" t="s">
        <v>65</v>
      </c>
      <c r="E33" s="58" t="s">
        <v>300</v>
      </c>
      <c r="F33" s="59" t="s">
        <v>101</v>
      </c>
      <c r="G33" s="96"/>
      <c r="H33" s="131" t="s">
        <v>651</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89"/>
      <c r="B34" s="289"/>
      <c r="C34" s="216" t="s">
        <v>205</v>
      </c>
      <c r="D34" s="216" t="s">
        <v>65</v>
      </c>
      <c r="E34" s="217" t="s">
        <v>301</v>
      </c>
      <c r="F34" s="218" t="s">
        <v>102</v>
      </c>
      <c r="H34" s="131" t="s">
        <v>651</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89"/>
      <c r="B35" s="289"/>
      <c r="C35" s="57" t="s">
        <v>206</v>
      </c>
      <c r="D35" s="57" t="s">
        <v>65</v>
      </c>
      <c r="E35" s="63" t="s">
        <v>615</v>
      </c>
      <c r="F35" s="64" t="s">
        <v>103</v>
      </c>
      <c r="G35" s="96"/>
      <c r="H35" s="131" t="s">
        <v>651</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89"/>
      <c r="B36" s="289"/>
      <c r="C36" s="57" t="s">
        <v>207</v>
      </c>
      <c r="D36" s="57" t="s">
        <v>66</v>
      </c>
      <c r="E36" s="60" t="s">
        <v>302</v>
      </c>
      <c r="F36" s="61" t="s">
        <v>104</v>
      </c>
      <c r="G36" s="96"/>
      <c r="H36" s="133" t="s">
        <v>651</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89"/>
      <c r="B37" s="289"/>
      <c r="C37" s="187" t="s">
        <v>542</v>
      </c>
      <c r="D37" s="187" t="s">
        <v>65</v>
      </c>
      <c r="E37" s="58" t="s">
        <v>536</v>
      </c>
      <c r="F37" s="61"/>
      <c r="G37" s="96"/>
      <c r="H37" s="133" t="s">
        <v>651</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89"/>
      <c r="B38" s="289"/>
      <c r="C38" s="187" t="s">
        <v>543</v>
      </c>
      <c r="D38" s="187" t="s">
        <v>66</v>
      </c>
      <c r="E38" s="58" t="s">
        <v>537</v>
      </c>
      <c r="F38" s="61"/>
      <c r="G38" s="96"/>
      <c r="H38" s="133" t="s">
        <v>651</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91" thickBot="1" x14ac:dyDescent="0.25">
      <c r="A39" s="289"/>
      <c r="B39" s="289"/>
      <c r="C39" s="57" t="s">
        <v>459</v>
      </c>
      <c r="D39" s="57" t="s">
        <v>390</v>
      </c>
      <c r="E39" s="60" t="s">
        <v>457</v>
      </c>
      <c r="F39" s="61"/>
      <c r="G39" s="96"/>
      <c r="H39" s="132" t="s">
        <v>650</v>
      </c>
      <c r="I39" s="7" t="s">
        <v>886</v>
      </c>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253"/>
    </row>
    <row r="40" spans="1:19" s="103" customFormat="1" ht="37" thickTop="1" x14ac:dyDescent="0.2">
      <c r="A40" s="291" t="s">
        <v>5</v>
      </c>
      <c r="B40" s="291"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87"/>
      <c r="B41" s="287"/>
      <c r="C41" s="62" t="s">
        <v>208</v>
      </c>
      <c r="D41" s="62" t="s">
        <v>65</v>
      </c>
      <c r="E41" s="67" t="s">
        <v>303</v>
      </c>
      <c r="F41" s="292" t="s">
        <v>105</v>
      </c>
      <c r="G41" s="96"/>
      <c r="H41" s="131" t="s">
        <v>651</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87"/>
      <c r="B42" s="287"/>
      <c r="C42" s="62" t="s">
        <v>209</v>
      </c>
      <c r="D42" s="62" t="s">
        <v>65</v>
      </c>
      <c r="E42" s="67" t="s">
        <v>304</v>
      </c>
      <c r="F42" s="293"/>
      <c r="G42" s="96"/>
      <c r="H42" s="131" t="s">
        <v>651</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87"/>
      <c r="B43" s="287"/>
      <c r="C43" s="62" t="s">
        <v>210</v>
      </c>
      <c r="D43" s="62" t="s">
        <v>65</v>
      </c>
      <c r="E43" s="67" t="s">
        <v>305</v>
      </c>
      <c r="F43" s="294"/>
      <c r="G43" s="96"/>
      <c r="H43" s="131" t="s">
        <v>651</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87"/>
      <c r="B44" s="287"/>
      <c r="C44" s="65" t="s">
        <v>178</v>
      </c>
      <c r="D44" s="65" t="s">
        <v>65</v>
      </c>
      <c r="E44" s="66" t="s">
        <v>177</v>
      </c>
      <c r="F44" s="68" t="s">
        <v>106</v>
      </c>
      <c r="G44" s="101"/>
      <c r="H44" s="104" t="str">
        <f>IF(ISBLANK(H5),"Waiting",H5)</f>
        <v>No</v>
      </c>
      <c r="I44" s="21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87"/>
      <c r="B45" s="287"/>
      <c r="C45" s="69" t="s">
        <v>211</v>
      </c>
      <c r="D45" s="69" t="s">
        <v>65</v>
      </c>
      <c r="E45" s="53" t="s">
        <v>591</v>
      </c>
      <c r="F45" s="54" t="s">
        <v>107</v>
      </c>
      <c r="G45" s="96"/>
      <c r="H45" s="131" t="s">
        <v>651</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87"/>
      <c r="B46" s="287"/>
      <c r="C46" s="62" t="s">
        <v>212</v>
      </c>
      <c r="D46" s="62" t="s">
        <v>65</v>
      </c>
      <c r="E46" s="55" t="s">
        <v>601</v>
      </c>
      <c r="F46" s="56" t="s">
        <v>108</v>
      </c>
      <c r="G46" s="96"/>
      <c r="H46" s="131" t="s">
        <v>651</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87"/>
      <c r="B47" s="287"/>
      <c r="C47" s="62" t="s">
        <v>213</v>
      </c>
      <c r="D47" s="62" t="s">
        <v>66</v>
      </c>
      <c r="E47" s="53" t="s">
        <v>306</v>
      </c>
      <c r="F47" s="54" t="s">
        <v>109</v>
      </c>
      <c r="G47" s="96"/>
      <c r="H47" s="131" t="s">
        <v>651</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87"/>
      <c r="B48" s="287"/>
      <c r="C48" s="52" t="s">
        <v>214</v>
      </c>
      <c r="D48" s="52" t="s">
        <v>66</v>
      </c>
      <c r="E48" s="53" t="s">
        <v>307</v>
      </c>
      <c r="F48" s="54" t="s">
        <v>110</v>
      </c>
      <c r="G48" s="96"/>
      <c r="H48" s="131" t="s">
        <v>651</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87"/>
      <c r="B49" s="287"/>
      <c r="C49" s="52" t="s">
        <v>215</v>
      </c>
      <c r="D49" s="52" t="s">
        <v>66</v>
      </c>
      <c r="E49" s="53" t="s">
        <v>308</v>
      </c>
      <c r="F49" s="54" t="s">
        <v>102</v>
      </c>
      <c r="G49" s="96"/>
      <c r="H49" s="133" t="s">
        <v>651</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87"/>
      <c r="B50" s="287"/>
      <c r="C50" s="52" t="s">
        <v>544</v>
      </c>
      <c r="D50" s="52" t="s">
        <v>65</v>
      </c>
      <c r="E50" s="55" t="s">
        <v>536</v>
      </c>
      <c r="F50" s="54"/>
      <c r="G50" s="96"/>
      <c r="H50" s="133" t="s">
        <v>651</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87"/>
      <c r="B51" s="287"/>
      <c r="C51" s="52" t="s">
        <v>545</v>
      </c>
      <c r="D51" s="52" t="s">
        <v>66</v>
      </c>
      <c r="E51" s="55" t="s">
        <v>537</v>
      </c>
      <c r="F51" s="54"/>
      <c r="G51" s="96"/>
      <c r="H51" s="133" t="s">
        <v>651</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91" thickBot="1" x14ac:dyDescent="0.25">
      <c r="A52" s="287"/>
      <c r="B52" s="287"/>
      <c r="C52" s="52" t="s">
        <v>460</v>
      </c>
      <c r="D52" s="52" t="s">
        <v>390</v>
      </c>
      <c r="E52" s="53" t="s">
        <v>457</v>
      </c>
      <c r="F52" s="54"/>
      <c r="G52" s="96"/>
      <c r="H52" s="132" t="s">
        <v>650</v>
      </c>
      <c r="I52" s="7" t="s">
        <v>889</v>
      </c>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251"/>
    </row>
    <row r="53" spans="1:19" s="107" customFormat="1" ht="37" thickTop="1" x14ac:dyDescent="0.2">
      <c r="A53" s="288" t="s">
        <v>6</v>
      </c>
      <c r="B53" s="288"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89"/>
      <c r="B54" s="289"/>
      <c r="C54" s="70" t="s">
        <v>180</v>
      </c>
      <c r="D54" s="70" t="s">
        <v>65</v>
      </c>
      <c r="E54" s="73" t="s">
        <v>185</v>
      </c>
      <c r="F54" s="74" t="s">
        <v>516</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89"/>
      <c r="B55" s="289"/>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324" x14ac:dyDescent="0.2">
      <c r="A56" s="289"/>
      <c r="B56" s="289"/>
      <c r="C56" s="219" t="s">
        <v>182</v>
      </c>
      <c r="D56" s="219" t="s">
        <v>65</v>
      </c>
      <c r="E56" s="220" t="s">
        <v>611</v>
      </c>
      <c r="F56" s="221" t="s">
        <v>519</v>
      </c>
      <c r="G56" s="105"/>
      <c r="H56" s="108" t="str">
        <f>IF(ISBLANK(H9),"Waiting",H9)</f>
        <v>Yes</v>
      </c>
      <c r="I56" s="3" t="s">
        <v>858</v>
      </c>
      <c r="J56" s="158" t="s">
        <v>6</v>
      </c>
      <c r="K56" s="158">
        <f t="shared" si="3"/>
        <v>1</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198" x14ac:dyDescent="0.2">
      <c r="A57" s="289"/>
      <c r="B57" s="289"/>
      <c r="C57" s="70" t="s">
        <v>183</v>
      </c>
      <c r="D57" s="70" t="s">
        <v>65</v>
      </c>
      <c r="E57" s="75" t="s">
        <v>309</v>
      </c>
      <c r="F57" s="76" t="s">
        <v>111</v>
      </c>
      <c r="G57" s="105"/>
      <c r="H57" s="108" t="str">
        <f>IF(ISBLANK(H10),"Waiting",H10)</f>
        <v>Yes</v>
      </c>
      <c r="I57" s="9" t="s">
        <v>799</v>
      </c>
      <c r="J57" s="158" t="s">
        <v>6</v>
      </c>
      <c r="K57" s="158">
        <f t="shared" si="3"/>
        <v>1</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89"/>
      <c r="B58" s="289"/>
      <c r="C58" s="77" t="s">
        <v>216</v>
      </c>
      <c r="D58" s="77" t="s">
        <v>65</v>
      </c>
      <c r="E58" s="78" t="s">
        <v>310</v>
      </c>
      <c r="F58" s="79" t="s">
        <v>522</v>
      </c>
      <c r="G58" s="96"/>
      <c r="H58" s="131" t="s">
        <v>651</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89"/>
      <c r="B59" s="289"/>
      <c r="C59" s="80" t="s">
        <v>178</v>
      </c>
      <c r="D59" s="80" t="s">
        <v>65</v>
      </c>
      <c r="E59" s="73" t="s">
        <v>177</v>
      </c>
      <c r="F59" s="74" t="s">
        <v>106</v>
      </c>
      <c r="G59" s="109"/>
      <c r="H59" s="108" t="str">
        <f>IF(ISBLANK(H5),"Waiting",H5)</f>
        <v>No</v>
      </c>
      <c r="I59" s="3"/>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89"/>
      <c r="B60" s="289"/>
      <c r="C60" s="57" t="s">
        <v>217</v>
      </c>
      <c r="D60" s="57" t="s">
        <v>65</v>
      </c>
      <c r="E60" s="78" t="s">
        <v>594</v>
      </c>
      <c r="F60" s="79" t="s">
        <v>112</v>
      </c>
      <c r="G60" s="109"/>
      <c r="H60" s="131" t="s">
        <v>651</v>
      </c>
      <c r="I60" s="140"/>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89"/>
      <c r="B61" s="289"/>
      <c r="C61" s="187" t="s">
        <v>546</v>
      </c>
      <c r="D61" s="187" t="s">
        <v>65</v>
      </c>
      <c r="E61" s="58" t="s">
        <v>536</v>
      </c>
      <c r="F61" s="79"/>
      <c r="G61" s="109"/>
      <c r="H61" s="133" t="s">
        <v>651</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89"/>
      <c r="B62" s="289"/>
      <c r="C62" s="187" t="s">
        <v>547</v>
      </c>
      <c r="D62" s="187" t="s">
        <v>66</v>
      </c>
      <c r="E62" s="58" t="s">
        <v>537</v>
      </c>
      <c r="F62" s="79"/>
      <c r="G62" s="109"/>
      <c r="H62" s="133" t="s">
        <v>651</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289"/>
      <c r="B63" s="289"/>
      <c r="C63" s="77" t="s">
        <v>461</v>
      </c>
      <c r="D63" s="77" t="s">
        <v>390</v>
      </c>
      <c r="E63" s="78" t="s">
        <v>457</v>
      </c>
      <c r="F63" s="79"/>
      <c r="G63" s="96"/>
      <c r="H63" s="132" t="s">
        <v>651</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251"/>
    </row>
    <row r="64" spans="1:19" s="93" customFormat="1" ht="37" thickTop="1" x14ac:dyDescent="0.2">
      <c r="A64" s="291" t="s">
        <v>8</v>
      </c>
      <c r="B64" s="291" t="s">
        <v>37</v>
      </c>
      <c r="C64" s="62" t="s">
        <v>218</v>
      </c>
      <c r="D64" s="62" t="s">
        <v>65</v>
      </c>
      <c r="E64" s="67" t="s">
        <v>311</v>
      </c>
      <c r="F64" s="81" t="s">
        <v>523</v>
      </c>
      <c r="G64" s="96"/>
      <c r="H64" s="130" t="s">
        <v>651</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87"/>
      <c r="B65" s="287"/>
      <c r="C65" s="62" t="s">
        <v>219</v>
      </c>
      <c r="D65" s="62" t="s">
        <v>65</v>
      </c>
      <c r="E65" s="67" t="s">
        <v>312</v>
      </c>
      <c r="F65" s="81" t="s">
        <v>113</v>
      </c>
      <c r="G65" s="96"/>
      <c r="H65" s="131" t="s">
        <v>651</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87"/>
      <c r="B66" s="287"/>
      <c r="C66" s="62" t="s">
        <v>220</v>
      </c>
      <c r="D66" s="62" t="s">
        <v>65</v>
      </c>
      <c r="E66" s="67" t="s">
        <v>313</v>
      </c>
      <c r="F66" s="81" t="s">
        <v>114</v>
      </c>
      <c r="G66" s="96"/>
      <c r="H66" s="131" t="s">
        <v>651</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87"/>
      <c r="B67" s="287"/>
      <c r="C67" s="62" t="s">
        <v>221</v>
      </c>
      <c r="D67" s="62" t="s">
        <v>65</v>
      </c>
      <c r="E67" s="67" t="s">
        <v>314</v>
      </c>
      <c r="F67" s="81" t="s">
        <v>115</v>
      </c>
      <c r="G67" s="96"/>
      <c r="H67" s="131" t="s">
        <v>651</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72" x14ac:dyDescent="0.2">
      <c r="A68" s="287"/>
      <c r="B68" s="287"/>
      <c r="C68" s="62" t="s">
        <v>222</v>
      </c>
      <c r="D68" s="62" t="s">
        <v>66</v>
      </c>
      <c r="E68" s="67" t="s">
        <v>315</v>
      </c>
      <c r="F68" s="81" t="s">
        <v>116</v>
      </c>
      <c r="G68" s="96"/>
      <c r="H68" s="131" t="s">
        <v>650</v>
      </c>
      <c r="I68" s="3" t="s">
        <v>803</v>
      </c>
      <c r="J68" s="158" t="s">
        <v>8</v>
      </c>
      <c r="K68" s="158">
        <f t="shared" si="3"/>
        <v>0</v>
      </c>
      <c r="L68" s="158">
        <f t="shared" si="0"/>
        <v>1</v>
      </c>
      <c r="M68" s="158">
        <f t="shared" si="1"/>
        <v>0</v>
      </c>
      <c r="N68" s="158">
        <f t="shared" si="2"/>
        <v>0</v>
      </c>
      <c r="O68" s="158">
        <f t="shared" si="4"/>
        <v>0</v>
      </c>
      <c r="P68" s="158">
        <f t="shared" si="5"/>
        <v>0</v>
      </c>
      <c r="Q68" s="158">
        <f t="shared" si="6"/>
        <v>0</v>
      </c>
      <c r="R68" s="158">
        <f t="shared" si="7"/>
        <v>0</v>
      </c>
      <c r="S68" s="6"/>
    </row>
    <row r="69" spans="1:19" s="93" customFormat="1" ht="36" x14ac:dyDescent="0.2">
      <c r="A69" s="287"/>
      <c r="B69" s="287"/>
      <c r="C69" s="62" t="s">
        <v>223</v>
      </c>
      <c r="D69" s="62" t="s">
        <v>66</v>
      </c>
      <c r="E69" s="82" t="s">
        <v>316</v>
      </c>
      <c r="F69" s="83" t="s">
        <v>117</v>
      </c>
      <c r="G69" s="96"/>
      <c r="H69" s="133" t="s">
        <v>651</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87"/>
      <c r="B70" s="287"/>
      <c r="C70" s="52" t="s">
        <v>548</v>
      </c>
      <c r="D70" s="52" t="s">
        <v>65</v>
      </c>
      <c r="E70" s="55" t="s">
        <v>536</v>
      </c>
      <c r="F70" s="83"/>
      <c r="G70" s="96"/>
      <c r="H70" s="133" t="s">
        <v>651</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87"/>
      <c r="B71" s="287"/>
      <c r="C71" s="52" t="s">
        <v>549</v>
      </c>
      <c r="D71" s="52" t="s">
        <v>66</v>
      </c>
      <c r="E71" s="55" t="s">
        <v>537</v>
      </c>
      <c r="F71" s="83"/>
      <c r="G71" s="96"/>
      <c r="H71" s="133" t="s">
        <v>651</v>
      </c>
      <c r="I71" s="9"/>
      <c r="J71" s="158" t="s">
        <v>8</v>
      </c>
      <c r="K71" s="158">
        <f>IF(AND($H71="Yes",NOT(ISERROR(SEARCH("-H-",$C71)))),1,0)</f>
        <v>0</v>
      </c>
      <c r="L71" s="158">
        <f>IF(AND($H71="Yes",NOT(ISERROR(SEARCH("-L-",$C71)))),1,0)</f>
        <v>0</v>
      </c>
      <c r="M71" s="158">
        <f>IF(AND($H71="Yes",NOT(ISERROR(SEARCH("-U-",$C71)))),1,0)</f>
        <v>0</v>
      </c>
      <c r="N71" s="158">
        <f>IF(AND($H71="Yes",NOT(ISERROR(SEARCH("-P-",$C71)))),1,0)</f>
        <v>0</v>
      </c>
      <c r="O71" s="158">
        <f>IF(AND($H71="Split",$D71="High"),1,0)</f>
        <v>0</v>
      </c>
      <c r="P71" s="158">
        <f>IF(AND($H71="Split",$D71="Low"),1,0)</f>
        <v>0</v>
      </c>
      <c r="Q71" s="158">
        <f>IF(AND($H71="Split",$D71="Unlikely"),1,0)</f>
        <v>0</v>
      </c>
      <c r="R71" s="158">
        <f>IF(AND($H71="Split",$D71="Moderate"),1,0)</f>
        <v>0</v>
      </c>
      <c r="S71" s="10"/>
    </row>
    <row r="72" spans="1:19" s="93" customFormat="1" ht="21" thickBot="1" x14ac:dyDescent="0.25">
      <c r="A72" s="287"/>
      <c r="B72" s="287"/>
      <c r="C72" s="62" t="s">
        <v>462</v>
      </c>
      <c r="D72" s="62" t="s">
        <v>390</v>
      </c>
      <c r="E72" s="82" t="s">
        <v>457</v>
      </c>
      <c r="F72" s="83"/>
      <c r="G72" s="96"/>
      <c r="H72" s="132" t="s">
        <v>651</v>
      </c>
      <c r="I72" s="7"/>
      <c r="J72" s="160" t="s">
        <v>8</v>
      </c>
      <c r="K72" s="160">
        <f>IF(AND($H72="Yes",NOT(ISERROR(SEARCH("-H-",$C72)))),1,0)</f>
        <v>0</v>
      </c>
      <c r="L72" s="160">
        <f>IF(AND($H72="Yes",NOT(ISERROR(SEARCH("-L-",$C72)))),1,0)</f>
        <v>0</v>
      </c>
      <c r="M72" s="160">
        <f>IF(AND($H72="Yes",NOT(ISERROR(SEARCH("-U-",$C72)))),1,0)</f>
        <v>0</v>
      </c>
      <c r="N72" s="160">
        <f>IF(AND($H72="Yes",NOT(ISERROR(SEARCH("-P-",$C72)))),1,0)</f>
        <v>0</v>
      </c>
      <c r="O72" s="160">
        <f>IF(AND($H72="Split",$D72="High"),1,0)</f>
        <v>0</v>
      </c>
      <c r="P72" s="160">
        <f>IF(AND($H72="Split",$D72="Low"),1,0)</f>
        <v>0</v>
      </c>
      <c r="Q72" s="160">
        <f>IF(AND($H72="Split",$D72="Unlikely"),1,0)</f>
        <v>0</v>
      </c>
      <c r="R72" s="160">
        <f>IF(AND($H72="Split",$D72="Moderate"),1,0)</f>
        <v>0</v>
      </c>
      <c r="S72" s="8"/>
    </row>
    <row r="73" spans="1:19" s="107" customFormat="1" ht="21" thickTop="1" x14ac:dyDescent="0.2">
      <c r="A73" s="288" t="s">
        <v>9</v>
      </c>
      <c r="B73" s="288"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ref="O73:O134" si="12">IF(AND($H73="Split",$D73="High"),1,0)</f>
        <v>0</v>
      </c>
      <c r="P73" s="159">
        <f t="shared" ref="P73:P134" si="13">IF(AND($H73="Split",$D73="Low"),1,0)</f>
        <v>0</v>
      </c>
      <c r="Q73" s="159">
        <f t="shared" ref="Q73:Q134" si="14">IF(AND($H73="Split",$D73="Unlikely"),1,0)</f>
        <v>0</v>
      </c>
      <c r="R73" s="159">
        <f t="shared" ref="R73:R134" si="15">IF(AND($H73="Split",$D73="Moderate"),1,0)</f>
        <v>0</v>
      </c>
      <c r="S73" s="127"/>
    </row>
    <row r="74" spans="1:19" s="107" customFormat="1" ht="20" x14ac:dyDescent="0.2">
      <c r="A74" s="289"/>
      <c r="B74" s="289"/>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89"/>
      <c r="B75" s="289"/>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89"/>
      <c r="B76" s="289"/>
      <c r="C76" s="80" t="s">
        <v>198</v>
      </c>
      <c r="D76" s="80" t="s">
        <v>65</v>
      </c>
      <c r="E76" s="71" t="s">
        <v>296</v>
      </c>
      <c r="F76" s="72" t="s">
        <v>98</v>
      </c>
      <c r="G76" s="109"/>
      <c r="H76" s="108" t="str">
        <f>IF(ISBLANK(H24),"Waiting",H24)</f>
        <v>No</v>
      </c>
      <c r="I76" s="9"/>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254"/>
    </row>
    <row r="77" spans="1:19" s="107" customFormat="1" ht="20" x14ac:dyDescent="0.2">
      <c r="A77" s="289"/>
      <c r="B77" s="289"/>
      <c r="C77" s="222" t="s">
        <v>211</v>
      </c>
      <c r="D77" s="222" t="s">
        <v>65</v>
      </c>
      <c r="E77" s="223" t="s">
        <v>591</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126" x14ac:dyDescent="0.2">
      <c r="A78" s="289"/>
      <c r="B78" s="289"/>
      <c r="C78" s="84" t="s">
        <v>224</v>
      </c>
      <c r="D78" s="84" t="s">
        <v>65</v>
      </c>
      <c r="E78" s="85" t="s">
        <v>317</v>
      </c>
      <c r="F78" s="86" t="s">
        <v>524</v>
      </c>
      <c r="G78" s="110">
        <v>6</v>
      </c>
      <c r="H78" s="131" t="s">
        <v>650</v>
      </c>
      <c r="I78" s="128" t="s">
        <v>859</v>
      </c>
      <c r="J78" s="163" t="s">
        <v>9</v>
      </c>
      <c r="K78" s="158">
        <f t="shared" si="11"/>
        <v>1</v>
      </c>
      <c r="L78" s="158">
        <f t="shared" si="8"/>
        <v>0</v>
      </c>
      <c r="M78" s="158">
        <f t="shared" si="9"/>
        <v>0</v>
      </c>
      <c r="N78" s="158">
        <f t="shared" si="10"/>
        <v>0</v>
      </c>
      <c r="O78" s="158">
        <f t="shared" si="12"/>
        <v>0</v>
      </c>
      <c r="P78" s="158">
        <f t="shared" si="13"/>
        <v>0</v>
      </c>
      <c r="Q78" s="158">
        <f t="shared" si="14"/>
        <v>0</v>
      </c>
      <c r="R78" s="158">
        <f t="shared" si="15"/>
        <v>0</v>
      </c>
      <c r="S78" s="255"/>
    </row>
    <row r="79" spans="1:19" s="93" customFormat="1" ht="216" x14ac:dyDescent="0.2">
      <c r="A79" s="289"/>
      <c r="B79" s="289"/>
      <c r="C79" s="57" t="s">
        <v>225</v>
      </c>
      <c r="D79" s="57" t="s">
        <v>65</v>
      </c>
      <c r="E79" s="85" t="s">
        <v>318</v>
      </c>
      <c r="F79" s="86" t="s">
        <v>118</v>
      </c>
      <c r="G79" s="96"/>
      <c r="H79" s="131" t="s">
        <v>650</v>
      </c>
      <c r="I79" s="3" t="s">
        <v>860</v>
      </c>
      <c r="J79" s="163" t="s">
        <v>9</v>
      </c>
      <c r="K79" s="158">
        <f t="shared" si="11"/>
        <v>1</v>
      </c>
      <c r="L79" s="158">
        <f t="shared" si="8"/>
        <v>0</v>
      </c>
      <c r="M79" s="158">
        <f t="shared" si="9"/>
        <v>0</v>
      </c>
      <c r="N79" s="158">
        <f t="shared" si="10"/>
        <v>0</v>
      </c>
      <c r="O79" s="158">
        <f t="shared" si="12"/>
        <v>0</v>
      </c>
      <c r="P79" s="158">
        <f t="shared" si="13"/>
        <v>0</v>
      </c>
      <c r="Q79" s="158">
        <f t="shared" si="14"/>
        <v>0</v>
      </c>
      <c r="R79" s="158">
        <f t="shared" si="15"/>
        <v>0</v>
      </c>
      <c r="S79" s="255"/>
    </row>
    <row r="80" spans="1:19" s="93" customFormat="1" ht="36" x14ac:dyDescent="0.2">
      <c r="A80" s="289"/>
      <c r="B80" s="289"/>
      <c r="C80" s="57" t="s">
        <v>226</v>
      </c>
      <c r="D80" s="57" t="s">
        <v>66</v>
      </c>
      <c r="E80" s="85" t="s">
        <v>319</v>
      </c>
      <c r="F80" s="86" t="s">
        <v>119</v>
      </c>
      <c r="G80" s="96"/>
      <c r="H80" s="133" t="s">
        <v>651</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89"/>
      <c r="B81" s="289"/>
      <c r="C81" s="188" t="s">
        <v>550</v>
      </c>
      <c r="D81" s="189" t="s">
        <v>65</v>
      </c>
      <c r="E81" s="190" t="s">
        <v>536</v>
      </c>
      <c r="F81" s="86"/>
      <c r="G81" s="96"/>
      <c r="H81" s="133" t="s">
        <v>651</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89"/>
      <c r="B82" s="289"/>
      <c r="C82" s="191" t="s">
        <v>551</v>
      </c>
      <c r="D82" s="192" t="s">
        <v>66</v>
      </c>
      <c r="E82" s="193" t="s">
        <v>537</v>
      </c>
      <c r="F82" s="86"/>
      <c r="G82" s="96"/>
      <c r="H82" s="133" t="s">
        <v>651</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89"/>
      <c r="B83" s="289"/>
      <c r="C83" s="57" t="s">
        <v>463</v>
      </c>
      <c r="D83" s="57" t="s">
        <v>390</v>
      </c>
      <c r="E83" s="85" t="s">
        <v>457</v>
      </c>
      <c r="F83" s="86"/>
      <c r="G83" s="96"/>
      <c r="H83" s="132" t="s">
        <v>651</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251"/>
    </row>
    <row r="84" spans="1:19" s="93" customFormat="1" ht="55" thickTop="1" x14ac:dyDescent="0.2">
      <c r="A84" s="291" t="s">
        <v>10</v>
      </c>
      <c r="B84" s="296" t="s">
        <v>41</v>
      </c>
      <c r="C84" s="62" t="s">
        <v>227</v>
      </c>
      <c r="D84" s="62" t="s">
        <v>65</v>
      </c>
      <c r="E84" s="67" t="s">
        <v>331</v>
      </c>
      <c r="F84" s="81" t="s">
        <v>120</v>
      </c>
      <c r="G84" s="96"/>
      <c r="H84" s="131" t="s">
        <v>651</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87"/>
      <c r="B85" s="297"/>
      <c r="C85" s="62" t="s">
        <v>228</v>
      </c>
      <c r="D85" s="62" t="s">
        <v>65</v>
      </c>
      <c r="E85" s="67" t="s">
        <v>332</v>
      </c>
      <c r="F85" s="81" t="s">
        <v>121</v>
      </c>
      <c r="G85" s="96"/>
      <c r="H85" s="131" t="s">
        <v>651</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87"/>
      <c r="B86" s="297"/>
      <c r="C86" s="222" t="s">
        <v>211</v>
      </c>
      <c r="D86" s="222" t="s">
        <v>65</v>
      </c>
      <c r="E86" s="220" t="s">
        <v>591</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87"/>
      <c r="B87" s="297"/>
      <c r="C87" s="62" t="s">
        <v>229</v>
      </c>
      <c r="D87" s="62" t="s">
        <v>65</v>
      </c>
      <c r="E87" s="87" t="s">
        <v>320</v>
      </c>
      <c r="F87" s="88" t="s">
        <v>122</v>
      </c>
      <c r="G87" s="96"/>
      <c r="H87" s="131" t="s">
        <v>651</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126" x14ac:dyDescent="0.2">
      <c r="A88" s="287"/>
      <c r="B88" s="297"/>
      <c r="C88" s="80" t="s">
        <v>224</v>
      </c>
      <c r="D88" s="80" t="s">
        <v>65</v>
      </c>
      <c r="E88" s="75" t="s">
        <v>317</v>
      </c>
      <c r="F88" s="76" t="s">
        <v>524</v>
      </c>
      <c r="G88" s="109"/>
      <c r="H88" s="108" t="str">
        <f>IF(ISBLANK(H78),"Waiting",H78)</f>
        <v>Yes</v>
      </c>
      <c r="I88" s="128" t="s">
        <v>859</v>
      </c>
      <c r="J88" s="158" t="s">
        <v>10</v>
      </c>
      <c r="K88" s="158">
        <f t="shared" si="11"/>
        <v>1</v>
      </c>
      <c r="L88" s="158">
        <f t="shared" si="8"/>
        <v>0</v>
      </c>
      <c r="M88" s="158">
        <f t="shared" si="9"/>
        <v>0</v>
      </c>
      <c r="N88" s="158">
        <f t="shared" si="10"/>
        <v>0</v>
      </c>
      <c r="O88" s="158">
        <f t="shared" si="12"/>
        <v>0</v>
      </c>
      <c r="P88" s="158">
        <f t="shared" si="13"/>
        <v>0</v>
      </c>
      <c r="Q88" s="158">
        <f t="shared" si="14"/>
        <v>0</v>
      </c>
      <c r="R88" s="158">
        <f t="shared" si="15"/>
        <v>0</v>
      </c>
      <c r="S88" s="257"/>
    </row>
    <row r="89" spans="1:19" s="93" customFormat="1" ht="162" x14ac:dyDescent="0.2">
      <c r="A89" s="287"/>
      <c r="B89" s="297"/>
      <c r="C89" s="62" t="s">
        <v>230</v>
      </c>
      <c r="D89" s="62" t="s">
        <v>65</v>
      </c>
      <c r="E89" s="67" t="s">
        <v>333</v>
      </c>
      <c r="F89" s="81" t="s">
        <v>123</v>
      </c>
      <c r="G89" s="96"/>
      <c r="H89" s="131" t="s">
        <v>650</v>
      </c>
      <c r="I89" s="3" t="s">
        <v>861</v>
      </c>
      <c r="J89" s="158" t="s">
        <v>10</v>
      </c>
      <c r="K89" s="158">
        <f t="shared" si="11"/>
        <v>1</v>
      </c>
      <c r="L89" s="158">
        <f t="shared" si="8"/>
        <v>0</v>
      </c>
      <c r="M89" s="158">
        <f t="shared" si="9"/>
        <v>0</v>
      </c>
      <c r="N89" s="158">
        <f t="shared" si="10"/>
        <v>0</v>
      </c>
      <c r="O89" s="158">
        <f t="shared" si="12"/>
        <v>0</v>
      </c>
      <c r="P89" s="158">
        <f t="shared" si="13"/>
        <v>0</v>
      </c>
      <c r="Q89" s="158">
        <f t="shared" si="14"/>
        <v>0</v>
      </c>
      <c r="R89" s="158">
        <f t="shared" si="15"/>
        <v>0</v>
      </c>
      <c r="S89" s="249"/>
    </row>
    <row r="90" spans="1:19" s="93" customFormat="1" ht="36" x14ac:dyDescent="0.2">
      <c r="A90" s="287"/>
      <c r="B90" s="297"/>
      <c r="C90" s="222" t="s">
        <v>212</v>
      </c>
      <c r="D90" s="222" t="s">
        <v>65</v>
      </c>
      <c r="E90" s="220" t="s">
        <v>601</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87"/>
      <c r="B91" s="297"/>
      <c r="C91" s="52" t="s">
        <v>602</v>
      </c>
      <c r="D91" s="52" t="s">
        <v>65</v>
      </c>
      <c r="E91" s="87" t="s">
        <v>603</v>
      </c>
      <c r="F91" s="87" t="s">
        <v>604</v>
      </c>
      <c r="G91" s="96"/>
      <c r="H91" s="131" t="s">
        <v>651</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87"/>
      <c r="B92" s="297"/>
      <c r="C92" s="62" t="s">
        <v>231</v>
      </c>
      <c r="D92" s="62" t="s">
        <v>66</v>
      </c>
      <c r="E92" s="87" t="s">
        <v>334</v>
      </c>
      <c r="F92" s="88" t="s">
        <v>124</v>
      </c>
      <c r="G92" s="96"/>
      <c r="H92" s="131" t="s">
        <v>651</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87"/>
      <c r="B93" s="297"/>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87"/>
      <c r="B94" s="297"/>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87"/>
      <c r="B95" s="297"/>
      <c r="C95" s="195" t="s">
        <v>552</v>
      </c>
      <c r="D95" s="196" t="s">
        <v>65</v>
      </c>
      <c r="E95" s="197" t="s">
        <v>536</v>
      </c>
      <c r="F95" s="194"/>
      <c r="G95" s="101"/>
      <c r="H95" s="131" t="s">
        <v>651</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87"/>
      <c r="B96" s="297"/>
      <c r="C96" s="198" t="s">
        <v>553</v>
      </c>
      <c r="D96" s="199" t="s">
        <v>66</v>
      </c>
      <c r="E96" s="200" t="s">
        <v>537</v>
      </c>
      <c r="F96" s="194"/>
      <c r="G96" s="101"/>
      <c r="H96" s="131" t="s">
        <v>651</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95"/>
      <c r="B97" s="298"/>
      <c r="C97" s="62" t="s">
        <v>464</v>
      </c>
      <c r="D97" s="62" t="s">
        <v>390</v>
      </c>
      <c r="E97" s="87" t="s">
        <v>457</v>
      </c>
      <c r="F97" s="88"/>
      <c r="G97" s="101"/>
      <c r="H97" s="131" t="s">
        <v>650</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256"/>
    </row>
    <row r="98" spans="1:20" s="93" customFormat="1" ht="37" thickTop="1" x14ac:dyDescent="0.2">
      <c r="A98" s="288" t="s">
        <v>11</v>
      </c>
      <c r="B98" s="288" t="s">
        <v>42</v>
      </c>
      <c r="C98" s="57" t="s">
        <v>232</v>
      </c>
      <c r="D98" s="57" t="s">
        <v>65</v>
      </c>
      <c r="E98" s="78" t="s">
        <v>335</v>
      </c>
      <c r="F98" s="79" t="s">
        <v>125</v>
      </c>
      <c r="G98" s="111"/>
      <c r="H98" s="130" t="s">
        <v>651</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126" x14ac:dyDescent="0.2">
      <c r="A99" s="289"/>
      <c r="B99" s="289"/>
      <c r="C99" s="57" t="s">
        <v>233</v>
      </c>
      <c r="D99" s="57" t="s">
        <v>65</v>
      </c>
      <c r="E99" s="78" t="s">
        <v>336</v>
      </c>
      <c r="F99" s="79" t="s">
        <v>583</v>
      </c>
      <c r="G99" s="111"/>
      <c r="H99" s="131" t="s">
        <v>650</v>
      </c>
      <c r="I99" s="9" t="s">
        <v>864</v>
      </c>
      <c r="J99" s="158" t="s">
        <v>11</v>
      </c>
      <c r="K99" s="158">
        <f t="shared" si="11"/>
        <v>1</v>
      </c>
      <c r="L99" s="158">
        <f t="shared" si="8"/>
        <v>0</v>
      </c>
      <c r="M99" s="158">
        <f t="shared" si="9"/>
        <v>0</v>
      </c>
      <c r="N99" s="158">
        <f t="shared" si="10"/>
        <v>0</v>
      </c>
      <c r="O99" s="158">
        <f t="shared" si="12"/>
        <v>0</v>
      </c>
      <c r="P99" s="158">
        <f t="shared" si="13"/>
        <v>0</v>
      </c>
      <c r="Q99" s="158">
        <f t="shared" si="14"/>
        <v>0</v>
      </c>
      <c r="R99" s="158">
        <f t="shared" si="15"/>
        <v>0</v>
      </c>
      <c r="S99" s="269"/>
    </row>
    <row r="100" spans="1:20" s="93" customFormat="1" ht="36" x14ac:dyDescent="0.2">
      <c r="A100" s="289"/>
      <c r="B100" s="289"/>
      <c r="C100" s="57" t="s">
        <v>234</v>
      </c>
      <c r="D100" s="57" t="s">
        <v>65</v>
      </c>
      <c r="E100" s="78" t="s">
        <v>337</v>
      </c>
      <c r="F100" s="79" t="s">
        <v>127</v>
      </c>
      <c r="G100" s="111"/>
      <c r="H100" s="131" t="s">
        <v>651</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89"/>
      <c r="B101" s="289"/>
      <c r="C101" s="57" t="s">
        <v>235</v>
      </c>
      <c r="D101" s="57" t="s">
        <v>65</v>
      </c>
      <c r="E101" s="78" t="s">
        <v>338</v>
      </c>
      <c r="F101" s="79" t="s">
        <v>128</v>
      </c>
      <c r="G101" s="111"/>
      <c r="H101" s="131" t="s">
        <v>651</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89"/>
      <c r="B102" s="289"/>
      <c r="C102" s="57" t="s">
        <v>236</v>
      </c>
      <c r="D102" s="57" t="s">
        <v>65</v>
      </c>
      <c r="E102" s="78" t="s">
        <v>339</v>
      </c>
      <c r="F102" s="79" t="s">
        <v>129</v>
      </c>
      <c r="G102" s="111"/>
      <c r="H102" s="131" t="s">
        <v>651</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89"/>
      <c r="B103" s="289"/>
      <c r="C103" s="57" t="s">
        <v>237</v>
      </c>
      <c r="D103" s="57" t="s">
        <v>65</v>
      </c>
      <c r="E103" s="78" t="s">
        <v>340</v>
      </c>
      <c r="F103" s="79" t="s">
        <v>130</v>
      </c>
      <c r="G103" s="111"/>
      <c r="H103" s="131" t="s">
        <v>651</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89"/>
      <c r="B104" s="289"/>
      <c r="C104" s="57" t="s">
        <v>238</v>
      </c>
      <c r="D104" s="57" t="s">
        <v>65</v>
      </c>
      <c r="E104" s="78" t="s">
        <v>341</v>
      </c>
      <c r="F104" s="79" t="s">
        <v>131</v>
      </c>
      <c r="G104" s="111"/>
      <c r="H104" s="133" t="s">
        <v>651</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90" x14ac:dyDescent="0.2">
      <c r="A105" s="289"/>
      <c r="B105" s="289"/>
      <c r="C105" s="227" t="s">
        <v>582</v>
      </c>
      <c r="D105" s="227" t="s">
        <v>65</v>
      </c>
      <c r="E105" s="228" t="s">
        <v>616</v>
      </c>
      <c r="F105" s="79" t="s">
        <v>584</v>
      </c>
      <c r="G105" s="111"/>
      <c r="H105" s="133" t="s">
        <v>650</v>
      </c>
      <c r="I105" s="9" t="s">
        <v>863</v>
      </c>
      <c r="J105" s="158" t="s">
        <v>11</v>
      </c>
      <c r="K105" s="158">
        <f t="shared" si="11"/>
        <v>1</v>
      </c>
      <c r="L105" s="158">
        <f t="shared" si="8"/>
        <v>0</v>
      </c>
      <c r="M105" s="158">
        <f t="shared" si="9"/>
        <v>0</v>
      </c>
      <c r="N105" s="158">
        <f t="shared" si="10"/>
        <v>0</v>
      </c>
      <c r="O105" s="158">
        <f t="shared" si="12"/>
        <v>0</v>
      </c>
      <c r="P105" s="158">
        <f t="shared" si="13"/>
        <v>0</v>
      </c>
      <c r="Q105" s="158">
        <f t="shared" si="14"/>
        <v>0</v>
      </c>
      <c r="R105" s="158">
        <f t="shared" si="15"/>
        <v>0</v>
      </c>
      <c r="S105" s="250"/>
    </row>
    <row r="106" spans="1:20" s="93" customFormat="1" ht="36" x14ac:dyDescent="0.2">
      <c r="A106" s="289"/>
      <c r="B106" s="289"/>
      <c r="C106" s="188" t="s">
        <v>554</v>
      </c>
      <c r="D106" s="189" t="s">
        <v>65</v>
      </c>
      <c r="E106" s="190" t="s">
        <v>536</v>
      </c>
      <c r="F106" s="79"/>
      <c r="G106" s="111"/>
      <c r="H106" s="133" t="s">
        <v>651</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89"/>
      <c r="B107" s="289"/>
      <c r="C107" s="207" t="s">
        <v>573</v>
      </c>
      <c r="D107" s="208" t="s">
        <v>66</v>
      </c>
      <c r="E107" s="209" t="s">
        <v>537</v>
      </c>
      <c r="F107" s="79"/>
      <c r="G107" s="111"/>
      <c r="H107" s="133" t="s">
        <v>651</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89"/>
      <c r="B108" s="289"/>
      <c r="C108" s="57" t="s">
        <v>465</v>
      </c>
      <c r="D108" s="57" t="s">
        <v>390</v>
      </c>
      <c r="E108" s="78" t="s">
        <v>457</v>
      </c>
      <c r="F108" s="79"/>
      <c r="G108" s="111"/>
      <c r="H108" s="132" t="s">
        <v>651</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91" t="s">
        <v>12</v>
      </c>
      <c r="B109" s="291" t="s">
        <v>43</v>
      </c>
      <c r="C109" s="69" t="s">
        <v>239</v>
      </c>
      <c r="D109" s="69" t="s">
        <v>65</v>
      </c>
      <c r="E109" s="53" t="s">
        <v>321</v>
      </c>
      <c r="F109" s="54" t="s">
        <v>525</v>
      </c>
      <c r="G109" s="111"/>
      <c r="H109" s="130" t="s">
        <v>651</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87"/>
      <c r="B110" s="287"/>
      <c r="C110" s="69" t="s">
        <v>240</v>
      </c>
      <c r="D110" s="69" t="s">
        <v>65</v>
      </c>
      <c r="E110" s="53" t="s">
        <v>322</v>
      </c>
      <c r="F110" s="54" t="s">
        <v>132</v>
      </c>
      <c r="G110" s="96"/>
      <c r="H110" s="131" t="s">
        <v>651</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87"/>
      <c r="B111" s="287"/>
      <c r="C111" s="69" t="s">
        <v>241</v>
      </c>
      <c r="D111" s="69" t="s">
        <v>65</v>
      </c>
      <c r="E111" s="53" t="s">
        <v>323</v>
      </c>
      <c r="F111" s="54" t="s">
        <v>526</v>
      </c>
      <c r="G111" s="96"/>
      <c r="H111" s="131" t="s">
        <v>651</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36" x14ac:dyDescent="0.2">
      <c r="A112" s="287"/>
      <c r="B112" s="287"/>
      <c r="C112" s="69" t="s">
        <v>242</v>
      </c>
      <c r="D112" s="69" t="s">
        <v>65</v>
      </c>
      <c r="E112" s="53" t="s">
        <v>342</v>
      </c>
      <c r="F112" s="54" t="s">
        <v>133</v>
      </c>
      <c r="G112" s="96"/>
      <c r="H112" s="131" t="s">
        <v>651</v>
      </c>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87"/>
      <c r="B113" s="287"/>
      <c r="C113" s="69" t="s">
        <v>243</v>
      </c>
      <c r="D113" s="69" t="s">
        <v>65</v>
      </c>
      <c r="E113" s="53" t="s">
        <v>343</v>
      </c>
      <c r="F113" s="54" t="s">
        <v>134</v>
      </c>
      <c r="G113" s="96"/>
      <c r="H113" s="131" t="s">
        <v>651</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87"/>
      <c r="B114" s="287"/>
      <c r="C114" s="69" t="s">
        <v>244</v>
      </c>
      <c r="D114" s="69" t="s">
        <v>65</v>
      </c>
      <c r="E114" s="53" t="s">
        <v>324</v>
      </c>
      <c r="F114" s="54" t="s">
        <v>135</v>
      </c>
      <c r="G114" s="96"/>
      <c r="H114" s="131" t="s">
        <v>651</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87"/>
      <c r="B115" s="287"/>
      <c r="C115" s="62" t="s">
        <v>245</v>
      </c>
      <c r="D115" s="62" t="s">
        <v>65</v>
      </c>
      <c r="E115" s="67" t="s">
        <v>344</v>
      </c>
      <c r="F115" s="81" t="s">
        <v>136</v>
      </c>
      <c r="G115" s="96"/>
      <c r="H115" s="131" t="s">
        <v>651</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87"/>
      <c r="B116" s="287"/>
      <c r="C116" s="52" t="s">
        <v>246</v>
      </c>
      <c r="D116" s="52" t="s">
        <v>66</v>
      </c>
      <c r="E116" s="87" t="s">
        <v>345</v>
      </c>
      <c r="F116" s="88" t="s">
        <v>137</v>
      </c>
      <c r="G116" s="96"/>
      <c r="H116" s="133" t="s">
        <v>651</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250"/>
    </row>
    <row r="117" spans="1:19" s="93" customFormat="1" ht="36" x14ac:dyDescent="0.2">
      <c r="A117" s="287"/>
      <c r="B117" s="287"/>
      <c r="C117" s="195" t="s">
        <v>555</v>
      </c>
      <c r="D117" s="196" t="s">
        <v>65</v>
      </c>
      <c r="E117" s="197" t="s">
        <v>536</v>
      </c>
      <c r="F117" s="88"/>
      <c r="G117" s="96"/>
      <c r="H117" s="133" t="s">
        <v>651</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87"/>
      <c r="B118" s="287"/>
      <c r="C118" s="198" t="s">
        <v>556</v>
      </c>
      <c r="D118" s="199" t="s">
        <v>66</v>
      </c>
      <c r="E118" s="200" t="s">
        <v>537</v>
      </c>
      <c r="F118" s="88"/>
      <c r="G118" s="96"/>
      <c r="H118" s="133" t="s">
        <v>651</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199" thickBot="1" x14ac:dyDescent="0.25">
      <c r="A119" s="287"/>
      <c r="B119" s="287"/>
      <c r="C119" s="52" t="s">
        <v>466</v>
      </c>
      <c r="D119" s="52" t="s">
        <v>390</v>
      </c>
      <c r="E119" s="87" t="s">
        <v>457</v>
      </c>
      <c r="F119" s="88"/>
      <c r="G119" s="96"/>
      <c r="H119" s="132" t="s">
        <v>650</v>
      </c>
      <c r="I119" s="7" t="s">
        <v>805</v>
      </c>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88" t="s">
        <v>13</v>
      </c>
      <c r="B120" s="299"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89"/>
      <c r="B121" s="300"/>
      <c r="C121" s="65" t="s">
        <v>241</v>
      </c>
      <c r="D121" s="65" t="s">
        <v>65</v>
      </c>
      <c r="E121" s="66" t="s">
        <v>323</v>
      </c>
      <c r="F121" s="68" t="s">
        <v>526</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36" x14ac:dyDescent="0.2">
      <c r="A122" s="289"/>
      <c r="B122" s="300"/>
      <c r="C122" s="65" t="s">
        <v>242</v>
      </c>
      <c r="D122" s="65" t="s">
        <v>65</v>
      </c>
      <c r="E122" s="66" t="s">
        <v>342</v>
      </c>
      <c r="F122" s="68" t="s">
        <v>133</v>
      </c>
      <c r="G122" s="101"/>
      <c r="H122" s="104" t="str">
        <f>IF(ISBLANK(H112),"Waiting",H112)</f>
        <v>No</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89"/>
      <c r="B123" s="300"/>
      <c r="C123" s="57" t="s">
        <v>247</v>
      </c>
      <c r="D123" s="57" t="s">
        <v>65</v>
      </c>
      <c r="E123" s="78" t="s">
        <v>617</v>
      </c>
      <c r="F123" s="79" t="s">
        <v>138</v>
      </c>
      <c r="G123" s="96"/>
      <c r="H123" s="131" t="s">
        <v>651</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89"/>
      <c r="B124" s="300"/>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89"/>
      <c r="B125" s="300"/>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89"/>
      <c r="B126" s="300"/>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89"/>
      <c r="B127" s="300"/>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89"/>
      <c r="B128" s="300"/>
      <c r="C128" s="201" t="s">
        <v>557</v>
      </c>
      <c r="D128" s="202" t="s">
        <v>65</v>
      </c>
      <c r="E128" s="203" t="s">
        <v>536</v>
      </c>
      <c r="F128" s="204"/>
      <c r="G128" s="101"/>
      <c r="H128" s="131" t="s">
        <v>651</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250"/>
    </row>
    <row r="129" spans="1:19" s="93" customFormat="1" ht="36" x14ac:dyDescent="0.2">
      <c r="A129" s="289"/>
      <c r="B129" s="300"/>
      <c r="C129" s="207" t="s">
        <v>574</v>
      </c>
      <c r="D129" s="208" t="s">
        <v>66</v>
      </c>
      <c r="E129" s="209" t="s">
        <v>537</v>
      </c>
      <c r="F129" s="204"/>
      <c r="G129" s="101"/>
      <c r="H129" s="133" t="s">
        <v>651</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91" thickBot="1" x14ac:dyDescent="0.25">
      <c r="A130" s="290"/>
      <c r="B130" s="301"/>
      <c r="C130" s="57" t="s">
        <v>467</v>
      </c>
      <c r="D130" s="57" t="s">
        <v>390</v>
      </c>
      <c r="E130" s="78" t="s">
        <v>457</v>
      </c>
      <c r="F130" s="79"/>
      <c r="G130" s="101"/>
      <c r="H130" s="133" t="s">
        <v>650</v>
      </c>
      <c r="I130" s="7" t="s">
        <v>800</v>
      </c>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91" t="s">
        <v>14</v>
      </c>
      <c r="B131" s="291" t="s">
        <v>45</v>
      </c>
      <c r="C131" s="62" t="s">
        <v>248</v>
      </c>
      <c r="D131" s="62" t="s">
        <v>65</v>
      </c>
      <c r="E131" s="67" t="s">
        <v>346</v>
      </c>
      <c r="F131" s="81" t="s">
        <v>139</v>
      </c>
      <c r="G131" s="96"/>
      <c r="H131" s="130" t="s">
        <v>651</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87"/>
      <c r="B132" s="287"/>
      <c r="C132" s="80" t="s">
        <v>241</v>
      </c>
      <c r="D132" s="80" t="s">
        <v>65</v>
      </c>
      <c r="E132" s="75" t="s">
        <v>323</v>
      </c>
      <c r="F132" s="76" t="s">
        <v>526</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87"/>
      <c r="B133" s="287"/>
      <c r="C133" s="195" t="s">
        <v>558</v>
      </c>
      <c r="D133" s="196" t="s">
        <v>65</v>
      </c>
      <c r="E133" s="197" t="s">
        <v>536</v>
      </c>
      <c r="F133" s="205"/>
      <c r="G133" s="109"/>
      <c r="H133" s="131" t="s">
        <v>651</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87"/>
      <c r="B134" s="287"/>
      <c r="C134" s="198" t="s">
        <v>575</v>
      </c>
      <c r="D134" s="199" t="s">
        <v>66</v>
      </c>
      <c r="E134" s="200" t="s">
        <v>537</v>
      </c>
      <c r="F134" s="205"/>
      <c r="G134" s="109"/>
      <c r="H134" s="131" t="s">
        <v>651</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55" thickBot="1" x14ac:dyDescent="0.25">
      <c r="A135" s="295"/>
      <c r="B135" s="295"/>
      <c r="C135" s="62" t="s">
        <v>468</v>
      </c>
      <c r="D135" s="62" t="s">
        <v>390</v>
      </c>
      <c r="E135" s="67" t="s">
        <v>457</v>
      </c>
      <c r="F135" s="81"/>
      <c r="G135" s="109"/>
      <c r="H135" s="131" t="s">
        <v>650</v>
      </c>
      <c r="I135" s="140" t="s">
        <v>801</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88" t="s">
        <v>15</v>
      </c>
      <c r="B136" s="288"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126" x14ac:dyDescent="0.2">
      <c r="A137" s="289"/>
      <c r="B137" s="289"/>
      <c r="C137" s="65" t="s">
        <v>233</v>
      </c>
      <c r="D137" s="65" t="s">
        <v>65</v>
      </c>
      <c r="E137" s="66" t="s">
        <v>336</v>
      </c>
      <c r="F137" s="68" t="s">
        <v>126</v>
      </c>
      <c r="G137" s="101"/>
      <c r="H137" s="104" t="str">
        <f t="shared" si="24"/>
        <v>Yes</v>
      </c>
      <c r="I137" s="9" t="s">
        <v>796</v>
      </c>
      <c r="J137" s="158" t="s">
        <v>15</v>
      </c>
      <c r="K137" s="158">
        <f t="shared" si="19"/>
        <v>1</v>
      </c>
      <c r="L137" s="158">
        <f t="shared" si="16"/>
        <v>0</v>
      </c>
      <c r="M137" s="158">
        <f t="shared" si="17"/>
        <v>0</v>
      </c>
      <c r="N137" s="158">
        <f t="shared" si="18"/>
        <v>0</v>
      </c>
      <c r="O137" s="158">
        <f t="shared" si="20"/>
        <v>0</v>
      </c>
      <c r="P137" s="158">
        <f t="shared" si="21"/>
        <v>0</v>
      </c>
      <c r="Q137" s="158">
        <f t="shared" si="22"/>
        <v>0</v>
      </c>
      <c r="R137" s="158">
        <f t="shared" si="23"/>
        <v>0</v>
      </c>
      <c r="S137" s="249"/>
    </row>
    <row r="138" spans="1:19" s="103" customFormat="1" ht="36" x14ac:dyDescent="0.2">
      <c r="A138" s="289"/>
      <c r="B138" s="289"/>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89"/>
      <c r="B139" s="289"/>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89"/>
      <c r="B140" s="289"/>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89"/>
      <c r="B141" s="289"/>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89"/>
      <c r="B142" s="289"/>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89"/>
      <c r="B143" s="289"/>
      <c r="C143" s="65" t="s">
        <v>239</v>
      </c>
      <c r="D143" s="65" t="s">
        <v>65</v>
      </c>
      <c r="E143" s="66" t="s">
        <v>321</v>
      </c>
      <c r="F143" s="68" t="s">
        <v>527</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89"/>
      <c r="B144" s="289"/>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89"/>
      <c r="B145" s="289"/>
      <c r="C145" s="65" t="s">
        <v>241</v>
      </c>
      <c r="D145" s="65" t="s">
        <v>65</v>
      </c>
      <c r="E145" s="66" t="s">
        <v>323</v>
      </c>
      <c r="F145" s="68" t="s">
        <v>528</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36" x14ac:dyDescent="0.2">
      <c r="A146" s="289"/>
      <c r="B146" s="289"/>
      <c r="C146" s="65" t="s">
        <v>242</v>
      </c>
      <c r="D146" s="65" t="s">
        <v>65</v>
      </c>
      <c r="E146" s="66" t="s">
        <v>342</v>
      </c>
      <c r="F146" s="68" t="s">
        <v>133</v>
      </c>
      <c r="G146" s="101"/>
      <c r="H146" s="104" t="str">
        <f>IF(ISBLANK(H112),"Waiting",H112)</f>
        <v>No</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89"/>
      <c r="B147" s="289"/>
      <c r="C147" s="230" t="s">
        <v>247</v>
      </c>
      <c r="D147" s="230" t="s">
        <v>65</v>
      </c>
      <c r="E147" s="66" t="s">
        <v>617</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89"/>
      <c r="B148" s="289"/>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89"/>
      <c r="B149" s="289"/>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89"/>
      <c r="B150" s="289"/>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89"/>
      <c r="B151" s="289"/>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89"/>
      <c r="B152" s="289"/>
      <c r="C152" s="57" t="s">
        <v>249</v>
      </c>
      <c r="D152" s="57" t="s">
        <v>65</v>
      </c>
      <c r="E152" s="78" t="s">
        <v>325</v>
      </c>
      <c r="F152" s="79" t="s">
        <v>520</v>
      </c>
      <c r="G152" s="101"/>
      <c r="H152" s="131" t="s">
        <v>651</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250"/>
    </row>
    <row r="153" spans="1:19" s="103" customFormat="1" ht="36" x14ac:dyDescent="0.2">
      <c r="A153" s="289"/>
      <c r="B153" s="289"/>
      <c r="C153" s="201" t="s">
        <v>559</v>
      </c>
      <c r="D153" s="202" t="s">
        <v>65</v>
      </c>
      <c r="E153" s="203" t="s">
        <v>536</v>
      </c>
      <c r="F153" s="79"/>
      <c r="G153" s="101"/>
      <c r="H153" s="131" t="s">
        <v>651</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250"/>
    </row>
    <row r="154" spans="1:19" s="103" customFormat="1" ht="36" x14ac:dyDescent="0.2">
      <c r="A154" s="289"/>
      <c r="B154" s="289"/>
      <c r="C154" s="207" t="s">
        <v>576</v>
      </c>
      <c r="D154" s="208" t="s">
        <v>66</v>
      </c>
      <c r="E154" s="209" t="s">
        <v>537</v>
      </c>
      <c r="F154" s="79"/>
      <c r="G154" s="101"/>
      <c r="H154" s="131" t="s">
        <v>651</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89"/>
      <c r="B155" s="289"/>
      <c r="C155" s="57" t="s">
        <v>469</v>
      </c>
      <c r="D155" s="57" t="s">
        <v>390</v>
      </c>
      <c r="E155" s="78" t="s">
        <v>457</v>
      </c>
      <c r="F155" s="79"/>
      <c r="G155" s="101"/>
      <c r="H155" s="142" t="s">
        <v>651</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91" t="s">
        <v>16</v>
      </c>
      <c r="B156" s="291" t="s">
        <v>47</v>
      </c>
      <c r="C156" s="62" t="s">
        <v>250</v>
      </c>
      <c r="D156" s="62" t="s">
        <v>65</v>
      </c>
      <c r="E156" s="67" t="s">
        <v>348</v>
      </c>
      <c r="F156" s="81" t="s">
        <v>141</v>
      </c>
      <c r="G156" s="96"/>
      <c r="H156" s="130" t="s">
        <v>651</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87"/>
      <c r="B157" s="287"/>
      <c r="C157" s="62" t="s">
        <v>251</v>
      </c>
      <c r="D157" s="62" t="s">
        <v>65</v>
      </c>
      <c r="E157" s="67" t="s">
        <v>349</v>
      </c>
      <c r="F157" s="81" t="s">
        <v>142</v>
      </c>
      <c r="G157" s="96"/>
      <c r="H157" s="131" t="s">
        <v>651</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87"/>
      <c r="B158" s="287"/>
      <c r="C158" s="62" t="s">
        <v>252</v>
      </c>
      <c r="D158" s="62" t="s">
        <v>65</v>
      </c>
      <c r="E158" s="67" t="s">
        <v>605</v>
      </c>
      <c r="F158" s="81" t="s">
        <v>143</v>
      </c>
      <c r="G158" s="96"/>
      <c r="H158" s="131" t="s">
        <v>651</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249"/>
    </row>
    <row r="159" spans="1:19" s="93" customFormat="1" ht="36" x14ac:dyDescent="0.2">
      <c r="A159" s="287"/>
      <c r="B159" s="287"/>
      <c r="C159" s="62" t="s">
        <v>253</v>
      </c>
      <c r="D159" s="62" t="s">
        <v>65</v>
      </c>
      <c r="E159" s="67" t="s">
        <v>607</v>
      </c>
      <c r="F159" s="81" t="s">
        <v>608</v>
      </c>
      <c r="G159" s="96"/>
      <c r="H159" s="131" t="s">
        <v>651</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0" x14ac:dyDescent="0.2">
      <c r="A160" s="287"/>
      <c r="B160" s="287"/>
      <c r="C160" s="62" t="s">
        <v>254</v>
      </c>
      <c r="D160" s="62" t="s">
        <v>65</v>
      </c>
      <c r="E160" s="67" t="s">
        <v>326</v>
      </c>
      <c r="F160" s="81" t="s">
        <v>144</v>
      </c>
      <c r="G160" s="96"/>
      <c r="H160" s="131" t="s">
        <v>650</v>
      </c>
      <c r="I160" s="3" t="s">
        <v>884</v>
      </c>
      <c r="J160" s="158" t="s">
        <v>16</v>
      </c>
      <c r="K160" s="158">
        <f t="shared" si="19"/>
        <v>1</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87"/>
      <c r="B161" s="287"/>
      <c r="C161" s="62" t="s">
        <v>255</v>
      </c>
      <c r="D161" s="62" t="s">
        <v>65</v>
      </c>
      <c r="E161" s="67" t="s">
        <v>351</v>
      </c>
      <c r="F161" s="81" t="s">
        <v>148</v>
      </c>
      <c r="G161" s="96"/>
      <c r="H161" s="131" t="s">
        <v>651</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87"/>
      <c r="B162" s="287"/>
      <c r="C162" s="62" t="s">
        <v>606</v>
      </c>
      <c r="D162" s="62" t="s">
        <v>65</v>
      </c>
      <c r="E162" s="67" t="s">
        <v>621</v>
      </c>
      <c r="F162" s="81" t="s">
        <v>609</v>
      </c>
      <c r="G162" s="96"/>
      <c r="H162" s="131" t="s">
        <v>651</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87"/>
      <c r="B163" s="287"/>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87"/>
      <c r="B164" s="287"/>
      <c r="C164" s="230" t="s">
        <v>257</v>
      </c>
      <c r="D164" s="230" t="s">
        <v>66</v>
      </c>
      <c r="E164" s="232" t="s">
        <v>353</v>
      </c>
      <c r="F164" s="231" t="s">
        <v>597</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87"/>
      <c r="B165" s="287"/>
      <c r="C165" s="62" t="s">
        <v>258</v>
      </c>
      <c r="D165" s="62" t="s">
        <v>66</v>
      </c>
      <c r="E165" s="87" t="s">
        <v>593</v>
      </c>
      <c r="F165" s="88" t="s">
        <v>146</v>
      </c>
      <c r="G165" s="101"/>
      <c r="H165" s="131" t="s">
        <v>651</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87"/>
      <c r="B166" s="287"/>
      <c r="C166" s="195" t="s">
        <v>560</v>
      </c>
      <c r="D166" s="196" t="s">
        <v>65</v>
      </c>
      <c r="E166" s="197" t="s">
        <v>536</v>
      </c>
      <c r="F166" s="88"/>
      <c r="G166" s="101"/>
      <c r="H166" s="133" t="s">
        <v>651</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87"/>
      <c r="B167" s="287"/>
      <c r="C167" s="198" t="s">
        <v>561</v>
      </c>
      <c r="D167" s="199" t="s">
        <v>66</v>
      </c>
      <c r="E167" s="200" t="s">
        <v>537</v>
      </c>
      <c r="F167" s="88"/>
      <c r="G167" s="101"/>
      <c r="H167" s="133" t="s">
        <v>651</v>
      </c>
      <c r="I167" s="3"/>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21" thickBot="1" x14ac:dyDescent="0.25">
      <c r="A168" s="287"/>
      <c r="B168" s="287"/>
      <c r="C168" s="62" t="s">
        <v>470</v>
      </c>
      <c r="D168" s="62" t="s">
        <v>390</v>
      </c>
      <c r="E168" s="87" t="s">
        <v>457</v>
      </c>
      <c r="F168" s="88"/>
      <c r="G168" s="96"/>
      <c r="H168" s="132" t="s">
        <v>651</v>
      </c>
      <c r="I168" s="213"/>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253"/>
    </row>
    <row r="169" spans="1:19" s="103" customFormat="1" ht="73" thickTop="1" x14ac:dyDescent="0.2">
      <c r="A169" s="288" t="s">
        <v>17</v>
      </c>
      <c r="B169" s="288"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89"/>
      <c r="B170" s="289"/>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89"/>
      <c r="B171" s="289"/>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89"/>
      <c r="B172" s="289"/>
      <c r="C172" s="65" t="s">
        <v>253</v>
      </c>
      <c r="D172" s="65" t="s">
        <v>65</v>
      </c>
      <c r="E172" s="66" t="s">
        <v>607</v>
      </c>
      <c r="F172" s="68" t="s">
        <v>608</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0" x14ac:dyDescent="0.2">
      <c r="A173" s="289"/>
      <c r="B173" s="289"/>
      <c r="C173" s="65" t="s">
        <v>254</v>
      </c>
      <c r="D173" s="65" t="s">
        <v>65</v>
      </c>
      <c r="E173" s="66" t="s">
        <v>32</v>
      </c>
      <c r="F173" s="68" t="s">
        <v>144</v>
      </c>
      <c r="G173" s="101"/>
      <c r="H173" s="104" t="str">
        <f t="shared" si="25"/>
        <v>Yes</v>
      </c>
      <c r="I173" s="3" t="s">
        <v>884</v>
      </c>
      <c r="J173" s="158" t="s">
        <v>17</v>
      </c>
      <c r="K173" s="158">
        <f t="shared" si="19"/>
        <v>1</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89"/>
      <c r="B174" s="289"/>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89"/>
      <c r="B175" s="289"/>
      <c r="C175" s="65" t="s">
        <v>606</v>
      </c>
      <c r="D175" s="65" t="s">
        <v>65</v>
      </c>
      <c r="E175" s="66" t="s">
        <v>621</v>
      </c>
      <c r="F175" s="68" t="s">
        <v>609</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89"/>
      <c r="B176" s="289"/>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89"/>
      <c r="B177" s="289"/>
      <c r="C177" s="65" t="s">
        <v>260</v>
      </c>
      <c r="D177" s="65" t="s">
        <v>65</v>
      </c>
      <c r="E177" s="66" t="s">
        <v>620</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89"/>
      <c r="B178" s="289"/>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89"/>
      <c r="B179" s="289"/>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89"/>
      <c r="B180" s="289"/>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89"/>
      <c r="B181" s="289"/>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89"/>
      <c r="B182" s="289"/>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89"/>
      <c r="B183" s="289"/>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89"/>
      <c r="B184" s="289"/>
      <c r="C184" s="222" t="s">
        <v>257</v>
      </c>
      <c r="D184" s="222" t="s">
        <v>66</v>
      </c>
      <c r="E184" s="220" t="s">
        <v>353</v>
      </c>
      <c r="F184" s="231" t="s">
        <v>597</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562</v>
      </c>
      <c r="D185" s="202" t="s">
        <v>65</v>
      </c>
      <c r="E185" s="203" t="s">
        <v>536</v>
      </c>
      <c r="F185" s="206"/>
      <c r="G185" s="101"/>
      <c r="H185" s="133" t="s">
        <v>651</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249"/>
    </row>
    <row r="186" spans="1:19" s="93" customFormat="1" ht="36" x14ac:dyDescent="0.2">
      <c r="A186" s="211"/>
      <c r="B186" s="211"/>
      <c r="C186" s="207" t="s">
        <v>577</v>
      </c>
      <c r="D186" s="208" t="s">
        <v>66</v>
      </c>
      <c r="E186" s="209" t="s">
        <v>537</v>
      </c>
      <c r="F186" s="206"/>
      <c r="G186" s="101"/>
      <c r="H186" s="133" t="s">
        <v>651</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264" customFormat="1" ht="21" thickBot="1" x14ac:dyDescent="0.25">
      <c r="A187" s="265"/>
      <c r="B187" s="265"/>
      <c r="C187" s="77" t="s">
        <v>472</v>
      </c>
      <c r="D187" s="77" t="s">
        <v>390</v>
      </c>
      <c r="E187" s="266" t="s">
        <v>457</v>
      </c>
      <c r="F187" s="267"/>
      <c r="G187" s="101"/>
      <c r="H187" s="259" t="s">
        <v>651</v>
      </c>
      <c r="I187" s="260"/>
      <c r="J187" s="261" t="s">
        <v>17</v>
      </c>
      <c r="K187" s="261">
        <f t="shared" si="19"/>
        <v>0</v>
      </c>
      <c r="L187" s="261">
        <f t="shared" si="16"/>
        <v>0</v>
      </c>
      <c r="M187" s="261">
        <f t="shared" si="17"/>
        <v>0</v>
      </c>
      <c r="N187" s="261">
        <f t="shared" si="18"/>
        <v>0</v>
      </c>
      <c r="O187" s="262">
        <f t="shared" si="20"/>
        <v>0</v>
      </c>
      <c r="P187" s="262">
        <f t="shared" si="21"/>
        <v>0</v>
      </c>
      <c r="Q187" s="262">
        <f t="shared" si="22"/>
        <v>0</v>
      </c>
      <c r="R187" s="262">
        <f t="shared" si="23"/>
        <v>0</v>
      </c>
      <c r="S187" s="263"/>
    </row>
    <row r="188" spans="1:19" s="93" customFormat="1" ht="73" thickTop="1" x14ac:dyDescent="0.2">
      <c r="A188" s="291" t="s">
        <v>18</v>
      </c>
      <c r="B188" s="291" t="s">
        <v>49</v>
      </c>
      <c r="C188" s="62" t="s">
        <v>259</v>
      </c>
      <c r="D188" s="62" t="s">
        <v>65</v>
      </c>
      <c r="E188" s="67" t="s">
        <v>630</v>
      </c>
      <c r="F188" s="81" t="s">
        <v>155</v>
      </c>
      <c r="G188" s="96"/>
      <c r="H188" s="130" t="s">
        <v>651</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87"/>
      <c r="B189" s="287"/>
      <c r="C189" s="62" t="s">
        <v>260</v>
      </c>
      <c r="D189" s="62" t="s">
        <v>65</v>
      </c>
      <c r="E189" s="67" t="s">
        <v>620</v>
      </c>
      <c r="F189" s="81" t="s">
        <v>149</v>
      </c>
      <c r="G189" s="96"/>
      <c r="H189" s="131" t="s">
        <v>651</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87"/>
      <c r="B190" s="287"/>
      <c r="C190" s="62" t="s">
        <v>261</v>
      </c>
      <c r="D190" s="62" t="s">
        <v>65</v>
      </c>
      <c r="E190" s="67" t="s">
        <v>356</v>
      </c>
      <c r="F190" s="81" t="s">
        <v>150</v>
      </c>
      <c r="G190" s="96"/>
      <c r="H190" s="131" t="s">
        <v>651</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87"/>
      <c r="B191" s="287"/>
      <c r="C191" s="62" t="s">
        <v>262</v>
      </c>
      <c r="D191" s="62" t="s">
        <v>65</v>
      </c>
      <c r="E191" s="67" t="s">
        <v>357</v>
      </c>
      <c r="F191" s="81" t="s">
        <v>151</v>
      </c>
      <c r="G191" s="96"/>
      <c r="H191" s="131" t="s">
        <v>651</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249"/>
    </row>
    <row r="192" spans="1:19" s="93" customFormat="1" ht="36" x14ac:dyDescent="0.2">
      <c r="A192" s="287"/>
      <c r="B192" s="287"/>
      <c r="C192" s="62" t="s">
        <v>263</v>
      </c>
      <c r="D192" s="62" t="s">
        <v>65</v>
      </c>
      <c r="E192" s="67" t="s">
        <v>358</v>
      </c>
      <c r="F192" s="81" t="s">
        <v>152</v>
      </c>
      <c r="G192" s="96"/>
      <c r="H192" s="131" t="s">
        <v>651</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87"/>
      <c r="B193" s="287"/>
      <c r="C193" s="62" t="s">
        <v>264</v>
      </c>
      <c r="D193" s="62" t="s">
        <v>65</v>
      </c>
      <c r="E193" s="67" t="s">
        <v>359</v>
      </c>
      <c r="F193" s="81" t="s">
        <v>153</v>
      </c>
      <c r="G193" s="96"/>
      <c r="H193" s="131" t="s">
        <v>651</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87"/>
      <c r="B194" s="287"/>
      <c r="C194" s="62" t="s">
        <v>265</v>
      </c>
      <c r="D194" s="62" t="s">
        <v>65</v>
      </c>
      <c r="E194" s="67" t="s">
        <v>327</v>
      </c>
      <c r="F194" s="81" t="s">
        <v>154</v>
      </c>
      <c r="G194" s="96"/>
      <c r="H194" s="131" t="s">
        <v>651</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87"/>
      <c r="B195" s="287"/>
      <c r="C195" s="62" t="s">
        <v>256</v>
      </c>
      <c r="D195" s="62" t="s">
        <v>65</v>
      </c>
      <c r="E195" s="67" t="s">
        <v>352</v>
      </c>
      <c r="F195" s="81" t="s">
        <v>145</v>
      </c>
      <c r="G195" s="96"/>
      <c r="H195" s="131" t="s">
        <v>651</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87"/>
      <c r="B196" s="287"/>
      <c r="C196" s="62" t="s">
        <v>266</v>
      </c>
      <c r="D196" s="62" t="s">
        <v>66</v>
      </c>
      <c r="E196" s="87" t="s">
        <v>360</v>
      </c>
      <c r="F196" s="88" t="s">
        <v>156</v>
      </c>
      <c r="G196" s="96"/>
      <c r="H196" s="131" t="s">
        <v>651</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87"/>
      <c r="B197" s="287"/>
      <c r="C197" s="62" t="s">
        <v>267</v>
      </c>
      <c r="D197" s="62" t="s">
        <v>66</v>
      </c>
      <c r="E197" s="87" t="s">
        <v>361</v>
      </c>
      <c r="F197" s="88" t="s">
        <v>529</v>
      </c>
      <c r="G197" s="96"/>
      <c r="H197" s="131" t="s">
        <v>651</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255"/>
    </row>
    <row r="198" spans="1:19" s="93" customFormat="1" ht="36" x14ac:dyDescent="0.2">
      <c r="A198" s="287"/>
      <c r="B198" s="287"/>
      <c r="C198" s="69" t="s">
        <v>257</v>
      </c>
      <c r="D198" s="69" t="s">
        <v>66</v>
      </c>
      <c r="E198" s="87" t="s">
        <v>353</v>
      </c>
      <c r="F198" s="88" t="s">
        <v>597</v>
      </c>
      <c r="G198" s="96"/>
      <c r="H198" s="133" t="s">
        <v>651</v>
      </c>
      <c r="I198" s="3"/>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87"/>
      <c r="B199" s="287"/>
      <c r="C199" s="195" t="s">
        <v>563</v>
      </c>
      <c r="D199" s="196" t="s">
        <v>65</v>
      </c>
      <c r="E199" s="197" t="s">
        <v>536</v>
      </c>
      <c r="F199" s="88"/>
      <c r="G199" s="96"/>
      <c r="H199" s="133" t="s">
        <v>651</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87"/>
      <c r="B200" s="287"/>
      <c r="C200" s="198" t="s">
        <v>564</v>
      </c>
      <c r="D200" s="199" t="s">
        <v>66</v>
      </c>
      <c r="E200" s="200" t="s">
        <v>537</v>
      </c>
      <c r="F200" s="88"/>
      <c r="G200" s="96"/>
      <c r="H200" s="133" t="s">
        <v>651</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73" thickBot="1" x14ac:dyDescent="0.25">
      <c r="A201" s="287"/>
      <c r="B201" s="287"/>
      <c r="C201" s="69" t="s">
        <v>471</v>
      </c>
      <c r="D201" s="69" t="s">
        <v>390</v>
      </c>
      <c r="E201" s="87" t="s">
        <v>457</v>
      </c>
      <c r="F201" s="88"/>
      <c r="G201" s="96"/>
      <c r="H201" s="132" t="s">
        <v>650</v>
      </c>
      <c r="I201" s="7" t="s">
        <v>885</v>
      </c>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88" t="s">
        <v>19</v>
      </c>
      <c r="B202" s="299" t="s">
        <v>50</v>
      </c>
      <c r="C202" s="57" t="s">
        <v>268</v>
      </c>
      <c r="D202" s="57" t="s">
        <v>65</v>
      </c>
      <c r="E202" s="78" t="s">
        <v>362</v>
      </c>
      <c r="F202" s="79" t="s">
        <v>157</v>
      </c>
      <c r="G202" s="96"/>
      <c r="H202" s="130" t="s">
        <v>651</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89"/>
      <c r="B203" s="300"/>
      <c r="C203" s="57" t="s">
        <v>269</v>
      </c>
      <c r="D203" s="57" t="s">
        <v>65</v>
      </c>
      <c r="E203" s="78" t="s">
        <v>363</v>
      </c>
      <c r="F203" s="79" t="s">
        <v>158</v>
      </c>
      <c r="G203" s="96"/>
      <c r="H203" s="131" t="s">
        <v>651</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89"/>
      <c r="B204" s="300"/>
      <c r="C204" s="57" t="s">
        <v>270</v>
      </c>
      <c r="D204" s="57" t="s">
        <v>65</v>
      </c>
      <c r="E204" s="78" t="s">
        <v>364</v>
      </c>
      <c r="F204" s="79" t="s">
        <v>159</v>
      </c>
      <c r="G204" s="96"/>
      <c r="H204" s="131" t="s">
        <v>651</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89"/>
      <c r="B205" s="300"/>
      <c r="C205" s="57" t="s">
        <v>271</v>
      </c>
      <c r="D205" s="57" t="s">
        <v>65</v>
      </c>
      <c r="E205" s="78" t="s">
        <v>365</v>
      </c>
      <c r="F205" s="79" t="s">
        <v>160</v>
      </c>
      <c r="G205" s="96"/>
      <c r="H205" s="131" t="s">
        <v>651</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89"/>
      <c r="B206" s="300"/>
      <c r="C206" s="57" t="s">
        <v>272</v>
      </c>
      <c r="D206" s="57" t="s">
        <v>65</v>
      </c>
      <c r="E206" s="78" t="s">
        <v>366</v>
      </c>
      <c r="F206" s="79" t="s">
        <v>161</v>
      </c>
      <c r="G206" s="96"/>
      <c r="H206" s="131" t="s">
        <v>651</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89"/>
      <c r="B207" s="300"/>
      <c r="C207" s="89" t="s">
        <v>273</v>
      </c>
      <c r="D207" s="57" t="s">
        <v>66</v>
      </c>
      <c r="E207" s="85" t="s">
        <v>367</v>
      </c>
      <c r="F207" s="86" t="s">
        <v>162</v>
      </c>
      <c r="G207" s="96"/>
      <c r="H207" s="131" t="s">
        <v>651</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249"/>
    </row>
    <row r="208" spans="1:19" s="93" customFormat="1" ht="72" x14ac:dyDescent="0.2">
      <c r="A208" s="289"/>
      <c r="B208" s="300"/>
      <c r="C208" s="89" t="s">
        <v>382</v>
      </c>
      <c r="D208" s="57" t="s">
        <v>67</v>
      </c>
      <c r="E208" s="85" t="s">
        <v>381</v>
      </c>
      <c r="F208" s="86" t="s">
        <v>383</v>
      </c>
      <c r="G208" s="96"/>
      <c r="H208" s="133" t="s">
        <v>650</v>
      </c>
      <c r="I208" s="3" t="s">
        <v>862</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89"/>
      <c r="B209" s="300"/>
      <c r="C209" s="201" t="s">
        <v>565</v>
      </c>
      <c r="D209" s="202" t="s">
        <v>65</v>
      </c>
      <c r="E209" s="203" t="s">
        <v>536</v>
      </c>
      <c r="F209" s="86"/>
      <c r="G209" s="96"/>
      <c r="H209" s="133" t="s">
        <v>651</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89"/>
      <c r="B210" s="300"/>
      <c r="C210" s="207" t="s">
        <v>566</v>
      </c>
      <c r="D210" s="208" t="s">
        <v>66</v>
      </c>
      <c r="E210" s="209" t="s">
        <v>537</v>
      </c>
      <c r="F210" s="86"/>
      <c r="G210" s="96"/>
      <c r="H210" s="133" t="s">
        <v>651</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90"/>
      <c r="B211" s="301"/>
      <c r="C211" s="89" t="s">
        <v>473</v>
      </c>
      <c r="D211" s="57" t="s">
        <v>390</v>
      </c>
      <c r="E211" s="85" t="s">
        <v>457</v>
      </c>
      <c r="F211" s="86"/>
      <c r="G211" s="96"/>
      <c r="H211" s="132" t="s">
        <v>651</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91" t="s">
        <v>20</v>
      </c>
      <c r="B212" s="291" t="s">
        <v>51</v>
      </c>
      <c r="C212" s="62" t="s">
        <v>274</v>
      </c>
      <c r="D212" s="62" t="s">
        <v>65</v>
      </c>
      <c r="E212" s="67" t="s">
        <v>368</v>
      </c>
      <c r="F212" s="81" t="s">
        <v>163</v>
      </c>
      <c r="G212" s="96"/>
      <c r="H212" s="130" t="s">
        <v>651</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248"/>
    </row>
    <row r="213" spans="1:19" s="93" customFormat="1" ht="36" x14ac:dyDescent="0.2">
      <c r="A213" s="287"/>
      <c r="B213" s="287"/>
      <c r="C213" s="62" t="s">
        <v>275</v>
      </c>
      <c r="D213" s="62" t="s">
        <v>65</v>
      </c>
      <c r="E213" s="87" t="s">
        <v>369</v>
      </c>
      <c r="F213" s="88" t="s">
        <v>164</v>
      </c>
      <c r="G213" s="96"/>
      <c r="H213" s="131" t="s">
        <v>651</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249"/>
    </row>
    <row r="214" spans="1:19" s="93" customFormat="1" ht="36" x14ac:dyDescent="0.2">
      <c r="A214" s="287"/>
      <c r="B214" s="287"/>
      <c r="C214" s="62" t="s">
        <v>276</v>
      </c>
      <c r="D214" s="62" t="s">
        <v>65</v>
      </c>
      <c r="E214" s="67" t="s">
        <v>370</v>
      </c>
      <c r="F214" s="81" t="s">
        <v>165</v>
      </c>
      <c r="G214" s="96"/>
      <c r="H214" s="131" t="s">
        <v>651</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249"/>
    </row>
    <row r="215" spans="1:19" s="93" customFormat="1" ht="54" x14ac:dyDescent="0.2">
      <c r="A215" s="287"/>
      <c r="B215" s="287"/>
      <c r="C215" s="62" t="s">
        <v>277</v>
      </c>
      <c r="D215" s="62" t="s">
        <v>66</v>
      </c>
      <c r="E215" s="87" t="s">
        <v>328</v>
      </c>
      <c r="F215" s="88" t="s">
        <v>166</v>
      </c>
      <c r="G215" s="96"/>
      <c r="H215" s="131" t="s">
        <v>650</v>
      </c>
      <c r="I215" s="3" t="s">
        <v>804</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87"/>
      <c r="B216" s="287"/>
      <c r="C216" s="62" t="s">
        <v>278</v>
      </c>
      <c r="D216" s="62" t="s">
        <v>66</v>
      </c>
      <c r="E216" s="87" t="s">
        <v>371</v>
      </c>
      <c r="F216" s="88" t="s">
        <v>167</v>
      </c>
      <c r="G216" s="96"/>
      <c r="H216" s="131" t="s">
        <v>651</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87"/>
      <c r="B217" s="287"/>
      <c r="C217" s="62" t="s">
        <v>279</v>
      </c>
      <c r="D217" s="62" t="s">
        <v>66</v>
      </c>
      <c r="E217" s="67" t="s">
        <v>372</v>
      </c>
      <c r="F217" s="81" t="s">
        <v>168</v>
      </c>
      <c r="G217" s="96"/>
      <c r="H217" s="133" t="s">
        <v>651</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87"/>
      <c r="B218" s="287"/>
      <c r="C218" s="195" t="s">
        <v>567</v>
      </c>
      <c r="D218" s="196" t="s">
        <v>65</v>
      </c>
      <c r="E218" s="197" t="s">
        <v>536</v>
      </c>
      <c r="F218" s="81"/>
      <c r="G218" s="96"/>
      <c r="H218" s="133" t="s">
        <v>651</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87"/>
      <c r="B219" s="287"/>
      <c r="C219" s="198" t="s">
        <v>568</v>
      </c>
      <c r="D219" s="199" t="s">
        <v>66</v>
      </c>
      <c r="E219" s="200" t="s">
        <v>537</v>
      </c>
      <c r="F219" s="81"/>
      <c r="G219" s="96"/>
      <c r="H219" s="133" t="s">
        <v>651</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1" thickBot="1" x14ac:dyDescent="0.25">
      <c r="A220" s="287"/>
      <c r="B220" s="287"/>
      <c r="C220" s="62" t="s">
        <v>474</v>
      </c>
      <c r="D220" s="62" t="s">
        <v>390</v>
      </c>
      <c r="E220" s="67" t="s">
        <v>457</v>
      </c>
      <c r="F220" s="81"/>
      <c r="G220" s="96"/>
      <c r="H220" s="132" t="s">
        <v>651</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325" thickTop="1" x14ac:dyDescent="0.2">
      <c r="A221" s="289"/>
      <c r="B221" s="289"/>
      <c r="C221" s="57" t="s">
        <v>280</v>
      </c>
      <c r="D221" s="57" t="s">
        <v>65</v>
      </c>
      <c r="E221" s="78" t="s">
        <v>618</v>
      </c>
      <c r="F221" s="79" t="s">
        <v>169</v>
      </c>
      <c r="G221" s="96"/>
      <c r="H221" s="131" t="s">
        <v>650</v>
      </c>
      <c r="I221" s="3" t="s">
        <v>882</v>
      </c>
      <c r="J221" s="158" t="s">
        <v>21</v>
      </c>
      <c r="K221" s="158">
        <f t="shared" si="30"/>
        <v>1</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89"/>
      <c r="B222" s="289"/>
      <c r="C222" s="89" t="s">
        <v>281</v>
      </c>
      <c r="D222" s="57" t="s">
        <v>65</v>
      </c>
      <c r="E222" s="78" t="s">
        <v>373</v>
      </c>
      <c r="F222" s="79" t="s">
        <v>170</v>
      </c>
      <c r="G222" s="96"/>
      <c r="H222" s="131" t="s">
        <v>651</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89"/>
      <c r="B223" s="289"/>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89"/>
      <c r="B224" s="289"/>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252" x14ac:dyDescent="0.2">
      <c r="A225" s="289"/>
      <c r="B225" s="289"/>
      <c r="C225" s="57" t="s">
        <v>284</v>
      </c>
      <c r="D225" s="57" t="s">
        <v>65</v>
      </c>
      <c r="E225" s="78" t="s">
        <v>375</v>
      </c>
      <c r="F225" s="79" t="s">
        <v>530</v>
      </c>
      <c r="G225" s="96"/>
      <c r="H225" s="131" t="s">
        <v>650</v>
      </c>
      <c r="I225" s="3" t="s">
        <v>865</v>
      </c>
      <c r="J225" s="158" t="s">
        <v>21</v>
      </c>
      <c r="K225" s="158">
        <f t="shared" si="30"/>
        <v>1</v>
      </c>
      <c r="L225" s="158">
        <f t="shared" si="27"/>
        <v>0</v>
      </c>
      <c r="M225" s="158">
        <f t="shared" si="28"/>
        <v>0</v>
      </c>
      <c r="N225" s="158">
        <f t="shared" si="29"/>
        <v>0</v>
      </c>
      <c r="O225" s="158">
        <f t="shared" si="31"/>
        <v>0</v>
      </c>
      <c r="P225" s="158">
        <f t="shared" si="32"/>
        <v>0</v>
      </c>
      <c r="Q225" s="158">
        <f t="shared" si="33"/>
        <v>0</v>
      </c>
      <c r="R225" s="158">
        <f t="shared" si="34"/>
        <v>0</v>
      </c>
      <c r="S225" s="255"/>
    </row>
    <row r="226" spans="1:19" s="93" customFormat="1" ht="252" x14ac:dyDescent="0.2">
      <c r="A226" s="289"/>
      <c r="B226" s="289"/>
      <c r="C226" s="57" t="s">
        <v>285</v>
      </c>
      <c r="D226" s="57" t="s">
        <v>65</v>
      </c>
      <c r="E226" s="78" t="s">
        <v>619</v>
      </c>
      <c r="F226" s="79" t="s">
        <v>173</v>
      </c>
      <c r="G226" s="96"/>
      <c r="H226" s="131" t="s">
        <v>650</v>
      </c>
      <c r="I226" s="3" t="s">
        <v>872</v>
      </c>
      <c r="J226" s="158" t="s">
        <v>21</v>
      </c>
      <c r="K226" s="158">
        <f t="shared" si="30"/>
        <v>1</v>
      </c>
      <c r="L226" s="158">
        <f t="shared" si="27"/>
        <v>0</v>
      </c>
      <c r="M226" s="158">
        <f t="shared" si="28"/>
        <v>0</v>
      </c>
      <c r="N226" s="158">
        <f t="shared" si="29"/>
        <v>0</v>
      </c>
      <c r="O226" s="158">
        <f t="shared" si="31"/>
        <v>0</v>
      </c>
      <c r="P226" s="158">
        <f t="shared" si="32"/>
        <v>0</v>
      </c>
      <c r="Q226" s="158">
        <f t="shared" si="33"/>
        <v>0</v>
      </c>
      <c r="R226" s="158">
        <f t="shared" si="34"/>
        <v>0</v>
      </c>
      <c r="S226" s="258"/>
    </row>
    <row r="227" spans="1:19" s="103" customFormat="1" ht="20" x14ac:dyDescent="0.2">
      <c r="A227" s="289"/>
      <c r="B227" s="289"/>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89"/>
      <c r="B228" s="289"/>
      <c r="C228" s="57" t="s">
        <v>286</v>
      </c>
      <c r="D228" s="57" t="s">
        <v>65</v>
      </c>
      <c r="E228" s="78" t="s">
        <v>376</v>
      </c>
      <c r="F228" s="79" t="s">
        <v>174</v>
      </c>
      <c r="G228" s="96"/>
      <c r="H228" s="131" t="s">
        <v>651</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89"/>
      <c r="B229" s="289"/>
      <c r="C229" s="57" t="s">
        <v>287</v>
      </c>
      <c r="D229" s="57" t="s">
        <v>65</v>
      </c>
      <c r="E229" s="78" t="s">
        <v>377</v>
      </c>
      <c r="F229" s="79" t="s">
        <v>175</v>
      </c>
      <c r="G229" s="96"/>
      <c r="H229" s="133" t="s">
        <v>651</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89"/>
      <c r="B230" s="289"/>
      <c r="C230" s="201" t="s">
        <v>569</v>
      </c>
      <c r="D230" s="202" t="s">
        <v>65</v>
      </c>
      <c r="E230" s="203" t="s">
        <v>536</v>
      </c>
      <c r="F230" s="79"/>
      <c r="G230" s="96"/>
      <c r="H230" s="133" t="s">
        <v>651</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89"/>
      <c r="B231" s="289"/>
      <c r="C231" s="207" t="s">
        <v>578</v>
      </c>
      <c r="D231" s="208" t="s">
        <v>66</v>
      </c>
      <c r="E231" s="209" t="s">
        <v>537</v>
      </c>
      <c r="F231" s="79"/>
      <c r="G231" s="96"/>
      <c r="H231" s="133" t="s">
        <v>651</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21" thickBot="1" x14ac:dyDescent="0.25">
      <c r="A232" s="289"/>
      <c r="B232" s="289"/>
      <c r="C232" s="57" t="s">
        <v>475</v>
      </c>
      <c r="D232" s="57" t="s">
        <v>390</v>
      </c>
      <c r="E232" s="78" t="s">
        <v>457</v>
      </c>
      <c r="F232" s="79"/>
      <c r="G232" s="96"/>
      <c r="H232" s="132" t="s">
        <v>651</v>
      </c>
      <c r="I232" s="7"/>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91" t="s">
        <v>22</v>
      </c>
      <c r="B233" s="291" t="s">
        <v>23</v>
      </c>
      <c r="C233" s="62" t="s">
        <v>288</v>
      </c>
      <c r="D233" s="62" t="s">
        <v>65</v>
      </c>
      <c r="E233" s="67" t="s">
        <v>588</v>
      </c>
      <c r="F233" s="81" t="s">
        <v>598</v>
      </c>
      <c r="G233" s="96"/>
      <c r="H233" s="130" t="s">
        <v>651</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87"/>
      <c r="B234" s="287"/>
      <c r="C234" s="225" t="s">
        <v>586</v>
      </c>
      <c r="D234" s="225" t="s">
        <v>65</v>
      </c>
      <c r="E234" s="226" t="s">
        <v>589</v>
      </c>
      <c r="F234" s="81" t="s">
        <v>590</v>
      </c>
      <c r="G234" s="96"/>
      <c r="H234" s="212" t="s">
        <v>651</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52"/>
    </row>
    <row r="235" spans="1:19" s="93" customFormat="1" ht="36" x14ac:dyDescent="0.2">
      <c r="A235" s="287"/>
      <c r="B235" s="287"/>
      <c r="C235" s="195" t="s">
        <v>585</v>
      </c>
      <c r="D235" s="196" t="s">
        <v>65</v>
      </c>
      <c r="E235" s="197" t="s">
        <v>536</v>
      </c>
      <c r="F235" s="81"/>
      <c r="G235" s="96"/>
      <c r="H235" s="131" t="s">
        <v>651</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87"/>
      <c r="B236" s="287"/>
      <c r="C236" s="198" t="s">
        <v>579</v>
      </c>
      <c r="D236" s="199" t="s">
        <v>66</v>
      </c>
      <c r="E236" s="200" t="s">
        <v>537</v>
      </c>
      <c r="F236" s="81"/>
      <c r="G236" s="96"/>
      <c r="H236" s="131" t="s">
        <v>651</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95"/>
      <c r="B237" s="295"/>
      <c r="C237" s="62" t="s">
        <v>476</v>
      </c>
      <c r="D237" s="62" t="s">
        <v>390</v>
      </c>
      <c r="E237" s="67" t="s">
        <v>457</v>
      </c>
      <c r="F237" s="81"/>
      <c r="G237" s="96"/>
      <c r="H237" s="135" t="s">
        <v>650</v>
      </c>
      <c r="I237" s="136" t="s">
        <v>890</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88" t="s">
        <v>24</v>
      </c>
      <c r="B238" s="288" t="s">
        <v>53</v>
      </c>
      <c r="C238" s="57" t="s">
        <v>289</v>
      </c>
      <c r="D238" s="57" t="s">
        <v>65</v>
      </c>
      <c r="E238" s="78" t="s">
        <v>378</v>
      </c>
      <c r="F238" s="79" t="s">
        <v>531</v>
      </c>
      <c r="G238" s="96"/>
      <c r="H238" s="130" t="s">
        <v>651</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126" x14ac:dyDescent="0.2">
      <c r="A239" s="289"/>
      <c r="B239" s="289"/>
      <c r="C239" s="65" t="s">
        <v>224</v>
      </c>
      <c r="D239" s="65" t="s">
        <v>65</v>
      </c>
      <c r="E239" s="66" t="s">
        <v>317</v>
      </c>
      <c r="F239" s="68" t="s">
        <v>524</v>
      </c>
      <c r="G239" s="101"/>
      <c r="H239" s="104" t="str">
        <f>IF(ISBLANK(H78),"Waiting",H78)</f>
        <v>Yes</v>
      </c>
      <c r="I239" s="128" t="s">
        <v>859</v>
      </c>
      <c r="J239" s="158" t="s">
        <v>24</v>
      </c>
      <c r="K239" s="158">
        <f t="shared" si="30"/>
        <v>1</v>
      </c>
      <c r="L239" s="158">
        <f t="shared" si="27"/>
        <v>0</v>
      </c>
      <c r="M239" s="158">
        <f t="shared" si="28"/>
        <v>0</v>
      </c>
      <c r="N239" s="158">
        <f t="shared" si="29"/>
        <v>0</v>
      </c>
      <c r="O239" s="158">
        <f t="shared" si="31"/>
        <v>0</v>
      </c>
      <c r="P239" s="158">
        <f t="shared" si="32"/>
        <v>0</v>
      </c>
      <c r="Q239" s="158">
        <f t="shared" si="33"/>
        <v>0</v>
      </c>
      <c r="R239" s="158">
        <f t="shared" si="34"/>
        <v>0</v>
      </c>
      <c r="S239" s="249"/>
    </row>
    <row r="240" spans="1:19" s="93" customFormat="1" ht="234" x14ac:dyDescent="0.2">
      <c r="A240" s="289"/>
      <c r="B240" s="289"/>
      <c r="C240" s="57" t="s">
        <v>290</v>
      </c>
      <c r="D240" s="57" t="s">
        <v>65</v>
      </c>
      <c r="E240" s="78" t="s">
        <v>330</v>
      </c>
      <c r="F240" s="79" t="s">
        <v>176</v>
      </c>
      <c r="G240" s="96"/>
      <c r="H240" s="131" t="s">
        <v>650</v>
      </c>
      <c r="I240" s="3" t="s">
        <v>883</v>
      </c>
      <c r="J240" s="158" t="s">
        <v>24</v>
      </c>
      <c r="K240" s="158">
        <f t="shared" si="30"/>
        <v>1</v>
      </c>
      <c r="L240" s="158">
        <f t="shared" si="27"/>
        <v>0</v>
      </c>
      <c r="M240" s="158">
        <f t="shared" si="28"/>
        <v>0</v>
      </c>
      <c r="N240" s="158">
        <f t="shared" si="29"/>
        <v>0</v>
      </c>
      <c r="O240" s="158">
        <f t="shared" si="31"/>
        <v>0</v>
      </c>
      <c r="P240" s="158">
        <f t="shared" si="32"/>
        <v>0</v>
      </c>
      <c r="Q240" s="158">
        <f t="shared" si="33"/>
        <v>0</v>
      </c>
      <c r="R240" s="158">
        <f t="shared" si="34"/>
        <v>0</v>
      </c>
      <c r="S240" s="255"/>
    </row>
    <row r="241" spans="1:19" s="93" customFormat="1" ht="54" x14ac:dyDescent="0.2">
      <c r="A241" s="289"/>
      <c r="B241" s="289"/>
      <c r="C241" s="57" t="s">
        <v>291</v>
      </c>
      <c r="D241" s="57" t="s">
        <v>65</v>
      </c>
      <c r="E241" s="78" t="s">
        <v>610</v>
      </c>
      <c r="F241" s="79" t="s">
        <v>600</v>
      </c>
      <c r="G241" s="96"/>
      <c r="H241" s="131" t="s">
        <v>651</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89"/>
      <c r="B242" s="289"/>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89"/>
      <c r="B243" s="289"/>
      <c r="C243" s="57" t="s">
        <v>595</v>
      </c>
      <c r="D243" s="57" t="s">
        <v>65</v>
      </c>
      <c r="E243" s="78" t="s">
        <v>599</v>
      </c>
      <c r="F243" s="79" t="s">
        <v>596</v>
      </c>
      <c r="G243" s="101"/>
      <c r="H243" s="131" t="s">
        <v>651</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89"/>
      <c r="B244" s="289"/>
      <c r="C244" s="201" t="s">
        <v>570</v>
      </c>
      <c r="D244" s="202" t="s">
        <v>65</v>
      </c>
      <c r="E244" s="203" t="s">
        <v>536</v>
      </c>
      <c r="F244" s="204"/>
      <c r="G244" s="101"/>
      <c r="H244" s="131" t="s">
        <v>651</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89"/>
      <c r="B245" s="289"/>
      <c r="C245" s="207" t="s">
        <v>580</v>
      </c>
      <c r="D245" s="208" t="s">
        <v>66</v>
      </c>
      <c r="E245" s="209" t="s">
        <v>537</v>
      </c>
      <c r="F245" s="204"/>
      <c r="G245" s="101"/>
      <c r="H245" s="131" t="s">
        <v>651</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21" thickBot="1" x14ac:dyDescent="0.25">
      <c r="A246" s="290"/>
      <c r="B246" s="290"/>
      <c r="C246" s="57" t="s">
        <v>477</v>
      </c>
      <c r="D246" s="57" t="s">
        <v>390</v>
      </c>
      <c r="E246" s="78" t="s">
        <v>457</v>
      </c>
      <c r="F246" s="79"/>
      <c r="G246" s="101"/>
      <c r="H246" s="131" t="s">
        <v>651</v>
      </c>
      <c r="I246" s="136"/>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91" t="s">
        <v>25</v>
      </c>
      <c r="B247" s="291" t="s">
        <v>54</v>
      </c>
      <c r="C247" s="62" t="s">
        <v>282</v>
      </c>
      <c r="D247" s="62" t="s">
        <v>65</v>
      </c>
      <c r="E247" s="67" t="s">
        <v>329</v>
      </c>
      <c r="F247" s="81" t="s">
        <v>171</v>
      </c>
      <c r="G247" s="96"/>
      <c r="H247" s="130" t="s">
        <v>651</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87"/>
      <c r="B248" s="287"/>
      <c r="C248" s="62" t="s">
        <v>283</v>
      </c>
      <c r="D248" s="62" t="s">
        <v>65</v>
      </c>
      <c r="E248" s="67" t="s">
        <v>374</v>
      </c>
      <c r="F248" s="81" t="s">
        <v>172</v>
      </c>
      <c r="G248" s="96"/>
      <c r="H248" s="131" t="s">
        <v>651</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287"/>
      <c r="B249" s="287"/>
      <c r="C249" s="62" t="s">
        <v>292</v>
      </c>
      <c r="D249" s="62" t="s">
        <v>66</v>
      </c>
      <c r="E249" s="87" t="s">
        <v>379</v>
      </c>
      <c r="F249" s="88" t="s">
        <v>532</v>
      </c>
      <c r="G249" s="96"/>
      <c r="H249" s="133" t="s">
        <v>650</v>
      </c>
      <c r="I249" s="9" t="s">
        <v>797</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87"/>
      <c r="B250" s="287"/>
      <c r="C250" s="195" t="s">
        <v>571</v>
      </c>
      <c r="D250" s="196" t="s">
        <v>65</v>
      </c>
      <c r="E250" s="197" t="s">
        <v>536</v>
      </c>
      <c r="F250" s="88"/>
      <c r="G250" s="96"/>
      <c r="H250" s="133" t="s">
        <v>651</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87"/>
      <c r="B251" s="287"/>
      <c r="C251" s="198" t="s">
        <v>572</v>
      </c>
      <c r="D251" s="199" t="s">
        <v>66</v>
      </c>
      <c r="E251" s="200" t="s">
        <v>537</v>
      </c>
      <c r="F251" s="88"/>
      <c r="G251" s="96"/>
      <c r="H251" s="133" t="s">
        <v>651</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87"/>
      <c r="B252" s="287"/>
      <c r="C252" s="62" t="s">
        <v>478</v>
      </c>
      <c r="D252" s="62" t="s">
        <v>390</v>
      </c>
      <c r="E252" s="87" t="s">
        <v>457</v>
      </c>
      <c r="F252" s="88"/>
      <c r="G252" s="96"/>
      <c r="H252" s="132" t="s">
        <v>651</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gbd4yilDPuKaTl6n4Hm1+AHZ1xM+Cj4EIXm0iCnaDtgtHH8mc3y9hGvgs06ZClxXwvLAHJkE7ui78tQQoRHgUQ==" saltValue="rsb0nXj7xRaORk1u12zVz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70"/>
  <sheetViews>
    <sheetView topLeftCell="A54" zoomScaleNormal="100" workbookViewId="0">
      <selection activeCell="F71" sqref="F71"/>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Telecommunications infrastructure</v>
      </c>
      <c r="C1" s="117"/>
      <c r="D1" s="117"/>
      <c r="E1" s="117"/>
      <c r="F1" s="117"/>
      <c r="G1" s="118"/>
      <c r="H1" s="118"/>
      <c r="I1" s="117"/>
    </row>
    <row r="2" spans="1:9" x14ac:dyDescent="0.2">
      <c r="A2" s="118"/>
      <c r="B2" s="117"/>
      <c r="C2" s="117"/>
      <c r="D2" s="117"/>
      <c r="E2" s="117"/>
      <c r="F2" s="117"/>
      <c r="G2" s="118"/>
      <c r="H2" s="118"/>
      <c r="I2" s="117"/>
    </row>
    <row r="3" spans="1:9" ht="33" customHeight="1" x14ac:dyDescent="0.2">
      <c r="A3" s="283" t="s">
        <v>397</v>
      </c>
      <c r="B3" s="283"/>
      <c r="C3" s="283"/>
      <c r="D3" s="283"/>
      <c r="E3" s="283"/>
      <c r="F3" s="283"/>
      <c r="G3" s="283"/>
      <c r="H3" s="283"/>
      <c r="I3" s="283"/>
    </row>
    <row r="4" spans="1:9" ht="65" customHeight="1" x14ac:dyDescent="0.2">
      <c r="A4" s="119" t="s">
        <v>447</v>
      </c>
      <c r="B4" s="119" t="s">
        <v>398</v>
      </c>
      <c r="C4" s="119" t="s">
        <v>399</v>
      </c>
      <c r="D4" s="119" t="s">
        <v>454</v>
      </c>
      <c r="E4" s="119" t="s">
        <v>448</v>
      </c>
      <c r="F4" s="119" t="s">
        <v>400</v>
      </c>
      <c r="G4" s="119" t="s">
        <v>401</v>
      </c>
      <c r="H4" s="119" t="s">
        <v>514</v>
      </c>
      <c r="I4" s="119" t="s">
        <v>515</v>
      </c>
    </row>
    <row r="5" spans="1:9" s="116" customFormat="1" ht="17" x14ac:dyDescent="0.2">
      <c r="A5" s="31" t="s">
        <v>402</v>
      </c>
      <c r="B5" s="120" t="s">
        <v>652</v>
      </c>
      <c r="C5" s="120" t="s">
        <v>653</v>
      </c>
      <c r="D5" s="120" t="s">
        <v>654</v>
      </c>
      <c r="E5" s="120"/>
      <c r="F5" s="120"/>
      <c r="G5" s="121"/>
      <c r="H5" s="123">
        <v>44215</v>
      </c>
      <c r="I5" s="122" t="s">
        <v>655</v>
      </c>
    </row>
    <row r="6" spans="1:9" s="116" customFormat="1" ht="17" x14ac:dyDescent="0.2">
      <c r="A6" s="33" t="s">
        <v>403</v>
      </c>
      <c r="B6" s="120" t="s">
        <v>656</v>
      </c>
      <c r="C6" s="120" t="s">
        <v>657</v>
      </c>
      <c r="D6" s="120" t="s">
        <v>658</v>
      </c>
      <c r="E6" s="120"/>
      <c r="F6" s="120" t="s">
        <v>659</v>
      </c>
      <c r="G6" s="121">
        <v>2019</v>
      </c>
      <c r="H6" s="123">
        <v>44215</v>
      </c>
      <c r="I6" s="124" t="s">
        <v>660</v>
      </c>
    </row>
    <row r="7" spans="1:9" s="116" customFormat="1" ht="17" x14ac:dyDescent="0.2">
      <c r="A7" s="31" t="s">
        <v>404</v>
      </c>
      <c r="B7" s="120" t="s">
        <v>652</v>
      </c>
      <c r="C7" s="120" t="s">
        <v>661</v>
      </c>
      <c r="D7" s="120" t="s">
        <v>662</v>
      </c>
      <c r="E7" s="120"/>
      <c r="F7" s="120"/>
      <c r="G7" s="121"/>
      <c r="H7" s="123">
        <v>44215</v>
      </c>
      <c r="I7" s="122" t="s">
        <v>666</v>
      </c>
    </row>
    <row r="8" spans="1:9" s="116" customFormat="1" ht="17" x14ac:dyDescent="0.2">
      <c r="A8" s="33" t="s">
        <v>405</v>
      </c>
      <c r="B8" s="120" t="s">
        <v>652</v>
      </c>
      <c r="C8" s="120" t="s">
        <v>663</v>
      </c>
      <c r="D8" s="120" t="s">
        <v>664</v>
      </c>
      <c r="E8" s="120"/>
      <c r="F8" s="120"/>
      <c r="G8" s="121">
        <v>2019</v>
      </c>
      <c r="H8" s="123">
        <v>44215</v>
      </c>
      <c r="I8" s="122" t="s">
        <v>665</v>
      </c>
    </row>
    <row r="9" spans="1:9" s="116" customFormat="1" ht="17" x14ac:dyDescent="0.2">
      <c r="A9" s="31" t="s">
        <v>406</v>
      </c>
      <c r="B9" s="120" t="s">
        <v>652</v>
      </c>
      <c r="C9" s="120" t="s">
        <v>667</v>
      </c>
      <c r="D9" s="120" t="s">
        <v>668</v>
      </c>
      <c r="E9" s="120"/>
      <c r="F9" s="120"/>
      <c r="G9" s="121">
        <v>2017</v>
      </c>
      <c r="H9" s="123">
        <v>44215</v>
      </c>
      <c r="I9" s="122" t="s">
        <v>669</v>
      </c>
    </row>
    <row r="10" spans="1:9" s="116" customFormat="1" ht="34" x14ac:dyDescent="0.2">
      <c r="A10" s="33" t="s">
        <v>407</v>
      </c>
      <c r="B10" s="120"/>
      <c r="C10" s="120" t="s">
        <v>671</v>
      </c>
      <c r="D10" s="120" t="s">
        <v>673</v>
      </c>
      <c r="E10" s="120"/>
      <c r="F10" s="120" t="s">
        <v>672</v>
      </c>
      <c r="G10" s="121">
        <v>2017</v>
      </c>
      <c r="H10" s="123">
        <v>44215</v>
      </c>
      <c r="I10" s="122" t="s">
        <v>670</v>
      </c>
    </row>
    <row r="11" spans="1:9" s="116" customFormat="1" ht="34" x14ac:dyDescent="0.2">
      <c r="A11" s="31" t="s">
        <v>408</v>
      </c>
      <c r="B11" s="120" t="s">
        <v>652</v>
      </c>
      <c r="C11" s="120" t="s">
        <v>677</v>
      </c>
      <c r="D11" s="120" t="s">
        <v>676</v>
      </c>
      <c r="E11" s="120"/>
      <c r="F11" s="120" t="s">
        <v>675</v>
      </c>
      <c r="G11" s="121">
        <v>2020</v>
      </c>
      <c r="H11" s="123">
        <v>44215</v>
      </c>
      <c r="I11" s="122" t="s">
        <v>674</v>
      </c>
    </row>
    <row r="12" spans="1:9" s="116" customFormat="1" ht="17" x14ac:dyDescent="0.2">
      <c r="A12" s="33" t="s">
        <v>409</v>
      </c>
      <c r="B12" s="120" t="s">
        <v>652</v>
      </c>
      <c r="C12" s="120" t="s">
        <v>680</v>
      </c>
      <c r="D12" s="120" t="s">
        <v>678</v>
      </c>
      <c r="E12" s="120"/>
      <c r="F12" s="120"/>
      <c r="G12" s="121">
        <v>2020</v>
      </c>
      <c r="H12" s="123">
        <v>44215</v>
      </c>
      <c r="I12" s="122" t="s">
        <v>679</v>
      </c>
    </row>
    <row r="13" spans="1:9" s="116" customFormat="1" ht="17" x14ac:dyDescent="0.2">
      <c r="A13" s="31" t="s">
        <v>410</v>
      </c>
      <c r="B13" s="120" t="s">
        <v>652</v>
      </c>
      <c r="C13" s="120" t="s">
        <v>681</v>
      </c>
      <c r="D13" s="120" t="s">
        <v>682</v>
      </c>
      <c r="E13" s="120"/>
      <c r="F13" s="120"/>
      <c r="G13" s="121"/>
      <c r="H13" s="123">
        <v>44215</v>
      </c>
      <c r="I13" s="122" t="s">
        <v>683</v>
      </c>
    </row>
    <row r="14" spans="1:9" s="116" customFormat="1" ht="17" x14ac:dyDescent="0.2">
      <c r="A14" s="33" t="s">
        <v>411</v>
      </c>
      <c r="B14" s="120" t="s">
        <v>652</v>
      </c>
      <c r="C14" s="120" t="s">
        <v>686</v>
      </c>
      <c r="D14" s="120" t="s">
        <v>685</v>
      </c>
      <c r="E14" s="120"/>
      <c r="F14" s="120"/>
      <c r="G14" s="121">
        <v>2018</v>
      </c>
      <c r="H14" s="123">
        <v>44215</v>
      </c>
      <c r="I14" s="122" t="s">
        <v>684</v>
      </c>
    </row>
    <row r="15" spans="1:9" s="116" customFormat="1" ht="34" x14ac:dyDescent="0.2">
      <c r="A15" s="31" t="s">
        <v>412</v>
      </c>
      <c r="B15" s="120" t="s">
        <v>687</v>
      </c>
      <c r="C15" s="120" t="s">
        <v>688</v>
      </c>
      <c r="D15" s="120" t="s">
        <v>689</v>
      </c>
      <c r="E15" s="120"/>
      <c r="F15" s="120"/>
      <c r="G15" s="121">
        <v>2017</v>
      </c>
      <c r="H15" s="123">
        <v>44215</v>
      </c>
      <c r="I15" s="122" t="s">
        <v>690</v>
      </c>
    </row>
    <row r="16" spans="1:9" s="116" customFormat="1" ht="17" x14ac:dyDescent="0.2">
      <c r="A16" s="33" t="s">
        <v>413</v>
      </c>
      <c r="B16" s="120" t="s">
        <v>652</v>
      </c>
      <c r="C16" s="120" t="s">
        <v>691</v>
      </c>
      <c r="D16" s="120" t="s">
        <v>692</v>
      </c>
      <c r="E16" s="120"/>
      <c r="F16" s="120"/>
      <c r="G16" s="121">
        <v>2016</v>
      </c>
      <c r="H16" s="123">
        <v>44215</v>
      </c>
      <c r="I16" s="122" t="s">
        <v>693</v>
      </c>
    </row>
    <row r="17" spans="1:9" s="116" customFormat="1" ht="34" x14ac:dyDescent="0.2">
      <c r="A17" s="31" t="s">
        <v>414</v>
      </c>
      <c r="B17" s="120" t="s">
        <v>652</v>
      </c>
      <c r="C17" s="120" t="s">
        <v>694</v>
      </c>
      <c r="D17" s="120" t="s">
        <v>695</v>
      </c>
      <c r="E17" s="120"/>
      <c r="F17" s="120"/>
      <c r="G17" s="121"/>
      <c r="H17" s="123">
        <v>44215</v>
      </c>
      <c r="I17" s="122" t="s">
        <v>694</v>
      </c>
    </row>
    <row r="18" spans="1:9" s="116" customFormat="1" ht="34" x14ac:dyDescent="0.2">
      <c r="A18" s="33" t="s">
        <v>415</v>
      </c>
      <c r="B18" s="120" t="s">
        <v>687</v>
      </c>
      <c r="C18" s="120" t="s">
        <v>696</v>
      </c>
      <c r="D18" s="120" t="s">
        <v>697</v>
      </c>
      <c r="E18" s="120"/>
      <c r="F18" s="120" t="s">
        <v>698</v>
      </c>
      <c r="G18" s="121">
        <v>2019</v>
      </c>
      <c r="H18" s="123">
        <v>44215</v>
      </c>
      <c r="I18" s="122" t="s">
        <v>795</v>
      </c>
    </row>
    <row r="19" spans="1:9" s="116" customFormat="1" ht="17" x14ac:dyDescent="0.2">
      <c r="A19" s="31" t="s">
        <v>416</v>
      </c>
      <c r="B19" s="120" t="s">
        <v>656</v>
      </c>
      <c r="C19" s="120" t="s">
        <v>699</v>
      </c>
      <c r="D19" s="120" t="s">
        <v>700</v>
      </c>
      <c r="E19" s="120"/>
      <c r="F19" s="120"/>
      <c r="G19" s="121">
        <v>2017</v>
      </c>
      <c r="H19" s="123">
        <v>44215</v>
      </c>
      <c r="I19" s="122"/>
    </row>
    <row r="20" spans="1:9" s="116" customFormat="1" ht="17" x14ac:dyDescent="0.2">
      <c r="A20" s="33" t="s">
        <v>417</v>
      </c>
      <c r="B20" s="120" t="s">
        <v>652</v>
      </c>
      <c r="C20" s="120" t="s">
        <v>702</v>
      </c>
      <c r="D20" s="120" t="s">
        <v>703</v>
      </c>
      <c r="E20" s="120"/>
      <c r="F20" s="120"/>
      <c r="G20" s="121"/>
      <c r="H20" s="123">
        <v>44215</v>
      </c>
      <c r="I20" s="122" t="s">
        <v>701</v>
      </c>
    </row>
    <row r="21" spans="1:9" s="116" customFormat="1" ht="34" x14ac:dyDescent="0.2">
      <c r="A21" s="31" t="s">
        <v>418</v>
      </c>
      <c r="B21" s="120" t="s">
        <v>656</v>
      </c>
      <c r="C21" s="120" t="s">
        <v>705</v>
      </c>
      <c r="D21" s="120" t="s">
        <v>706</v>
      </c>
      <c r="E21" s="120"/>
      <c r="F21" s="120"/>
      <c r="G21" s="121">
        <v>2014</v>
      </c>
      <c r="H21" s="123">
        <v>44215</v>
      </c>
      <c r="I21" s="122" t="s">
        <v>704</v>
      </c>
    </row>
    <row r="22" spans="1:9" s="116" customFormat="1" ht="34" x14ac:dyDescent="0.2">
      <c r="A22" s="33" t="s">
        <v>419</v>
      </c>
      <c r="B22" s="120" t="s">
        <v>656</v>
      </c>
      <c r="C22" s="120" t="s">
        <v>708</v>
      </c>
      <c r="D22" s="120" t="s">
        <v>709</v>
      </c>
      <c r="E22" s="120"/>
      <c r="F22" s="120"/>
      <c r="G22" s="121">
        <v>2018</v>
      </c>
      <c r="H22" s="123">
        <v>44215</v>
      </c>
      <c r="I22" s="122" t="s">
        <v>707</v>
      </c>
    </row>
    <row r="23" spans="1:9" s="116" customFormat="1" ht="17" x14ac:dyDescent="0.2">
      <c r="A23" s="31" t="s">
        <v>420</v>
      </c>
      <c r="B23" s="120" t="s">
        <v>656</v>
      </c>
      <c r="C23" s="120" t="s">
        <v>711</v>
      </c>
      <c r="D23" s="247" t="s">
        <v>712</v>
      </c>
      <c r="E23" s="120"/>
      <c r="F23" s="120"/>
      <c r="G23" s="121">
        <v>2016</v>
      </c>
      <c r="H23" s="123">
        <v>44215</v>
      </c>
      <c r="I23" s="122" t="s">
        <v>710</v>
      </c>
    </row>
    <row r="24" spans="1:9" s="116" customFormat="1" ht="17" x14ac:dyDescent="0.2">
      <c r="A24" s="33" t="s">
        <v>421</v>
      </c>
      <c r="B24" s="120" t="s">
        <v>652</v>
      </c>
      <c r="C24" s="120" t="s">
        <v>714</v>
      </c>
      <c r="D24" s="120" t="s">
        <v>715</v>
      </c>
      <c r="E24" s="120"/>
      <c r="F24" s="120"/>
      <c r="G24" s="121">
        <v>2014</v>
      </c>
      <c r="H24" s="123">
        <v>44215</v>
      </c>
      <c r="I24" s="122" t="s">
        <v>713</v>
      </c>
    </row>
    <row r="25" spans="1:9" s="116" customFormat="1" ht="34" x14ac:dyDescent="0.2">
      <c r="A25" s="31" t="s">
        <v>422</v>
      </c>
      <c r="B25" s="120" t="s">
        <v>652</v>
      </c>
      <c r="C25" s="120" t="s">
        <v>717</v>
      </c>
      <c r="D25" s="120" t="s">
        <v>718</v>
      </c>
      <c r="E25" s="120"/>
      <c r="F25" s="120"/>
      <c r="G25" s="121">
        <v>2015</v>
      </c>
      <c r="H25" s="123">
        <v>44215</v>
      </c>
      <c r="I25" s="122" t="s">
        <v>716</v>
      </c>
    </row>
    <row r="26" spans="1:9" s="116" customFormat="1" ht="34" x14ac:dyDescent="0.2">
      <c r="A26" s="33" t="s">
        <v>423</v>
      </c>
      <c r="B26" s="120" t="s">
        <v>652</v>
      </c>
      <c r="C26" s="120" t="s">
        <v>720</v>
      </c>
      <c r="D26" s="120" t="s">
        <v>721</v>
      </c>
      <c r="E26" s="120"/>
      <c r="F26" s="120"/>
      <c r="G26" s="121">
        <v>2019</v>
      </c>
      <c r="H26" s="123">
        <v>44215</v>
      </c>
      <c r="I26" s="122" t="s">
        <v>719</v>
      </c>
    </row>
    <row r="27" spans="1:9" s="116" customFormat="1" ht="34" x14ac:dyDescent="0.2">
      <c r="A27" s="31" t="s">
        <v>424</v>
      </c>
      <c r="B27" s="120" t="s">
        <v>656</v>
      </c>
      <c r="C27" s="120" t="s">
        <v>723</v>
      </c>
      <c r="D27" s="120" t="s">
        <v>724</v>
      </c>
      <c r="E27" s="120"/>
      <c r="F27" s="120"/>
      <c r="G27" s="121">
        <v>2013</v>
      </c>
      <c r="H27" s="123">
        <v>44215</v>
      </c>
      <c r="I27" s="122" t="s">
        <v>722</v>
      </c>
    </row>
    <row r="28" spans="1:9" s="116" customFormat="1" ht="34" x14ac:dyDescent="0.2">
      <c r="A28" s="33" t="s">
        <v>425</v>
      </c>
      <c r="B28" s="120" t="s">
        <v>656</v>
      </c>
      <c r="C28" s="120" t="s">
        <v>727</v>
      </c>
      <c r="D28" s="120" t="s">
        <v>726</v>
      </c>
      <c r="E28" s="120"/>
      <c r="F28" s="120"/>
      <c r="G28" s="121">
        <v>2018</v>
      </c>
      <c r="H28" s="123">
        <v>44215</v>
      </c>
      <c r="I28" s="122" t="s">
        <v>725</v>
      </c>
    </row>
    <row r="29" spans="1:9" s="116" customFormat="1" ht="17" x14ac:dyDescent="0.2">
      <c r="A29" s="31" t="s">
        <v>426</v>
      </c>
      <c r="B29" s="120" t="s">
        <v>656</v>
      </c>
      <c r="C29" s="120" t="s">
        <v>729</v>
      </c>
      <c r="D29" s="120" t="s">
        <v>730</v>
      </c>
      <c r="E29" s="120"/>
      <c r="F29" s="120"/>
      <c r="G29" s="121">
        <v>2020</v>
      </c>
      <c r="H29" s="123">
        <v>44215</v>
      </c>
      <c r="I29" s="122" t="s">
        <v>728</v>
      </c>
    </row>
    <row r="30" spans="1:9" s="116" customFormat="1" ht="17" x14ac:dyDescent="0.2">
      <c r="A30" s="33" t="s">
        <v>427</v>
      </c>
      <c r="B30" s="120" t="s">
        <v>652</v>
      </c>
      <c r="C30" s="120" t="s">
        <v>732</v>
      </c>
      <c r="D30" s="120" t="s">
        <v>731</v>
      </c>
      <c r="E30" s="120"/>
      <c r="F30" s="120"/>
      <c r="G30" s="121"/>
      <c r="H30" s="123">
        <v>44215</v>
      </c>
      <c r="I30" s="122" t="s">
        <v>733</v>
      </c>
    </row>
    <row r="31" spans="1:9" s="116" customFormat="1" ht="34" x14ac:dyDescent="0.2">
      <c r="A31" s="31" t="s">
        <v>428</v>
      </c>
      <c r="B31" s="120" t="s">
        <v>652</v>
      </c>
      <c r="C31" s="120" t="s">
        <v>735</v>
      </c>
      <c r="D31" s="120" t="s">
        <v>734</v>
      </c>
      <c r="E31" s="120"/>
      <c r="F31" s="120"/>
      <c r="G31" s="121">
        <v>2020</v>
      </c>
      <c r="H31" s="123">
        <v>44215</v>
      </c>
      <c r="I31" s="122" t="s">
        <v>739</v>
      </c>
    </row>
    <row r="32" spans="1:9" s="116" customFormat="1" ht="17" x14ac:dyDescent="0.2">
      <c r="A32" s="33" t="s">
        <v>429</v>
      </c>
      <c r="B32" s="120" t="s">
        <v>652</v>
      </c>
      <c r="C32" s="120" t="s">
        <v>736</v>
      </c>
      <c r="D32" s="120" t="s">
        <v>737</v>
      </c>
      <c r="E32" s="120"/>
      <c r="F32" s="120"/>
      <c r="G32" s="121"/>
      <c r="H32" s="123">
        <v>44215</v>
      </c>
      <c r="I32" s="122" t="s">
        <v>738</v>
      </c>
    </row>
    <row r="33" spans="1:9" s="116" customFormat="1" ht="17" x14ac:dyDescent="0.2">
      <c r="A33" s="31" t="s">
        <v>430</v>
      </c>
      <c r="B33" s="120" t="s">
        <v>652</v>
      </c>
      <c r="C33" s="120" t="s">
        <v>740</v>
      </c>
      <c r="D33" s="120" t="s">
        <v>682</v>
      </c>
      <c r="E33" s="120"/>
      <c r="F33" s="120"/>
      <c r="G33" s="121"/>
      <c r="H33" s="123">
        <v>44215</v>
      </c>
      <c r="I33" s="122" t="s">
        <v>741</v>
      </c>
    </row>
    <row r="34" spans="1:9" s="116" customFormat="1" ht="51" x14ac:dyDescent="0.2">
      <c r="A34" s="33" t="s">
        <v>431</v>
      </c>
      <c r="B34" s="120" t="s">
        <v>687</v>
      </c>
      <c r="C34" s="120" t="s">
        <v>746</v>
      </c>
      <c r="D34" s="120" t="s">
        <v>742</v>
      </c>
      <c r="E34" s="120" t="s">
        <v>745</v>
      </c>
      <c r="F34" s="120" t="s">
        <v>744</v>
      </c>
      <c r="G34" s="121">
        <v>2018</v>
      </c>
      <c r="H34" s="123">
        <v>44215</v>
      </c>
      <c r="I34" s="122" t="s">
        <v>743</v>
      </c>
    </row>
    <row r="35" spans="1:9" ht="17" x14ac:dyDescent="0.2">
      <c r="A35" s="17" t="s">
        <v>432</v>
      </c>
      <c r="B35" s="120" t="s">
        <v>656</v>
      </c>
      <c r="C35" s="122" t="s">
        <v>747</v>
      </c>
      <c r="D35" s="122" t="s">
        <v>748</v>
      </c>
      <c r="E35" s="122"/>
      <c r="F35" s="122"/>
      <c r="G35" s="125">
        <v>2019</v>
      </c>
      <c r="H35" s="123">
        <v>44215</v>
      </c>
      <c r="I35" s="122"/>
    </row>
    <row r="36" spans="1:9" ht="17" x14ac:dyDescent="0.2">
      <c r="A36" s="20" t="s">
        <v>433</v>
      </c>
      <c r="B36" s="120" t="s">
        <v>652</v>
      </c>
      <c r="C36" s="122" t="s">
        <v>751</v>
      </c>
      <c r="D36" s="122" t="s">
        <v>750</v>
      </c>
      <c r="E36" s="122"/>
      <c r="F36" s="122"/>
      <c r="G36" s="125">
        <v>2018</v>
      </c>
      <c r="H36" s="123">
        <v>44215</v>
      </c>
      <c r="I36" s="122" t="s">
        <v>749</v>
      </c>
    </row>
    <row r="37" spans="1:9" ht="17" x14ac:dyDescent="0.2">
      <c r="A37" s="17" t="s">
        <v>434</v>
      </c>
      <c r="B37" s="120" t="s">
        <v>652</v>
      </c>
      <c r="C37" s="122" t="s">
        <v>754</v>
      </c>
      <c r="D37" s="122" t="s">
        <v>753</v>
      </c>
      <c r="E37" s="122"/>
      <c r="F37" s="122"/>
      <c r="G37" s="125">
        <v>2016</v>
      </c>
      <c r="H37" s="123">
        <v>44215</v>
      </c>
      <c r="I37" s="122" t="s">
        <v>752</v>
      </c>
    </row>
    <row r="38" spans="1:9" ht="17" x14ac:dyDescent="0.2">
      <c r="A38" s="17" t="s">
        <v>435</v>
      </c>
      <c r="B38" s="120" t="s">
        <v>652</v>
      </c>
      <c r="C38" s="122" t="s">
        <v>757</v>
      </c>
      <c r="D38" s="122" t="s">
        <v>758</v>
      </c>
      <c r="E38" s="122"/>
      <c r="F38" s="122"/>
      <c r="G38" s="125">
        <v>2020</v>
      </c>
      <c r="H38" s="123">
        <v>44215</v>
      </c>
      <c r="I38" s="122" t="s">
        <v>756</v>
      </c>
    </row>
    <row r="39" spans="1:9" ht="17" x14ac:dyDescent="0.2">
      <c r="A39" s="20" t="s">
        <v>436</v>
      </c>
      <c r="B39" s="120" t="s">
        <v>656</v>
      </c>
      <c r="C39" s="122" t="s">
        <v>759</v>
      </c>
      <c r="D39" s="122" t="s">
        <v>760</v>
      </c>
      <c r="E39" s="122"/>
      <c r="F39" s="122"/>
      <c r="G39" s="125">
        <v>2012</v>
      </c>
      <c r="H39" s="123">
        <v>44215</v>
      </c>
      <c r="I39" s="122" t="s">
        <v>761</v>
      </c>
    </row>
    <row r="40" spans="1:9" ht="17" x14ac:dyDescent="0.2">
      <c r="A40" s="17" t="s">
        <v>437</v>
      </c>
      <c r="B40" s="120" t="s">
        <v>652</v>
      </c>
      <c r="C40" s="122" t="s">
        <v>763</v>
      </c>
      <c r="D40" s="122" t="s">
        <v>764</v>
      </c>
      <c r="E40" s="122"/>
      <c r="F40" s="122"/>
      <c r="G40" s="125">
        <v>2016</v>
      </c>
      <c r="H40" s="123">
        <v>44215</v>
      </c>
      <c r="I40" s="122" t="s">
        <v>762</v>
      </c>
    </row>
    <row r="41" spans="1:9" ht="17" x14ac:dyDescent="0.2">
      <c r="A41" s="20" t="s">
        <v>438</v>
      </c>
      <c r="B41" s="120" t="s">
        <v>652</v>
      </c>
      <c r="C41" s="122" t="s">
        <v>766</v>
      </c>
      <c r="D41" s="122" t="s">
        <v>764</v>
      </c>
      <c r="E41" s="122"/>
      <c r="F41" s="122"/>
      <c r="G41" s="125">
        <v>2021</v>
      </c>
      <c r="H41" s="123">
        <v>44215</v>
      </c>
      <c r="I41" s="122" t="s">
        <v>765</v>
      </c>
    </row>
    <row r="42" spans="1:9" ht="17" x14ac:dyDescent="0.2">
      <c r="A42" s="17" t="s">
        <v>439</v>
      </c>
      <c r="B42" s="120" t="s">
        <v>687</v>
      </c>
      <c r="C42" s="122" t="s">
        <v>767</v>
      </c>
      <c r="D42" s="122" t="s">
        <v>769</v>
      </c>
      <c r="E42" s="122"/>
      <c r="F42" s="122" t="s">
        <v>768</v>
      </c>
      <c r="G42" s="125">
        <v>2016</v>
      </c>
      <c r="H42" s="123">
        <v>44215</v>
      </c>
      <c r="I42" s="122"/>
    </row>
    <row r="43" spans="1:9" ht="17" x14ac:dyDescent="0.2">
      <c r="A43" s="20" t="s">
        <v>440</v>
      </c>
      <c r="B43" s="120" t="s">
        <v>652</v>
      </c>
      <c r="C43" s="122" t="s">
        <v>771</v>
      </c>
      <c r="D43" s="122" t="s">
        <v>712</v>
      </c>
      <c r="E43" s="122"/>
      <c r="F43" s="122"/>
      <c r="G43" s="122"/>
      <c r="H43" s="123">
        <v>44215</v>
      </c>
      <c r="I43" s="122" t="s">
        <v>770</v>
      </c>
    </row>
    <row r="44" spans="1:9" ht="17" x14ac:dyDescent="0.2">
      <c r="A44" s="182" t="s">
        <v>494</v>
      </c>
      <c r="B44" s="120" t="s">
        <v>652</v>
      </c>
      <c r="C44" s="122" t="s">
        <v>773</v>
      </c>
      <c r="D44" s="122" t="s">
        <v>775</v>
      </c>
      <c r="E44" s="122"/>
      <c r="F44" s="122" t="s">
        <v>774</v>
      </c>
      <c r="G44" s="125">
        <v>2012</v>
      </c>
      <c r="H44" s="123">
        <v>44215</v>
      </c>
      <c r="I44" s="122" t="s">
        <v>772</v>
      </c>
    </row>
    <row r="45" spans="1:9" ht="17" x14ac:dyDescent="0.2">
      <c r="A45" s="181" t="s">
        <v>495</v>
      </c>
      <c r="B45" s="120" t="s">
        <v>652</v>
      </c>
      <c r="C45" s="122" t="s">
        <v>777</v>
      </c>
      <c r="D45" s="122" t="s">
        <v>764</v>
      </c>
      <c r="E45" s="122"/>
      <c r="F45" s="122"/>
      <c r="G45" s="125">
        <v>2017</v>
      </c>
      <c r="H45" s="123">
        <v>44215</v>
      </c>
      <c r="I45" s="122" t="s">
        <v>776</v>
      </c>
    </row>
    <row r="46" spans="1:9" ht="17" x14ac:dyDescent="0.2">
      <c r="A46" s="182" t="s">
        <v>496</v>
      </c>
      <c r="B46" s="120" t="s">
        <v>687</v>
      </c>
      <c r="C46" s="122" t="s">
        <v>779</v>
      </c>
      <c r="D46" s="122" t="s">
        <v>781</v>
      </c>
      <c r="E46" s="122" t="s">
        <v>782</v>
      </c>
      <c r="F46" s="122" t="s">
        <v>780</v>
      </c>
      <c r="G46" s="125">
        <v>2017</v>
      </c>
      <c r="H46" s="123">
        <v>44215</v>
      </c>
      <c r="I46" s="122" t="s">
        <v>778</v>
      </c>
    </row>
    <row r="47" spans="1:9" ht="17" x14ac:dyDescent="0.2">
      <c r="A47" s="181" t="s">
        <v>497</v>
      </c>
      <c r="B47" s="120" t="s">
        <v>652</v>
      </c>
      <c r="C47" s="122" t="s">
        <v>785</v>
      </c>
      <c r="D47" s="122" t="s">
        <v>784</v>
      </c>
      <c r="E47" s="122"/>
      <c r="F47" s="122"/>
      <c r="G47" s="125">
        <v>2014</v>
      </c>
      <c r="H47" s="123">
        <v>44215</v>
      </c>
      <c r="I47" s="122" t="s">
        <v>783</v>
      </c>
    </row>
    <row r="48" spans="1:9" ht="17" x14ac:dyDescent="0.2">
      <c r="A48" s="182" t="s">
        <v>498</v>
      </c>
      <c r="B48" s="120" t="s">
        <v>652</v>
      </c>
      <c r="C48" s="122" t="s">
        <v>787</v>
      </c>
      <c r="D48" s="122" t="s">
        <v>786</v>
      </c>
      <c r="E48" s="122"/>
      <c r="F48" s="122"/>
      <c r="G48" s="125">
        <v>2019</v>
      </c>
      <c r="H48" s="123">
        <v>44215</v>
      </c>
      <c r="I48" s="122" t="s">
        <v>788</v>
      </c>
    </row>
    <row r="49" spans="1:9" ht="17" x14ac:dyDescent="0.2">
      <c r="A49" s="181" t="s">
        <v>499</v>
      </c>
      <c r="B49" s="120" t="s">
        <v>652</v>
      </c>
      <c r="C49" s="122" t="s">
        <v>790</v>
      </c>
      <c r="D49" s="122" t="s">
        <v>791</v>
      </c>
      <c r="E49" s="122"/>
      <c r="F49" s="122"/>
      <c r="G49" s="125">
        <v>2018</v>
      </c>
      <c r="H49" s="123">
        <v>44215</v>
      </c>
      <c r="I49" s="122" t="s">
        <v>789</v>
      </c>
    </row>
    <row r="50" spans="1:9" ht="17" x14ac:dyDescent="0.2">
      <c r="A50" s="182" t="s">
        <v>500</v>
      </c>
      <c r="B50" s="120" t="s">
        <v>652</v>
      </c>
      <c r="C50" s="122" t="s">
        <v>794</v>
      </c>
      <c r="D50" s="122" t="s">
        <v>793</v>
      </c>
      <c r="E50" s="122"/>
      <c r="F50" s="122"/>
      <c r="G50" s="125">
        <v>2018</v>
      </c>
      <c r="H50" s="123">
        <v>44215</v>
      </c>
      <c r="I50" s="122" t="s">
        <v>792</v>
      </c>
    </row>
    <row r="51" spans="1:9" ht="17" x14ac:dyDescent="0.2">
      <c r="A51" s="181" t="s">
        <v>501</v>
      </c>
      <c r="B51" s="120" t="s">
        <v>656</v>
      </c>
      <c r="C51" s="122" t="s">
        <v>810</v>
      </c>
      <c r="D51" s="122" t="s">
        <v>811</v>
      </c>
      <c r="E51" s="122"/>
      <c r="F51" s="122"/>
      <c r="G51" s="125"/>
      <c r="H51" s="123">
        <v>44215</v>
      </c>
      <c r="I51" s="122" t="s">
        <v>806</v>
      </c>
    </row>
    <row r="52" spans="1:9" ht="17" x14ac:dyDescent="0.2">
      <c r="A52" s="182" t="s">
        <v>502</v>
      </c>
      <c r="B52" s="120" t="s">
        <v>652</v>
      </c>
      <c r="C52" s="122" t="s">
        <v>809</v>
      </c>
      <c r="D52" s="122" t="s">
        <v>808</v>
      </c>
      <c r="E52" s="122"/>
      <c r="F52" s="122"/>
      <c r="G52" s="125"/>
      <c r="H52" s="123">
        <v>44215</v>
      </c>
      <c r="I52" s="122" t="s">
        <v>807</v>
      </c>
    </row>
    <row r="53" spans="1:9" ht="17" x14ac:dyDescent="0.2">
      <c r="A53" s="181" t="s">
        <v>503</v>
      </c>
      <c r="B53" s="120" t="s">
        <v>652</v>
      </c>
      <c r="C53" s="122" t="s">
        <v>814</v>
      </c>
      <c r="D53" s="122" t="s">
        <v>813</v>
      </c>
      <c r="E53" s="122"/>
      <c r="F53" s="122"/>
      <c r="G53" s="125">
        <v>2020</v>
      </c>
      <c r="H53" s="123">
        <v>44215</v>
      </c>
      <c r="I53" s="122" t="s">
        <v>812</v>
      </c>
    </row>
    <row r="54" spans="1:9" ht="17" x14ac:dyDescent="0.2">
      <c r="A54" s="182" t="s">
        <v>504</v>
      </c>
      <c r="B54" s="120" t="s">
        <v>652</v>
      </c>
      <c r="C54" s="122" t="s">
        <v>816</v>
      </c>
      <c r="D54" s="122" t="s">
        <v>817</v>
      </c>
      <c r="E54" s="122"/>
      <c r="F54" s="122"/>
      <c r="G54" s="125">
        <v>2020</v>
      </c>
      <c r="H54" s="123">
        <v>44215</v>
      </c>
      <c r="I54" s="122" t="s">
        <v>815</v>
      </c>
    </row>
    <row r="55" spans="1:9" ht="17" x14ac:dyDescent="0.2">
      <c r="A55" s="181" t="s">
        <v>505</v>
      </c>
      <c r="B55" s="120" t="s">
        <v>652</v>
      </c>
      <c r="C55" s="122" t="s">
        <v>819</v>
      </c>
      <c r="D55" s="122" t="s">
        <v>820</v>
      </c>
      <c r="E55" s="122"/>
      <c r="F55" s="122"/>
      <c r="G55" s="125">
        <v>2019</v>
      </c>
      <c r="H55" s="123">
        <v>44215</v>
      </c>
      <c r="I55" s="122" t="s">
        <v>818</v>
      </c>
    </row>
    <row r="56" spans="1:9" ht="17" x14ac:dyDescent="0.2">
      <c r="A56" s="182" t="s">
        <v>506</v>
      </c>
      <c r="B56" s="120" t="s">
        <v>656</v>
      </c>
      <c r="C56" s="122" t="s">
        <v>823</v>
      </c>
      <c r="D56" s="122" t="s">
        <v>822</v>
      </c>
      <c r="E56" s="122"/>
      <c r="F56" s="122"/>
      <c r="G56" s="125">
        <v>2019</v>
      </c>
      <c r="H56" s="268">
        <v>44221</v>
      </c>
      <c r="I56" s="122" t="s">
        <v>821</v>
      </c>
    </row>
    <row r="57" spans="1:9" ht="17" x14ac:dyDescent="0.2">
      <c r="A57" s="181" t="s">
        <v>507</v>
      </c>
      <c r="B57" s="120" t="s">
        <v>656</v>
      </c>
      <c r="C57" s="122" t="s">
        <v>824</v>
      </c>
      <c r="D57" s="122" t="s">
        <v>825</v>
      </c>
      <c r="E57" s="122"/>
      <c r="F57" s="122" t="s">
        <v>826</v>
      </c>
      <c r="G57" s="125">
        <v>2017</v>
      </c>
      <c r="H57" s="268">
        <v>44221</v>
      </c>
      <c r="I57" s="122"/>
    </row>
    <row r="58" spans="1:9" ht="17" x14ac:dyDescent="0.2">
      <c r="A58" s="182" t="s">
        <v>508</v>
      </c>
      <c r="B58" s="120" t="s">
        <v>652</v>
      </c>
      <c r="C58" s="122" t="s">
        <v>828</v>
      </c>
      <c r="D58" s="122" t="s">
        <v>829</v>
      </c>
      <c r="E58" s="122"/>
      <c r="F58" s="122"/>
      <c r="G58" s="125">
        <v>2018</v>
      </c>
      <c r="H58" s="268">
        <v>44221</v>
      </c>
      <c r="I58" s="122" t="s">
        <v>827</v>
      </c>
    </row>
    <row r="59" spans="1:9" ht="17" x14ac:dyDescent="0.2">
      <c r="A59" s="181" t="s">
        <v>509</v>
      </c>
      <c r="B59" s="120" t="s">
        <v>652</v>
      </c>
      <c r="C59" s="122" t="s">
        <v>831</v>
      </c>
      <c r="D59" s="122" t="s">
        <v>832</v>
      </c>
      <c r="E59" s="122"/>
      <c r="F59" s="122"/>
      <c r="G59" s="125">
        <v>2019</v>
      </c>
      <c r="H59" s="268">
        <v>44221</v>
      </c>
      <c r="I59" s="122" t="s">
        <v>830</v>
      </c>
    </row>
    <row r="60" spans="1:9" ht="17" x14ac:dyDescent="0.2">
      <c r="A60" s="182" t="s">
        <v>510</v>
      </c>
      <c r="B60" s="120" t="s">
        <v>652</v>
      </c>
      <c r="C60" s="122" t="s">
        <v>834</v>
      </c>
      <c r="D60" s="122"/>
      <c r="E60" s="122"/>
      <c r="F60" s="122"/>
      <c r="G60" s="125">
        <v>2011</v>
      </c>
      <c r="H60" s="268">
        <v>44221</v>
      </c>
      <c r="I60" s="122" t="s">
        <v>833</v>
      </c>
    </row>
    <row r="61" spans="1:9" ht="17" x14ac:dyDescent="0.2">
      <c r="A61" s="181" t="s">
        <v>511</v>
      </c>
      <c r="B61" s="120" t="s">
        <v>652</v>
      </c>
      <c r="C61" s="122" t="s">
        <v>836</v>
      </c>
      <c r="D61" s="122" t="s">
        <v>837</v>
      </c>
      <c r="E61" s="122"/>
      <c r="F61" s="122"/>
      <c r="G61" s="125">
        <v>2016</v>
      </c>
      <c r="H61" s="268">
        <v>44221</v>
      </c>
      <c r="I61" s="122" t="s">
        <v>835</v>
      </c>
    </row>
    <row r="62" spans="1:9" ht="17" x14ac:dyDescent="0.2">
      <c r="A62" s="182" t="s">
        <v>512</v>
      </c>
      <c r="B62" s="120" t="s">
        <v>652</v>
      </c>
      <c r="C62" s="122" t="s">
        <v>705</v>
      </c>
      <c r="D62" s="122" t="s">
        <v>839</v>
      </c>
      <c r="E62" s="122"/>
      <c r="F62" s="122"/>
      <c r="G62" s="125">
        <v>2014</v>
      </c>
      <c r="H62" s="268">
        <v>44221</v>
      </c>
      <c r="I62" s="122" t="s">
        <v>838</v>
      </c>
    </row>
    <row r="63" spans="1:9" ht="17" x14ac:dyDescent="0.2">
      <c r="A63" s="181" t="s">
        <v>513</v>
      </c>
      <c r="B63" s="120" t="s">
        <v>656</v>
      </c>
      <c r="C63" s="122" t="s">
        <v>841</v>
      </c>
      <c r="D63" s="122" t="s">
        <v>842</v>
      </c>
      <c r="E63" s="122"/>
      <c r="F63" s="122"/>
      <c r="G63" s="125">
        <v>2012</v>
      </c>
      <c r="H63" s="268">
        <v>44221</v>
      </c>
      <c r="I63" s="122" t="s">
        <v>840</v>
      </c>
    </row>
    <row r="64" spans="1:9" ht="34" x14ac:dyDescent="0.2">
      <c r="A64" s="182" t="s">
        <v>845</v>
      </c>
      <c r="B64" s="120" t="s">
        <v>656</v>
      </c>
      <c r="C64" s="120" t="s">
        <v>844</v>
      </c>
      <c r="D64" s="120" t="s">
        <v>811</v>
      </c>
      <c r="E64" s="120"/>
      <c r="F64" s="120"/>
      <c r="G64" s="125">
        <v>2019</v>
      </c>
      <c r="H64" s="268">
        <v>44221</v>
      </c>
      <c r="I64" s="122" t="s">
        <v>843</v>
      </c>
    </row>
    <row r="65" spans="1:9" ht="34" x14ac:dyDescent="0.2">
      <c r="A65" s="181" t="s">
        <v>852</v>
      </c>
      <c r="B65" s="120" t="s">
        <v>652</v>
      </c>
      <c r="C65" s="120" t="s">
        <v>847</v>
      </c>
      <c r="D65" s="120" t="s">
        <v>851</v>
      </c>
      <c r="E65" s="120"/>
      <c r="F65" s="120"/>
      <c r="G65" s="125">
        <v>2015</v>
      </c>
      <c r="H65" s="268">
        <v>44221</v>
      </c>
      <c r="I65" s="122" t="s">
        <v>846</v>
      </c>
    </row>
    <row r="66" spans="1:9" ht="34" x14ac:dyDescent="0.2">
      <c r="A66" s="182" t="s">
        <v>853</v>
      </c>
      <c r="B66" s="120" t="s">
        <v>652</v>
      </c>
      <c r="C66" s="120" t="s">
        <v>849</v>
      </c>
      <c r="D66" s="120" t="s">
        <v>850</v>
      </c>
      <c r="E66" s="120"/>
      <c r="F66" s="120"/>
      <c r="G66" s="125">
        <v>2020</v>
      </c>
      <c r="H66" s="268">
        <v>44221</v>
      </c>
      <c r="I66" s="122" t="s">
        <v>848</v>
      </c>
    </row>
    <row r="67" spans="1:9" ht="34" x14ac:dyDescent="0.2">
      <c r="A67" s="181" t="s">
        <v>855</v>
      </c>
      <c r="B67" s="120" t="s">
        <v>652</v>
      </c>
      <c r="C67" s="120" t="s">
        <v>856</v>
      </c>
      <c r="D67" s="120" t="s">
        <v>857</v>
      </c>
      <c r="E67" s="120"/>
      <c r="F67" s="120"/>
      <c r="G67" s="125">
        <v>2019</v>
      </c>
      <c r="H67" s="268">
        <v>44221</v>
      </c>
      <c r="I67" s="122" t="s">
        <v>854</v>
      </c>
    </row>
    <row r="68" spans="1:9" ht="51" x14ac:dyDescent="0.2">
      <c r="A68" s="182" t="s">
        <v>871</v>
      </c>
      <c r="B68" s="120" t="s">
        <v>687</v>
      </c>
      <c r="C68" s="120" t="s">
        <v>867</v>
      </c>
      <c r="D68" s="120" t="s">
        <v>868</v>
      </c>
      <c r="E68" s="120" t="s">
        <v>869</v>
      </c>
      <c r="F68" s="120" t="s">
        <v>870</v>
      </c>
      <c r="G68" s="125">
        <v>2012</v>
      </c>
      <c r="H68" s="268">
        <v>44228</v>
      </c>
      <c r="I68" s="270" t="s">
        <v>866</v>
      </c>
    </row>
    <row r="69" spans="1:9" ht="17" x14ac:dyDescent="0.2">
      <c r="A69" s="181" t="s">
        <v>873</v>
      </c>
      <c r="B69" s="120" t="s">
        <v>652</v>
      </c>
      <c r="C69" s="120" t="s">
        <v>878</v>
      </c>
      <c r="D69" s="120" t="s">
        <v>879</v>
      </c>
      <c r="E69" s="120"/>
      <c r="F69" s="120" t="s">
        <v>880</v>
      </c>
      <c r="G69" s="125">
        <v>2019</v>
      </c>
      <c r="H69" s="268">
        <v>44228</v>
      </c>
      <c r="I69" s="270" t="s">
        <v>881</v>
      </c>
    </row>
    <row r="70" spans="1:9" ht="34" x14ac:dyDescent="0.2">
      <c r="A70" s="182" t="s">
        <v>874</v>
      </c>
      <c r="B70" s="120" t="s">
        <v>652</v>
      </c>
      <c r="C70" s="120" t="s">
        <v>877</v>
      </c>
      <c r="D70" s="120" t="s">
        <v>721</v>
      </c>
      <c r="E70" s="120"/>
      <c r="F70" s="120" t="s">
        <v>876</v>
      </c>
      <c r="G70" s="125">
        <v>2019</v>
      </c>
      <c r="H70" s="268">
        <v>44228</v>
      </c>
      <c r="I70" s="270" t="s">
        <v>875</v>
      </c>
    </row>
  </sheetData>
  <mergeCells count="1">
    <mergeCell ref="A3:I3"/>
  </mergeCells>
  <dataValidations count="1">
    <dataValidation type="list" allowBlank="1" showInputMessage="1" showErrorMessage="1" sqref="B5:B43" xr:uid="{2E52F1D7-1608-7D47-A279-B81754CBE237}">
      <formula1>"Book,Journal article,Website,Document from website,Other"</formula1>
    </dataValidation>
  </dataValidations>
  <hyperlinks>
    <hyperlink ref="I68" r:id="rId1" xr:uid="{756133CF-6255-4D4D-970A-634E34E4BCDB}"/>
    <hyperlink ref="I70" r:id="rId2" xr:uid="{59620D93-C24B-9842-BF3D-E71149484A61}"/>
    <hyperlink ref="I69" r:id="rId3" xr:uid="{B9390749-744F-A848-82EC-CA104E4EDAE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1" activePane="bottomRight" state="frozenSplit"/>
      <selection activeCell="I2" sqref="I1:O1048576"/>
      <selection pane="topRight" activeCell="I2" sqref="I1:O1048576"/>
      <selection pane="bottomLeft" activeCell="I2" sqref="I1:O1048576"/>
      <selection pane="bottomRight" activeCell="N26" sqref="N26"/>
    </sheetView>
  </sheetViews>
  <sheetFormatPr baseColWidth="10" defaultColWidth="10.83203125"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Telecommunications infrastructure</v>
      </c>
    </row>
    <row r="3" spans="1:10" s="148" customFormat="1" ht="31" customHeight="1" x14ac:dyDescent="0.2">
      <c r="A3" s="302" t="s">
        <v>87</v>
      </c>
      <c r="B3" s="303"/>
      <c r="C3" s="303"/>
      <c r="D3" s="303"/>
      <c r="E3" s="303"/>
      <c r="F3" s="303"/>
      <c r="G3" s="303"/>
      <c r="H3" s="303"/>
      <c r="I3" s="303"/>
      <c r="J3" s="303"/>
    </row>
    <row r="4" spans="1:10" s="152" customFormat="1" ht="44" customHeight="1" x14ac:dyDescent="0.2">
      <c r="A4" s="149" t="s">
        <v>88</v>
      </c>
      <c r="B4" s="149" t="s">
        <v>85</v>
      </c>
      <c r="C4" s="150" t="s">
        <v>69</v>
      </c>
      <c r="D4" s="150" t="s">
        <v>70</v>
      </c>
      <c r="E4" s="150" t="s">
        <v>71</v>
      </c>
      <c r="F4" s="150" t="s">
        <v>626</v>
      </c>
      <c r="G4" s="150" t="s">
        <v>627</v>
      </c>
      <c r="H4" s="150" t="s">
        <v>628</v>
      </c>
      <c r="I4" s="150" t="s">
        <v>629</v>
      </c>
      <c r="J4" s="151" t="s">
        <v>72</v>
      </c>
    </row>
    <row r="5" spans="1:10" ht="22" customHeight="1" x14ac:dyDescent="0.2">
      <c r="A5" s="62" t="s">
        <v>0</v>
      </c>
      <c r="B5" s="153" t="s">
        <v>40</v>
      </c>
      <c r="C5" s="154">
        <f>SUMIF('Goal Risk Assessment'!$J$5:$J$252,$A5,'Goal Risk Assessment'!K$5:K$252)</f>
        <v>2</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5" t="s">
        <v>60</v>
      </c>
      <c r="C6" s="233">
        <f>SUMIF('Goal Risk Assessment'!$J$5:$J$252,$A6,'Goal Risk Assessment'!K$5:K$252)</f>
        <v>1</v>
      </c>
      <c r="D6" s="233">
        <f>SUMIF('Goal Risk Assessment'!$J$5:$J$252,$A6,'Goal Risk Assessment'!L$5:L$252)</f>
        <v>1</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0</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Moderate</v>
      </c>
    </row>
    <row r="9" spans="1:10" ht="22" customHeight="1" x14ac:dyDescent="0.2">
      <c r="A9" s="62" t="s">
        <v>5</v>
      </c>
      <c r="B9" s="153" t="s">
        <v>76</v>
      </c>
      <c r="C9" s="154">
        <f>SUMIF('Goal Risk Assessment'!$J$5:$J$252,$A9,'Goal Risk Assessment'!K$5:K$252)</f>
        <v>0</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Moderate</v>
      </c>
    </row>
    <row r="10" spans="1:10" ht="22" customHeight="1" x14ac:dyDescent="0.2">
      <c r="A10" s="57" t="s">
        <v>6</v>
      </c>
      <c r="B10" s="155" t="s">
        <v>7</v>
      </c>
      <c r="C10" s="234">
        <f>SUMIF('Goal Risk Assessment'!$J$5:$J$252,$A10,'Goal Risk Assessment'!K$5:K$252)</f>
        <v>2</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High</v>
      </c>
    </row>
    <row r="11" spans="1:10" ht="22" customHeight="1" x14ac:dyDescent="0.2">
      <c r="A11" s="62" t="s">
        <v>8</v>
      </c>
      <c r="B11" s="153" t="s">
        <v>77</v>
      </c>
      <c r="C11" s="154">
        <f>SUMIF('Goal Risk Assessment'!$J$5:$J$252,$A11,'Goal Risk Assessment'!K$5:K$252)</f>
        <v>0</v>
      </c>
      <c r="D11" s="154">
        <f>SUMIF('Goal Risk Assessment'!$J$5:$J$252,$A11,'Goal Risk Assessment'!L$5:L$252)</f>
        <v>1</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Low</v>
      </c>
    </row>
    <row r="12" spans="1:10" ht="22" customHeight="1" x14ac:dyDescent="0.2">
      <c r="A12" s="57" t="s">
        <v>9</v>
      </c>
      <c r="B12" s="155" t="s">
        <v>78</v>
      </c>
      <c r="C12" s="234">
        <f>SUMIF('Goal Risk Assessment'!$J$5:$J$252,$A12,'Goal Risk Assessment'!K$5:K$252)</f>
        <v>2</v>
      </c>
      <c r="D12" s="234">
        <f>SUMIF('Goal Risk Assessment'!$J$5:$J$252,$A12,'Goal Risk Assessment'!L$5:L$252)</f>
        <v>0</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High</v>
      </c>
    </row>
    <row r="13" spans="1:10" ht="22" customHeight="1" x14ac:dyDescent="0.2">
      <c r="A13" s="62" t="s">
        <v>10</v>
      </c>
      <c r="B13" s="153" t="s">
        <v>75</v>
      </c>
      <c r="C13" s="154">
        <f>SUMIF('Goal Risk Assessment'!$J$5:$J$252,$A13,'Goal Risk Assessment'!K$5:K$252)</f>
        <v>2</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High</v>
      </c>
    </row>
    <row r="14" spans="1:10" ht="22" customHeight="1" x14ac:dyDescent="0.2">
      <c r="A14" s="57" t="s">
        <v>11</v>
      </c>
      <c r="B14" s="155" t="s">
        <v>74</v>
      </c>
      <c r="C14" s="234">
        <f>SUMIF('Goal Risk Assessment'!$J$5:$J$252,$A14,'Goal Risk Assessment'!K$5:K$252)</f>
        <v>2</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0</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Moderate</v>
      </c>
    </row>
    <row r="16" spans="1:10" ht="22" customHeight="1" x14ac:dyDescent="0.2">
      <c r="A16" s="57" t="s">
        <v>13</v>
      </c>
      <c r="B16" s="155" t="s">
        <v>73</v>
      </c>
      <c r="C16" s="234">
        <f>SUMIF('Goal Risk Assessment'!$J$5:$J$252,$A16,'Goal Risk Assessment'!K$5:K$252)</f>
        <v>0</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Moderate</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1</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1</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High</v>
      </c>
    </row>
    <row r="20" spans="1:10" ht="22" customHeight="1" x14ac:dyDescent="0.2">
      <c r="A20" s="57" t="s">
        <v>17</v>
      </c>
      <c r="B20" s="155" t="s">
        <v>81</v>
      </c>
      <c r="C20" s="234">
        <f>SUMIF('Goal Risk Assessment'!$J$5:$J$252,$A20,'Goal Risk Assessment'!K$5:K$252)</f>
        <v>1</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High</v>
      </c>
    </row>
    <row r="21" spans="1:10" ht="22" customHeight="1" x14ac:dyDescent="0.2">
      <c r="A21" s="62" t="s">
        <v>18</v>
      </c>
      <c r="B21" s="153" t="s">
        <v>82</v>
      </c>
      <c r="C21" s="154">
        <f>SUMIF('Goal Risk Assessment'!$J$5:$J$252,$A21,'Goal Risk Assessment'!K$5:K$252)</f>
        <v>0</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Moderate</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3</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High</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2</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High</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imqsDIwwpYhR3+XykfYznenxpTPqIJnFDHq1MNVhe3Unj+fuMsXhPvuPVXtUGgl3HiC62sXcxJmCB7I9GrHDag==" saltValue="gppJZg217DGtZ+E9BaRI5A=="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2021-02-26T18:07:16Z</dcterms:modified>
</cp:coreProperties>
</file>