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Transport and storage/"/>
    </mc:Choice>
  </mc:AlternateContent>
  <xr:revisionPtr revIDLastSave="0" documentId="13_ncr:1_{695F4257-1A6C-EA4E-93CD-815C5BBA8E65}" xr6:coauthVersionLast="46" xr6:coauthVersionMax="46" xr10:uidLastSave="{00000000-0000-0000-0000-000000000000}"/>
  <bookViews>
    <workbookView xWindow="0" yWindow="460" windowWidth="28800" windowHeight="161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5" i="7" l="1"/>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F11" i="6" s="1"/>
  <c r="P72" i="9"/>
  <c r="G11" i="6" s="1"/>
  <c r="Q72" i="9"/>
  <c r="H11" i="6" s="1"/>
  <c r="R72" i="9"/>
  <c r="I11" i="6" s="1"/>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F21" i="6" s="1"/>
  <c r="P201" i="9"/>
  <c r="G21" i="6" s="1"/>
  <c r="Q201" i="9"/>
  <c r="H21" i="6" s="1"/>
  <c r="R201" i="9"/>
  <c r="I21" i="6" s="1"/>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H6" i="6" l="1"/>
  <c r="I6" i="6"/>
  <c r="I8" i="6"/>
  <c r="H8" i="6"/>
  <c r="G8" i="6"/>
  <c r="F8" i="6"/>
  <c r="R175" i="9"/>
  <c r="Q175" i="9"/>
  <c r="P175" i="9"/>
  <c r="O175" i="9"/>
  <c r="I22" i="6"/>
  <c r="H22" i="6"/>
  <c r="G22" i="6"/>
  <c r="F22" i="6"/>
  <c r="I23" i="6"/>
  <c r="H23" i="6"/>
  <c r="G23" i="6"/>
  <c r="F23" i="6"/>
  <c r="I25" i="6"/>
  <c r="H25" i="6"/>
  <c r="G25" i="6"/>
  <c r="F25" i="6"/>
  <c r="I27" i="6"/>
  <c r="H27" i="6"/>
  <c r="G27" i="6"/>
  <c r="F27" i="6"/>
  <c r="G15" i="6"/>
  <c r="F15" i="6"/>
  <c r="I15" i="6"/>
  <c r="H15" i="6"/>
  <c r="F14" i="6"/>
  <c r="I14" i="6"/>
  <c r="H14" i="6"/>
  <c r="G14"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K163" i="9"/>
  <c r="H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D5" i="6" l="1"/>
  <c r="E5" i="6"/>
  <c r="N53" i="9"/>
  <c r="O53" i="9"/>
  <c r="P53" i="9"/>
  <c r="Q53" i="9"/>
  <c r="R53" i="9"/>
  <c r="N57" i="9"/>
  <c r="O57" i="9"/>
  <c r="P57" i="9"/>
  <c r="Q57" i="9"/>
  <c r="R57" i="9"/>
  <c r="L57" i="9"/>
  <c r="N56" i="9"/>
  <c r="O56" i="9"/>
  <c r="Q56" i="9"/>
  <c r="R56" i="9"/>
  <c r="P56" i="9"/>
  <c r="N76" i="9"/>
  <c r="O76" i="9"/>
  <c r="P76" i="9"/>
  <c r="Q76" i="9"/>
  <c r="R76" i="9"/>
  <c r="N75" i="9"/>
  <c r="O75" i="9"/>
  <c r="P75" i="9"/>
  <c r="Q75" i="9"/>
  <c r="R75" i="9"/>
  <c r="N74" i="9"/>
  <c r="O74" i="9"/>
  <c r="P74" i="9"/>
  <c r="R74" i="9"/>
  <c r="Q74" i="9"/>
  <c r="C7" i="6"/>
  <c r="D7" i="6"/>
  <c r="N73" i="9"/>
  <c r="O73" i="9"/>
  <c r="P73" i="9"/>
  <c r="Q73" i="9"/>
  <c r="R73" i="9"/>
  <c r="E7" i="6"/>
  <c r="E8" i="6"/>
  <c r="D8" i="6"/>
  <c r="C8" i="6"/>
  <c r="N77" i="9"/>
  <c r="O77" i="9"/>
  <c r="F12" i="6" s="1"/>
  <c r="P77" i="9"/>
  <c r="G12" i="6" s="1"/>
  <c r="Q77" i="9"/>
  <c r="H12" i="6" s="1"/>
  <c r="R77" i="9"/>
  <c r="I12" i="6" s="1"/>
  <c r="N86" i="9"/>
  <c r="O86" i="9"/>
  <c r="P86" i="9"/>
  <c r="Q86" i="9"/>
  <c r="R86" i="9"/>
  <c r="N93" i="9"/>
  <c r="O93" i="9"/>
  <c r="P93" i="9"/>
  <c r="Q93" i="9"/>
  <c r="R93" i="9"/>
  <c r="O94" i="9"/>
  <c r="P94" i="9"/>
  <c r="Q94" i="9"/>
  <c r="R94" i="9"/>
  <c r="C11" i="6"/>
  <c r="D11" i="6"/>
  <c r="E11" i="6"/>
  <c r="L239" i="9"/>
  <c r="O239" i="9"/>
  <c r="P239" i="9"/>
  <c r="Q239" i="9"/>
  <c r="R239" i="9"/>
  <c r="N88" i="9"/>
  <c r="O88" i="9"/>
  <c r="P88" i="9"/>
  <c r="Q88" i="9"/>
  <c r="R88" i="9"/>
  <c r="M137" i="9"/>
  <c r="O137" i="9"/>
  <c r="R137" i="9"/>
  <c r="P137" i="9"/>
  <c r="Q137" i="9"/>
  <c r="M139" i="9"/>
  <c r="O139" i="9"/>
  <c r="R139" i="9"/>
  <c r="P139" i="9"/>
  <c r="Q139" i="9"/>
  <c r="N142" i="9"/>
  <c r="O142" i="9"/>
  <c r="P142" i="9"/>
  <c r="R142" i="9"/>
  <c r="Q142" i="9"/>
  <c r="E15" i="6"/>
  <c r="M143" i="9"/>
  <c r="O143" i="9"/>
  <c r="P143" i="9"/>
  <c r="Q143" i="9"/>
  <c r="R143" i="9"/>
  <c r="C15" i="6"/>
  <c r="J15" i="6" s="1"/>
  <c r="D15" i="6"/>
  <c r="O125" i="9"/>
  <c r="P125" i="9"/>
  <c r="Q125" i="9"/>
  <c r="R125" i="9"/>
  <c r="N126" i="9"/>
  <c r="O126" i="9"/>
  <c r="P126" i="9"/>
  <c r="Q126" i="9"/>
  <c r="R126" i="9"/>
  <c r="N124" i="9"/>
  <c r="O124" i="9"/>
  <c r="R124" i="9"/>
  <c r="P124" i="9"/>
  <c r="Q124" i="9"/>
  <c r="O172" i="9"/>
  <c r="P172" i="9"/>
  <c r="Q172" i="9"/>
  <c r="R172" i="9"/>
  <c r="N171" i="9"/>
  <c r="O171" i="9"/>
  <c r="P171" i="9"/>
  <c r="Q171" i="9"/>
  <c r="R171" i="9"/>
  <c r="O170" i="9"/>
  <c r="P170" i="9"/>
  <c r="Q170" i="9"/>
  <c r="R170" i="9"/>
  <c r="N169" i="9"/>
  <c r="O169" i="9"/>
  <c r="P169" i="9"/>
  <c r="Q169" i="9"/>
  <c r="R169" i="9"/>
  <c r="M173" i="9"/>
  <c r="O173" i="9"/>
  <c r="P173" i="9"/>
  <c r="Q173" i="9"/>
  <c r="R173" i="9"/>
  <c r="P174" i="9"/>
  <c r="Q174" i="9"/>
  <c r="R174" i="9"/>
  <c r="O174" i="9"/>
  <c r="M176" i="9"/>
  <c r="O176" i="9"/>
  <c r="P176" i="9"/>
  <c r="Q176" i="9"/>
  <c r="R176" i="9"/>
  <c r="O177" i="9"/>
  <c r="P177" i="9"/>
  <c r="Q177" i="9"/>
  <c r="R177" i="9"/>
  <c r="M178" i="9"/>
  <c r="O178" i="9"/>
  <c r="P178" i="9"/>
  <c r="Q178" i="9"/>
  <c r="R178" i="9"/>
  <c r="O179" i="9"/>
  <c r="P179" i="9"/>
  <c r="Q179" i="9"/>
  <c r="R179" i="9"/>
  <c r="M180" i="9"/>
  <c r="O180" i="9"/>
  <c r="P180" i="9"/>
  <c r="R180" i="9"/>
  <c r="Q180" i="9"/>
  <c r="O181" i="9"/>
  <c r="P181" i="9"/>
  <c r="Q181" i="9"/>
  <c r="R181" i="9"/>
  <c r="M182" i="9"/>
  <c r="O182" i="9"/>
  <c r="R182" i="9"/>
  <c r="P182" i="9"/>
  <c r="Q182" i="9"/>
  <c r="N227" i="9"/>
  <c r="O227" i="9"/>
  <c r="Q227" i="9"/>
  <c r="R227" i="9"/>
  <c r="P227" i="9"/>
  <c r="N163" i="9"/>
  <c r="O163" i="9"/>
  <c r="P163" i="9"/>
  <c r="R163" i="9"/>
  <c r="Q163" i="9"/>
  <c r="O183" i="9"/>
  <c r="P183" i="9"/>
  <c r="R183" i="9"/>
  <c r="Q183" i="9"/>
  <c r="M184" i="9"/>
  <c r="P184" i="9"/>
  <c r="Q184" i="9"/>
  <c r="R184" i="9"/>
  <c r="I20" i="6" s="1"/>
  <c r="O184" i="9"/>
  <c r="P164" i="9"/>
  <c r="G19" i="6" s="1"/>
  <c r="O164" i="9"/>
  <c r="F19" i="6" s="1"/>
  <c r="Q164" i="9"/>
  <c r="H19" i="6" s="1"/>
  <c r="R164" i="9"/>
  <c r="I19" i="6" s="1"/>
  <c r="C21" i="6"/>
  <c r="D21" i="6"/>
  <c r="E21" i="6"/>
  <c r="C22" i="6"/>
  <c r="D22" i="6"/>
  <c r="E22" i="6"/>
  <c r="C23" i="6"/>
  <c r="D23" i="6"/>
  <c r="E23" i="6"/>
  <c r="L242" i="9"/>
  <c r="O242" i="9"/>
  <c r="F26" i="6" s="1"/>
  <c r="P242" i="9"/>
  <c r="G26" i="6" s="1"/>
  <c r="Q242" i="9"/>
  <c r="H26" i="6" s="1"/>
  <c r="R242" i="9"/>
  <c r="I26" i="6" s="1"/>
  <c r="C25" i="6"/>
  <c r="J25" i="6" s="1"/>
  <c r="D25" i="6"/>
  <c r="E25" i="6"/>
  <c r="D26" i="6"/>
  <c r="N223" i="9"/>
  <c r="O223" i="9"/>
  <c r="P223" i="9"/>
  <c r="Q223" i="9"/>
  <c r="R223" i="9"/>
  <c r="D27" i="6"/>
  <c r="E27" i="6"/>
  <c r="N224" i="9"/>
  <c r="O224" i="9"/>
  <c r="F24" i="6" s="1"/>
  <c r="P224" i="9"/>
  <c r="G24" i="6" s="1"/>
  <c r="Q224" i="9"/>
  <c r="H24" i="6" s="1"/>
  <c r="R224" i="9"/>
  <c r="C27" i="6"/>
  <c r="N151" i="9"/>
  <c r="R151" i="9"/>
  <c r="O151" i="9"/>
  <c r="P151" i="9"/>
  <c r="Q151" i="9"/>
  <c r="L151" i="9"/>
  <c r="N147" i="9"/>
  <c r="R147" i="9"/>
  <c r="O147" i="9"/>
  <c r="P147" i="9"/>
  <c r="Q147" i="9"/>
  <c r="N122" i="9"/>
  <c r="R122" i="9"/>
  <c r="O122" i="9"/>
  <c r="P122" i="9"/>
  <c r="Q122" i="9"/>
  <c r="M146" i="9"/>
  <c r="R146" i="9"/>
  <c r="O146" i="9"/>
  <c r="P146" i="9"/>
  <c r="Q146" i="9"/>
  <c r="N132" i="9"/>
  <c r="Q132" i="9"/>
  <c r="H17" i="6" s="1"/>
  <c r="R132" i="9"/>
  <c r="I17" i="6" s="1"/>
  <c r="O132" i="9"/>
  <c r="F17" i="6" s="1"/>
  <c r="P132" i="9"/>
  <c r="G17" i="6" s="1"/>
  <c r="N121" i="9"/>
  <c r="Q121" i="9"/>
  <c r="R121" i="9"/>
  <c r="O121" i="9"/>
  <c r="P121" i="9"/>
  <c r="N145" i="9"/>
  <c r="Q145" i="9"/>
  <c r="R145" i="9"/>
  <c r="O145" i="9"/>
  <c r="P145" i="9"/>
  <c r="N120" i="9"/>
  <c r="P120" i="9"/>
  <c r="Q120" i="9"/>
  <c r="R120" i="9"/>
  <c r="O120" i="9"/>
  <c r="M144" i="9"/>
  <c r="P144" i="9"/>
  <c r="Q144" i="9"/>
  <c r="R144" i="9"/>
  <c r="O144" i="9"/>
  <c r="M141" i="9"/>
  <c r="O141" i="9"/>
  <c r="R141" i="9"/>
  <c r="P141" i="9"/>
  <c r="Q141" i="9"/>
  <c r="O127" i="9"/>
  <c r="F16" i="6" s="1"/>
  <c r="R127" i="9"/>
  <c r="P127" i="9"/>
  <c r="G16" i="6" s="1"/>
  <c r="Q127" i="9"/>
  <c r="N140" i="9"/>
  <c r="O140" i="9"/>
  <c r="P140" i="9"/>
  <c r="Q140" i="9"/>
  <c r="R140" i="9"/>
  <c r="N138" i="9"/>
  <c r="P138" i="9"/>
  <c r="O138" i="9"/>
  <c r="Q138" i="9"/>
  <c r="R138" i="9"/>
  <c r="N136" i="9"/>
  <c r="Q136" i="9"/>
  <c r="O136" i="9"/>
  <c r="P136" i="9"/>
  <c r="R136" i="9"/>
  <c r="R90" i="9"/>
  <c r="I13" i="6" s="1"/>
  <c r="N90" i="9"/>
  <c r="K90" i="9"/>
  <c r="O90" i="9"/>
  <c r="F13" i="6" s="1"/>
  <c r="L90" i="9"/>
  <c r="Q90" i="9"/>
  <c r="H13" i="6" s="1"/>
  <c r="M90" i="9"/>
  <c r="P90" i="9"/>
  <c r="G13" i="6" s="1"/>
  <c r="M40" i="9"/>
  <c r="R40" i="9"/>
  <c r="O40" i="9"/>
  <c r="Q40" i="9"/>
  <c r="P40" i="9"/>
  <c r="N55" i="9"/>
  <c r="R55" i="9"/>
  <c r="O55" i="9"/>
  <c r="P55" i="9"/>
  <c r="Q55" i="9"/>
  <c r="L54" i="9"/>
  <c r="R54" i="9"/>
  <c r="O54" i="9"/>
  <c r="P54" i="9"/>
  <c r="Q54" i="9"/>
  <c r="J6" i="6"/>
  <c r="C5" i="6"/>
  <c r="J5" i="6" s="1"/>
  <c r="L44" i="9"/>
  <c r="P44" i="9"/>
  <c r="O44" i="9"/>
  <c r="F9" i="6" s="1"/>
  <c r="Q44" i="9"/>
  <c r="R44" i="9"/>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E19" i="6" s="1"/>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D24" i="6" s="1"/>
  <c r="K224" i="9"/>
  <c r="M224" i="9"/>
  <c r="E24" i="6" s="1"/>
  <c r="L227" i="9"/>
  <c r="K227" i="9"/>
  <c r="M227" i="9"/>
  <c r="N59" i="9"/>
  <c r="N94" i="9"/>
  <c r="K59" i="9"/>
  <c r="K94" i="9"/>
  <c r="K124" i="9"/>
  <c r="K126" i="9"/>
  <c r="K132" i="9"/>
  <c r="C17" i="6" s="1"/>
  <c r="J17" i="6" s="1"/>
  <c r="L164" i="9"/>
  <c r="D19" i="6" s="1"/>
  <c r="L170" i="9"/>
  <c r="L172" i="9"/>
  <c r="N173" i="9"/>
  <c r="L174" i="9"/>
  <c r="N176" i="9"/>
  <c r="L177" i="9"/>
  <c r="N178" i="9"/>
  <c r="L179" i="9"/>
  <c r="N180" i="9"/>
  <c r="L181" i="9"/>
  <c r="N182" i="9"/>
  <c r="L183" i="9"/>
  <c r="N184" i="9"/>
  <c r="K223" i="9"/>
  <c r="M239" i="9"/>
  <c r="M242" i="9"/>
  <c r="E26" i="6" s="1"/>
  <c r="N239" i="9"/>
  <c r="N242" i="9"/>
  <c r="N164" i="9"/>
  <c r="N170" i="9"/>
  <c r="N172" i="9"/>
  <c r="N174" i="9"/>
  <c r="N177" i="9"/>
  <c r="N179" i="9"/>
  <c r="N181" i="9"/>
  <c r="N183" i="9"/>
  <c r="K239" i="9"/>
  <c r="K242" i="9"/>
  <c r="C26" i="6" s="1"/>
  <c r="J26" i="6" s="1"/>
  <c r="K150" i="9"/>
  <c r="K164" i="9"/>
  <c r="C19" i="6" s="1"/>
  <c r="K170" i="9"/>
  <c r="K172" i="9"/>
  <c r="K174" i="9"/>
  <c r="K177" i="9"/>
  <c r="K179" i="9"/>
  <c r="K181" i="9"/>
  <c r="K183" i="9"/>
  <c r="G9" i="6" l="1"/>
  <c r="I16" i="6"/>
  <c r="D10" i="6"/>
  <c r="H16" i="6"/>
  <c r="I24" i="6"/>
  <c r="H20" i="6"/>
  <c r="J7" i="6"/>
  <c r="H10" i="6"/>
  <c r="J8" i="6"/>
  <c r="E12" i="6"/>
  <c r="C12" i="6"/>
  <c r="J12" i="6" s="1"/>
  <c r="D12" i="6"/>
  <c r="J11" i="6"/>
  <c r="D13" i="6"/>
  <c r="E13" i="6"/>
  <c r="C13" i="6"/>
  <c r="J13" i="6" s="1"/>
  <c r="O149" i="9"/>
  <c r="P149" i="9"/>
  <c r="Q149" i="9"/>
  <c r="R149" i="9"/>
  <c r="O150" i="9"/>
  <c r="P150" i="9"/>
  <c r="Q150" i="9"/>
  <c r="R150" i="9"/>
  <c r="N150" i="9"/>
  <c r="C16" i="6"/>
  <c r="J16" i="6" s="1"/>
  <c r="M148" i="9"/>
  <c r="O148" i="9"/>
  <c r="R148" i="9"/>
  <c r="P148" i="9"/>
  <c r="Q148" i="9"/>
  <c r="N148" i="9"/>
  <c r="F20" i="6"/>
  <c r="J21" i="6"/>
  <c r="E20" i="6"/>
  <c r="J19" i="6"/>
  <c r="C20" i="6"/>
  <c r="G20" i="6"/>
  <c r="D20" i="6"/>
  <c r="J22" i="6"/>
  <c r="J23" i="6"/>
  <c r="J27" i="6"/>
  <c r="C24" i="6"/>
  <c r="J24" i="6" s="1"/>
  <c r="D16" i="6"/>
  <c r="E16" i="6"/>
  <c r="G18" i="6"/>
  <c r="F18" i="6"/>
  <c r="H18" i="6"/>
  <c r="H9" i="6"/>
  <c r="I9" i="6"/>
  <c r="D9" i="6"/>
  <c r="F10" i="6"/>
  <c r="G10" i="6"/>
  <c r="C10" i="6"/>
  <c r="E10" i="6"/>
  <c r="I10" i="6"/>
  <c r="J9" i="6"/>
  <c r="L148" i="9"/>
  <c r="M150" i="9"/>
  <c r="M149" i="9"/>
  <c r="N149" i="9"/>
  <c r="K149" i="9"/>
  <c r="C18" i="6" s="1"/>
  <c r="J18" i="6" s="1"/>
  <c r="L149" i="9"/>
  <c r="D18" i="6" l="1"/>
  <c r="E18" i="6"/>
  <c r="I18" i="6"/>
  <c r="J20" i="6"/>
  <c r="J10" i="6"/>
  <c r="B1" i="6" l="1"/>
  <c r="B1" i="8"/>
  <c r="R6" i="7"/>
</calcChain>
</file>

<file path=xl/sharedStrings.xml><?xml version="1.0" encoding="utf-8"?>
<sst xmlns="http://schemas.openxmlformats.org/spreadsheetml/2006/main" count="1981" uniqueCount="931">
  <si>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</si>
  <si>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</si>
  <si>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</si>
  <si>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</si>
  <si>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</si>
  <si>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</si>
  <si>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</si>
  <si>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</si>
  <si>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</si>
  <si>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</si>
  <si>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</si>
  <si>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</si>
  <si>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</si>
  <si>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</si>
  <si>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</si>
  <si>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</si>
  <si>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</si>
  <si>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</si>
  <si>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</si>
  <si>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</si>
  <si>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</si>
  <si>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</si>
  <si>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</si>
  <si>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</si>
  <si>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</si>
  <si>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</si>
  <si>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</si>
  <si>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</si>
  <si>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</si>
  <si>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</si>
  <si>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</si>
  <si>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</si>
  <si>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</si>
  <si>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</si>
  <si>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</si>
  <si>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</si>
  <si>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</si>
  <si>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</si>
  <si>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</si>
  <si>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</si>
  <si>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</si>
  <si>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</si>
  <si>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</si>
  <si>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</si>
  <si>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</si>
  <si>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</si>
  <si>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</si>
  <si>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</si>
  <si>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</si>
  <si>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</si>
  <si>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</si>
  <si>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</si>
  <si>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</si>
  <si>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</si>
  <si>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</si>
  <si>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</si>
  <si>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</si>
  <si>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</si>
  <si>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</si>
  <si>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</si>
  <si>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</si>
  <si>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</si>
  <si>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</si>
  <si>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</si>
  <si>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</si>
  <si>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</si>
  <si>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</si>
  <si>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</si>
  <si>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</si>
  <si>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</si>
  <si>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</si>
  <si>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</si>
  <si>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</si>
  <si>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</si>
  <si>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</si>
  <si>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</si>
  <si>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</si>
  <si>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</si>
  <si>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</si>
  <si>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</si>
  <si>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</si>
  <si>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</si>
  <si>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</si>
  <si>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</si>
  <si>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</si>
  <si>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</si>
  <si>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</si>
  <si>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</si>
  <si>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</si>
  <si>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</si>
  <si>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</si>
  <si>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</si>
  <si>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</si>
  <si>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</si>
  <si>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</si>
  <si>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</si>
  <si>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</si>
  <si>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</si>
  <si>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</si>
  <si>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</si>
  <si>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</si>
  <si>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</si>
  <si>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</si>
  <si>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</si>
  <si>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</si>
  <si>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</si>
  <si>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</si>
  <si>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</si>
  <si>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</si>
  <si>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</si>
  <si>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</si>
  <si>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</si>
  <si>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</si>
  <si>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</si>
  <si>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</si>
  <si>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</si>
  <si>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</si>
  <si>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</si>
  <si>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</si>
  <si>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</si>
  <si>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</si>
  <si>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</si>
  <si>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</si>
  <si>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</si>
  <si>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</si>
  <si>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</si>
  <si>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</si>
  <si>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</si>
  <si>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</si>
  <si>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</si>
  <si>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</si>
  <si>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</si>
  <si>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</si>
  <si>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</si>
  <si>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</si>
  <si>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</si>
  <si>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</si>
  <si>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</si>
  <si>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</si>
  <si>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</si>
  <si>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</si>
  <si>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</si>
  <si>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</si>
  <si>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</si>
  <si>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</si>
  <si>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</si>
  <si>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</si>
  <si>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</si>
  <si>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</si>
  <si>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</si>
  <si>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</si>
  <si>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</si>
  <si>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</si>
  <si>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</si>
  <si>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</si>
  <si>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</si>
  <si>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</si>
  <si>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</si>
  <si>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</si>
  <si>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</si>
  <si>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</si>
  <si>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</si>
  <si>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</si>
  <si>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</si>
  <si>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</si>
  <si>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</si>
  <si>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</si>
  <si>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</si>
  <si>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</si>
  <si>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</si>
  <si>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</si>
  <si>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</si>
  <si>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</si>
  <si>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</si>
  <si>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</si>
  <si>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</si>
  <si>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</si>
  <si>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</si>
  <si>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</si>
  <si>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</si>
  <si>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</si>
  <si>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</si>
  <si>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</si>
  <si>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</si>
  <si>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</si>
  <si>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</si>
  <si>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</si>
  <si>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</si>
  <si>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</si>
  <si>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</si>
  <si>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</si>
  <si>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</si>
  <si>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</si>
  <si>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</si>
  <si>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</si>
  <si>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</si>
  <si>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</si>
  <si>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</si>
  <si>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</si>
  <si>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</si>
  <si>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</si>
  <si>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</si>
  <si>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</si>
  <si>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</si>
  <si>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</si>
  <si>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</si>
  <si>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</si>
  <si>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</si>
  <si>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</si>
  <si>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</si>
  <si>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</si>
  <si>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</si>
  <si>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</si>
  <si>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</si>
  <si>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</si>
  <si>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</si>
  <si>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</si>
  <si>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</si>
  <si>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</si>
  <si>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</si>
  <si>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</si>
  <si>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</si>
  <si>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</si>
  <si>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</si>
  <si>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</si>
  <si>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</si>
  <si>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</si>
  <si>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</si>
  <si>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</si>
  <si>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</si>
  <si>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</si>
  <si>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</si>
  <si>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</si>
  <si>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</si>
  <si>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</si>
  <si>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</si>
  <si>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</si>
  <si>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</si>
  <si>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</si>
  <si>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</si>
  <si>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</si>
  <si>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</si>
  <si>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</si>
  <si>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</si>
  <si>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</si>
  <si>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</si>
  <si>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</si>
  <si>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</si>
  <si>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</si>
  <si>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</si>
  <si>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</si>
  <si>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</si>
  <si>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</si>
  <si>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</si>
  <si>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</si>
  <si>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</si>
  <si>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</si>
  <si>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</si>
  <si>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</si>
  <si>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</si>
  <si>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</si>
  <si>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</si>
  <si>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</si>
  <si>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</si>
  <si>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</si>
  <si>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</si>
  <si>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</si>
  <si>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</si>
  <si>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</si>
  <si>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</si>
  <si>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</si>
  <si>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</si>
  <si>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</si>
  <si>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</si>
  <si>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</si>
  <si>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</si>
  <si>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</si>
  <si>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</si>
  <si>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</si>
  <si>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</si>
  <si>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</si>
  <si>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</si>
  <si>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</si>
  <si>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</si>
  <si>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</si>
  <si>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</si>
  <si>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</si>
  <si>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</si>
  <si>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</si>
  <si>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</si>
  <si>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</si>
  <si>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</si>
  <si>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</si>
  <si>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</si>
  <si>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</si>
  <si>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</si>
  <si>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</si>
  <si>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</si>
  <si>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</si>
  <si>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</si>
  <si>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</si>
  <si>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</si>
  <si>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</si>
  <si>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</si>
  <si>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</si>
  <si>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</si>
  <si>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</si>
  <si>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</si>
  <si>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</si>
  <si>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</si>
  <si>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</si>
  <si>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</si>
  <si>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</si>
  <si>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</si>
  <si>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</si>
  <si>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</si>
  <si>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</si>
  <si>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</si>
  <si>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</si>
  <si>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</si>
  <si>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</si>
  <si>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</si>
  <si>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</si>
  <si>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</si>
  <si>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</si>
  <si>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</si>
  <si>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</si>
  <si>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</si>
  <si>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</si>
  <si>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</si>
  <si>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</si>
  <si>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</si>
  <si>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</si>
  <si>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</si>
  <si>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</si>
  <si>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</si>
  <si>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</si>
  <si>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</si>
  <si>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</si>
  <si>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</si>
  <si>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</si>
  <si>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</si>
  <si>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</si>
  <si>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</si>
  <si>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</si>
  <si>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</si>
  <si>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</si>
  <si>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</si>
  <si>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</si>
  <si>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</si>
  <si>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</si>
  <si>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</si>
  <si>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</si>
  <si>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</si>
  <si>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</si>
  <si>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</si>
  <si>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</si>
  <si>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</si>
  <si>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</si>
  <si>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</si>
  <si>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</si>
  <si>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</si>
  <si>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</si>
  <si>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</si>
  <si>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</si>
  <si>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</si>
  <si>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</si>
  <si>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</si>
  <si>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</si>
  <si>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</si>
  <si>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</si>
  <si>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</si>
  <si>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</si>
  <si>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</si>
  <si>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</si>
  <si>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</si>
  <si>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</si>
  <si>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</si>
  <si>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</si>
  <si>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</si>
  <si>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</si>
  <si>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</si>
  <si>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</si>
  <si>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</si>
  <si>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</si>
  <si>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</si>
  <si>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</si>
  <si>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</si>
  <si>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</si>
  <si>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</si>
  <si>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</si>
  <si>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</si>
  <si>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</si>
  <si>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</si>
  <si>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</si>
  <si>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</si>
  <si>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</si>
  <si>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</si>
  <si>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</si>
  <si>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</si>
  <si>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</si>
  <si>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</si>
  <si>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</si>
  <si>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</si>
  <si>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</si>
  <si>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</si>
  <si>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</si>
  <si>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</si>
  <si>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</si>
  <si>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</si>
  <si>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</si>
  <si>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</si>
  <si>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</si>
  <si>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</si>
  <si>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</si>
  <si>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</si>
  <si>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</si>
  <si>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</si>
  <si>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</si>
  <si>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</si>
  <si>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</si>
  <si>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</si>
  <si>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</si>
  <si>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</si>
  <si>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</si>
  <si>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</si>
  <si>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</si>
  <si>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</si>
  <si>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</si>
  <si>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</si>
  <si>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</si>
  <si>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</si>
  <si>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</si>
  <si>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</si>
  <si>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</si>
  <si>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</si>
  <si>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</si>
  <si>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</si>
  <si>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</si>
  <si>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</si>
  <si>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</si>
  <si>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</si>
  <si>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</si>
  <si>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</si>
  <si>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</si>
  <si>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</si>
  <si>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</si>
  <si>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</si>
  <si>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</si>
  <si>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</si>
  <si>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</si>
  <si>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</si>
  <si>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</si>
  <si>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</si>
  <si>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</si>
  <si>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</si>
  <si>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</si>
  <si>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</si>
  <si>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</si>
  <si>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</si>
  <si>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</si>
  <si>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</si>
  <si>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</si>
  <si>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</si>
  <si>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</si>
  <si>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</si>
  <si>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</si>
  <si>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</si>
  <si>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</si>
  <si>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</si>
  <si>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</si>
  <si>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</si>
  <si>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</si>
  <si>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</si>
  <si>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</si>
  <si>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</si>
  <si>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</si>
  <si>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</si>
  <si>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</si>
  <si>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</si>
  <si>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</si>
  <si>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</si>
  <si>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</si>
  <si>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</si>
  <si>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</si>
  <si>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</si>
  <si>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</si>
  <si>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</si>
  <si>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</si>
  <si>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</si>
  <si>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</si>
  <si>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</si>
  <si>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</si>
  <si>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</si>
  <si>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</si>
  <si>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</si>
  <si>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</si>
  <si>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</si>
  <si>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</si>
  <si>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</si>
  <si>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</si>
  <si>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</si>
  <si>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</si>
  <si>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</si>
  <si>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</si>
  <si>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</si>
  <si>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</si>
  <si>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</si>
  <si>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</si>
  <si>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</si>
  <si>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</si>
  <si>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</si>
  <si>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</si>
  <si>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</si>
  <si>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</si>
  <si>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</si>
  <si>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</si>
  <si>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</si>
  <si>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</si>
  <si>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</si>
  <si>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</si>
  <si>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</si>
  <si>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</si>
  <si>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</si>
  <si>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</si>
  <si>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</si>
  <si>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</si>
  <si>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</si>
  <si>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</si>
  <si>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</si>
  <si>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</si>
  <si>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</si>
  <si>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</si>
  <si>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</si>
  <si>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</si>
  <si>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</si>
  <si>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</si>
  <si>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</si>
  <si>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</si>
  <si>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</si>
  <si>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</si>
  <si>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</si>
  <si>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</si>
  <si>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</si>
  <si>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</si>
  <si>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</si>
  <si>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</si>
  <si>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</si>
  <si>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</si>
  <si>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</si>
  <si>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</si>
  <si>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</si>
  <si>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</si>
  <si>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</si>
  <si>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</si>
  <si>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</si>
  <si>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</si>
  <si>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</si>
  <si>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</si>
  <si>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</si>
  <si>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</si>
  <si>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</si>
  <si>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</si>
  <si>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</si>
  <si>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</si>
  <si>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</si>
  <si>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</si>
  <si>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</si>
  <si>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</si>
  <si>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</si>
  <si>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</si>
  <si>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</si>
  <si>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</si>
  <si>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</si>
  <si>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</si>
  <si>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</si>
  <si>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</si>
  <si>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</si>
  <si>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</si>
  <si>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</si>
  <si>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</si>
  <si>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</si>
  <si>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</si>
  <si>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</si>
  <si>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</si>
  <si>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</si>
  <si>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</si>
  <si>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</si>
  <si>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</si>
  <si>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</si>
  <si>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</si>
  <si>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</si>
  <si>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</si>
  <si>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</si>
  <si>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</si>
  <si>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</si>
  <si>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</si>
  <si>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</si>
  <si>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</si>
  <si>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</si>
  <si>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</si>
  <si>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</si>
  <si>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</si>
  <si>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</si>
  <si>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</si>
  <si>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</si>
  <si>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</si>
  <si>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</si>
  <si>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</si>
  <si>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</si>
  <si>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</si>
  <si>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</si>
  <si>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</si>
  <si>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</si>
  <si>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</si>
  <si>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</si>
  <si>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</si>
  <si>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</si>
  <si>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</si>
  <si>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</si>
  <si>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</si>
  <si>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</si>
  <si>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</si>
  <si>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</si>
  <si>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</si>
  <si>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</si>
  <si>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</si>
  <si>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</si>
  <si>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</si>
  <si>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</si>
  <si>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</si>
  <si>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</si>
  <si>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</si>
  <si>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Building of ships and boats</t>
  </si>
  <si>
    <t>Manufacture of ships, trains, air and spacecrafts</t>
  </si>
  <si>
    <t>Restaurant and bar activities on board ships</t>
  </si>
  <si>
    <t>Food and beverage services</t>
  </si>
  <si>
    <t xml:space="preserve">Storage of freight </t>
  </si>
  <si>
    <t>Warehousing and Storage</t>
  </si>
  <si>
    <t xml:space="preserve">Marine insurance </t>
  </si>
  <si>
    <t>Financial Services</t>
  </si>
  <si>
    <t>Fishing of any kind</t>
  </si>
  <si>
    <t>Fishing</t>
  </si>
  <si>
    <t>Operation of harbours, ports and other terminal facilities</t>
  </si>
  <si>
    <t>Transport infrastructure and logistics</t>
  </si>
  <si>
    <t>5011</t>
  </si>
  <si>
    <t>Sea and coastal passenger water transport</t>
  </si>
  <si>
    <t>All</t>
  </si>
  <si>
    <t>N/A</t>
  </si>
  <si>
    <t>5012</t>
  </si>
  <si>
    <t>Sea and coastal freight water transport</t>
  </si>
  <si>
    <t>5021</t>
  </si>
  <si>
    <t>Inland passenger water transport</t>
  </si>
  <si>
    <t>5022</t>
  </si>
  <si>
    <t>Inland freight water transport</t>
  </si>
  <si>
    <t>Water transportation</t>
  </si>
  <si>
    <t>Yes</t>
  </si>
  <si>
    <t>Energy from burning fuels inside a combustion chamber or from generating steam is used to power a vessel's propeller and/or to generate electricity. [2] Heavy fuel oil (one of the most polluting forms of oil due to high sulfur and heavy metal concentrations), marine gas/diesel oil and natural gas are the prevalent types of fuels used today. [3] The shipping industry is the most fuel-consuming transportation industry and accounts for 3% of global annual CO2 emissions. [4] [5] It is forecast that the CO2 emissions from international shipping might increase between 50% and 250% by 2050. [6]</t>
  </si>
  <si>
    <t>Three-quarters of global freight transportation is carried out by the shipping industry. [5] The global vessel fleet (cruise ships, oil tankers and cargo vessels) includes around 90,000 ships. [9] Cruise ships constitute only a small fraction of the world’s tourism industry. Nevertheless, cruises accommodated 27.5 million passengers in 2019. [10]</t>
  </si>
  <si>
    <r>
      <t>Ships generate wastewater, the quantity of which varies with the size and function of the ship and the systems used on board. [11] Cruise ships are known for producing great amounts of both grey wastewater (from kitchens, sinks, laundry etc. with risk of containing residues of household chemicals, soaps, detergent and food scraps) and black wastewater (from toilets and medical facilities with risk of containing bacteria, viruses, pathogens etc.). [12] [13]</t>
    </r>
    <r>
      <rPr>
        <sz val="13"/>
        <color rgb="FFFF0000"/>
        <rFont val="Calibri"/>
        <family val="2"/>
      </rPr>
      <t xml:space="preserve"> </t>
    </r>
    <r>
      <rPr>
        <sz val="13"/>
        <color theme="1"/>
        <rFont val="Calibri"/>
        <family val="2"/>
      </rPr>
      <t>Algae bloom and ecosystem degradation are both effects of untreated wastewater discharge into aquatic ecosystems. [12] Oily wastewater from tank washing and ballast water (water from the lowest section of the ship) should be treated by port facilities but risks being discharged in the sea untreated under lacking supervision. [14] Beyond 12 nautical miles from land, a ship is allowed to discharge untreated raw sewage if operating at a speed of &gt;4 knots. [56]</t>
    </r>
  </si>
  <si>
    <t>The business model for water transportation does not depend on the ownership or management of natural resources.</t>
  </si>
  <si>
    <t>Three-quarters of global freight transportation is carried out by the shipping industry. [5] The global vessel fleet (cruise ships, oil tankers and cargo vessels) includes around 90,000 ships. [9] Cruise ships constitute only a small fraction of the world’s tourism industry. Nevertheless, it is estimated that cruises accommodate 27.6 million passengers in 2020. [10]</t>
  </si>
  <si>
    <t>In 2015, 61% of the world’s crude oil and petroleum products were transported by specialized oil and product tankers on the sea. [19] Transporting oil comes with a risk of spills which is highly damaging to the aquatic environment. Through a number of incidents, 5.7 million tonnes of oil were spilled into the ocean between 1970 and 2017 due to tankers colliding with land, other ships or breaking in stormy weather. [20]
Furthermore, bilge oil (oil which accumulates in the lowest section of the ship with the bilge water) from leaks in unrepaired or faulty systems can also mix with oceanic water and cause ocean pollution. [21]</t>
  </si>
  <si>
    <t>Most ships have some form of engine or turbine which runs on fossil fuels to drive the ship’s propeller and to generate electricity for the electrical appliances on board. Increasingly, the marine transportation industry is heading towards more low-emission systems. Today, most ships have a diesel-electric system which saves 5-20% of the fuel compared to traditional systems. [9]</t>
  </si>
  <si>
    <t>The international shipping industry emits around 3% of global CO2 emissions with 1 billion tonnes of CO2 emitted in 2018. [22] A single ship can produce as much CO2 as 70,000 cars. [9] This excludes ships fully powered by electricity or using sails for propulsion which might be more prevalent in the ferry and tour operation industries. 
It should be noted that the NOx particles from ship diesel engines are not in themselves a greenhouse gas, but react with other gasses in the atmosphere to produce the greenhouse gas ozone. [23]</t>
  </si>
  <si>
    <t>The shipping industry does create harmful waste such as sewage/wastewater, cargo residues and general litter. Due to the risk of direct dumping of such waste to the environment, this issue is related to harmful non-GHG emissions.</t>
  </si>
  <si>
    <t>Coastal waters and estuaries (the water body where rivers meet the ocean) are high in biodiversity, particularly in and near coral reefs. Furthermore, between 500,000 – 10 million species are found in the oceans and are subject to a range of threats, including climate change and human activities. [28] Many of these biodiversity-rich areas are affected by the shipping industry. Marine environmets are under pressure from risks of shipping-related accidents, pollution, damage to the sea bed from anchoring and the introduction of invasive species from the ballast water. [24] [25]   
Furthermore, 70% of ports for cruise ships are located in biodiversity hotspots around the world. [30]</t>
  </si>
  <si>
    <t xml:space="preserve">Water transportation is heavily associated with harmful emissions which could affect the health and activities of local communities. During operation, a ship emits large amounts of nitrogen oxides (NOx), sulphur oxides (SOx), fine dust and carcinogenic particles. [9] [16] Furthermore, illegal dumping of waste from ships is a worldwide issue. This includes sewage/wastewater, cargo residues and general litter. Finally, another significant risk of the shipping industry is oil leaks, which have the ability to disrupt or destroy local livelihoods (fishing, tourism etc.) due to the disruption of marine life. [32] </t>
  </si>
  <si>
    <t>"In 2015, 61% of the world’s crude oil and petroleum products were transported by specialized oil and product tankers on the sea. [19] Transporting oil comes with a risk of spills which is highly damaging to the aquatic environment. Through a number of incidents, 5.7 million tonnes of oil were spilled into the ocean between 1970 and 2017 due to tankers colliding with land, other ships or breaking in stormy weather. [20]
Furthermore, bilge oil (oil which accumulates in the lowest section of the ship with the bilge water) from leaks in unrepaired or faulty systems can also mix with oceanic water and cause ocean pollution. [21]"</t>
  </si>
  <si>
    <t xml:space="preserve">During operation, a ship emits large amounts of nitrogen oxides (NOx), sulphur oxides (SOx), fine dust and carcinogenic particles. [9] [16] 
Besides emission exposure, employees (crew members) can be exposed to hazardous substances during handling and storing of waste (chemical, biological and physically dangerous waste). [28] Furthermore, toxic gasses are sometimes present (through active fumigation or 'off-gassing' - when goods produce gas during shipment) in and around shipping containers which might be harmful to people working in the environment. [33] </t>
  </si>
  <si>
    <t>Flammable gasses can be present in the hold of a ship from oil of various grades even when no oil is present (remnants after unloading the cargo). If such gasses are ignited (by heat or static electricity), it might lead to explosions. Lack of knowledge on safety practices by crew can lead to unsafe working conditions. These safety practices normally include purging, where flammable gasses are replaced by non-flammable substances. [34]
Furthermore, the transport of liquefied natural gas by sea has been flagged as a hazard due to the fire and explosion potential. [35]</t>
  </si>
  <si>
    <t>Maritime workers risk injuries due to repeated motions from carrying out the same tasks often related to uncomfortable working positions, using vibrating machines or strenuous work. [36] [40]</t>
  </si>
  <si>
    <t xml:space="preserve">Although regulations on working hours are in place in the maritime sector, reports on fatigue (mental and physical exhaustion) partly due to long work hours and overtime are common. [37] [38] [39] Repeated overtime and long working shifts on boats (both freight vessels and overnight touring operators) are common due to round the clock operation, reduced crew sizes due to economic gains, and irregular shifts. [39] </t>
  </si>
  <si>
    <t xml:space="preserve">Temporary workers are common in the maritime industry where seafarers are frequently recruited through an intermediary agency. Often, seafarers provide their services to a ship whilst they are being contracted to someone (the agency) who are not directly affiliated with that ship. [41]
In the cruise and tour operating industry, temporary workers are also common with standard cruise employment contract lengths of 3 to 8 months. [43] </t>
  </si>
  <si>
    <t xml:space="preserve">The shipping industry and cruise ship sector has one of the most diverse labour markets with mixed nationality migrant crews working beyond their own borders. [44] Around 81% of the shipping industry workforce is of Eastern European, Southeast Asian and Far East Asian origin with two dominant nationalities being Filipino and Chinese. [45] Ships have the possibility of using ‘flags of convenience’ meaning they can use a flag other than that of the vessel owner. A flag can be obtained in a country which allows vessels of foreign ownership to become registered. This leads to easy access to the global labour pool and often results in reduced regulations and administrative fees as a vessel adheres to the laws of the flag state. In general, migrant workers are at risk of having denied or limited their access to social security, partly due to the duration of their employment. [46] </t>
  </si>
  <si>
    <t>In the cruise ship sector, low-skilled positions are associated with kitchens, housecleaning and janitorial tasks. Such roles are filled by cheap labour from low-income countries. [47] 
´Ratings´ are employees in the marine industry without a certificate/licence of competence. Ratings carry out a variety of tasks with little skill demand and are often from countries that differ to the high skilled workers on the ship. [45]  
Even though many roles are carried out by skilled workers in the shipping industry, this is not reflected in the salary as only 7% of seafarers receive a ´high salary’ (&gt;3000$/month) indexed by The International Transport Workers Federation. [45]</t>
  </si>
  <si>
    <t>The shipping industry has been linked to risks of modern slavery (forced labour), partly due to maritime workers originating from countries with issues on human rights, labour rights and corruption combined with little regulatory oversight of vessels. Violations have included withholding crew pay and inhumane living conditions (including starvation). [48]</t>
  </si>
  <si>
    <t>The shipping industry employs a vast number of nationalities, making minority groups a significant part of the sector. Even though seafarers of various nationalities have obtained equal qualifications and certificates of international standards, discrimination is still experienced by favouring particular cultures and nationalities. [45] In a happiness index survey for marine workers, increasing racism among crew members was highlighted. [49]</t>
  </si>
  <si>
    <t>The activity of water transportation refers to a service (whether freight transport, tourism or ferry related) which has relatively few ways of being 'misused'.</t>
  </si>
  <si>
    <t>The activity of water transportation refers to a service (whether freight or passenger related) which has relatively few ways of being 'misused'. Although there are negative environmetal impacts associated with water transportation, there is no patricular reason for customer concerns to be a heightened issue</t>
  </si>
  <si>
    <t>Although the delivery of water transportation serrvices are associated with a multitude of negative environmental impacts, such as pollution and disruption of ecosystems, these impacts are modifiable by the company providing the service and are therefore covered by the operational Break-Even Goals</t>
  </si>
  <si>
    <r>
      <t xml:space="preserve">Shipping companies, ferries, tour operators, cruise operators and other water transportation activities produce copious amounts of greenhouse gases. However, this negative impact is captured within </t>
    </r>
    <r>
      <rPr>
        <b/>
        <sz val="13"/>
        <color theme="1"/>
        <rFont val="Calibri"/>
        <family val="2"/>
      </rPr>
      <t>BE06: GHG emissions</t>
    </r>
    <r>
      <rPr>
        <sz val="13"/>
        <color theme="1"/>
        <rFont val="Calibri"/>
        <family val="2"/>
      </rPr>
      <t>.</t>
    </r>
    <r>
      <rPr>
        <b/>
        <sz val="13"/>
        <color theme="1"/>
        <rFont val="Calibri"/>
        <family val="2"/>
      </rPr>
      <t xml:space="preserve"> </t>
    </r>
    <r>
      <rPr>
        <sz val="13"/>
        <color theme="1"/>
        <rFont val="Calibri"/>
        <family val="2"/>
      </rPr>
      <t xml:space="preserve"> </t>
    </r>
  </si>
  <si>
    <t>The water transportation activity concerns service providers (freight transport, ferries, tour operators etc.) and not the production of physical goods.</t>
  </si>
  <si>
    <t xml:space="preserve">
Although ethics-related issues will inevitably arise. For example, tour operators, including cruise ships spanning from “floating cities” to smaller expedition boats, impact local coastal communities in terms of potential economic gains but also with risks of causing environmental degradation and undermining politically weak communities with fragile economies. [30] An example includes an increase in polar cruise ships visiting communities in the Canadian Arctic region which was received with mixed concerns by the locals. [53]  However, as a whole, this business activity does not have any high intensity ethical hotspots tied to its specific activities. </t>
  </si>
  <si>
    <t xml:space="preserve">While no characteristics are fulfilled, due to the possibility of using a ´flag of convenience (FOC)´ (the registered country of the ship is different from the country by which the ship is controlled), shipping companies can decrease their operating costs by taking advantages of low or no tax in some countries. As FOC can be highly anonymized, there are no reporting requirements from ships or banks, in turn making the risk of tax evasion/havens both complex and untransparent. [54]  </t>
  </si>
  <si>
    <t>In 2017, InfluenceMap released a report outlining how lobby groups from the shipping industry, led by the International Chamber of Shipping (ICS), are lobbying the International Maritime Organization (IMO) to slow progress on climate action. The lobby groups managed to delay any implementation of climate regulations by IMO until 2023 making the shipping industry the only sector without emission reduction measures [55].</t>
  </si>
  <si>
    <t>The business model for water transportation activities does not rely on the ownership or management of financial assets except to support day-to-day operations.</t>
  </si>
  <si>
    <t>No</t>
  </si>
  <si>
    <t>Other</t>
  </si>
  <si>
    <t>International Standard Industrial Classification of All Economic Activities (ISIC), Rev. 4</t>
  </si>
  <si>
    <t>United Nations</t>
  </si>
  <si>
    <t>https://unstats.un.org/unsd/publication/seriesm/seriesm_4rev4e.pdf</t>
  </si>
  <si>
    <t>Website</t>
  </si>
  <si>
    <t>Marine Heavy Fuel Oil (HFO) For Ships – Properties, Challenges and Treatment Methods</t>
  </si>
  <si>
    <t>Marine Insights</t>
  </si>
  <si>
    <t>A. Wankhede</t>
  </si>
  <si>
    <t>https://www.marineinsight.com/tech/marine-heavy-fuel-oil-hfo-for-ships-properties-challenges-and-treatment-methods/#:~:text=HFO%20or%20heavy%20fuel%20oil,generate%20steam%20inside%20the%20boiler.</t>
  </si>
  <si>
    <t>Book</t>
  </si>
  <si>
    <t>Chapter 2 - Emissions and Fuel Use in the Shipping Sector</t>
  </si>
  <si>
    <t>Green Ports. Inland and Seaside Sustainable Transportation Strategies</t>
  </si>
  <si>
    <t>19-33</t>
  </si>
  <si>
    <t>E. Fridell</t>
  </si>
  <si>
    <t>https://www.sciencedirect.com/book/9780128140543/green-ports</t>
  </si>
  <si>
    <t>Journal article</t>
  </si>
  <si>
    <t>Fuel Consumption and Emissions of Ocean-Going Cargo Ship with Hybrid Propulsion and Different Fuels over Voyage</t>
  </si>
  <si>
    <t>Journal of Marine Science and Engineering</t>
  </si>
  <si>
    <t>8, 588</t>
  </si>
  <si>
    <t>C. Sui, P. d. Vos, D. Stapersma, K. Visser and Y. Ding</t>
  </si>
  <si>
    <t>https://www.mdpi.com/2077-1312/8/8/588</t>
  </si>
  <si>
    <t>International Shipping</t>
  </si>
  <si>
    <t>International Energy Agency (IEA)</t>
  </si>
  <si>
    <t>J. Tattini and J. Teter</t>
  </si>
  <si>
    <t>https://www.iea.org/reports/international-shipping</t>
  </si>
  <si>
    <t>Third IMO Greenhouse Gas Study 2014, Executive Summary and Final Report</t>
  </si>
  <si>
    <t>International Maritime Organisation</t>
  </si>
  <si>
    <t>IMO</t>
  </si>
  <si>
    <t>https://www.researchgate.net/publication/281242722_Third_IMO_GHG_Study_2014_Executive_Summary_and_Final_Report</t>
  </si>
  <si>
    <t>Model for Estimation of Fuel Consumption of Cruise Ships</t>
  </si>
  <si>
    <t>Energies</t>
  </si>
  <si>
    <t>vol. 11, p. 1059</t>
  </si>
  <si>
    <t>M. Simonsen, H. J. Walnum and S. Gössling</t>
  </si>
  <si>
    <t>https://www.mdpi.com/1996-1073/11/5/1059</t>
  </si>
  <si>
    <t>Power management optimization of hybrid power systems in electric ferries</t>
  </si>
  <si>
    <t>Energy Conversion and Management</t>
  </si>
  <si>
    <t>vol. 172, pp. 50-66</t>
  </si>
  <si>
    <t>M. D. A. Al-Falahi, K. S. Nimma, S. D. G. Jayasinghe, H. Enshaei and J. M. Guerrero</t>
  </si>
  <si>
    <t>https://www.sciencedirect.com/science/article/abs/pii/S0196890418307362</t>
  </si>
  <si>
    <t>Why ships of the future will run on electricity</t>
  </si>
  <si>
    <t>Infineon</t>
  </si>
  <si>
    <t>https://www.infineon.com/cms/en/discoveries/electrified-ships/</t>
  </si>
  <si>
    <t>Growth of the Ocean Cruise Line Industry</t>
  </si>
  <si>
    <t>Cruise Market Watch (CMW)</t>
  </si>
  <si>
    <t>CMW</t>
  </si>
  <si>
    <t>https://cruisemarketwatch.com/growth/</t>
  </si>
  <si>
    <t>A Technical Guidance for the Handling of Wastewater in Ports of the Baltic Sea Special Area under MARPOL Annex IV</t>
  </si>
  <si>
    <t>Helsinki Commission – HELCOM</t>
  </si>
  <si>
    <t>T. Nellesen, K. Broeg, E. Dorgeloh, M. Joswig and S. Heitmüller</t>
  </si>
  <si>
    <t>https://helcom.fi/media/publications/Technical-guidance-for-the-handling-of-wastewater-in-ports.pdf</t>
  </si>
  <si>
    <t>Effects and Solutions of Marine Pollution from Ships in Nigerian Waterways</t>
  </si>
  <si>
    <t>International Journal of Scientific &amp; Engineering Researc</t>
  </si>
  <si>
    <t>vol. 6, no. 9, pp. 81-90</t>
  </si>
  <si>
    <t>U. Iduk and N. Samson</t>
  </si>
  <si>
    <t>https://www.researchgate.net/publication/282332183_Effects_and_Solutions_of_Marine_Pollution_from_Ships_in_Nigerian_Waterways</t>
  </si>
  <si>
    <t>Chapter 27 - Environmental Effects of Marine Transportation</t>
  </si>
  <si>
    <t>Volume III: Ecological Issues and Environmental Impacts</t>
  </si>
  <si>
    <t>pp. 505-530</t>
  </si>
  <si>
    <t>T. R. Walker, O. Adebambo, M. C. D. A. Feijoo, E. Elhaimer, T. Hossain, S. J. Edwards, C. E. Morrison, J. Romo, N. Sharma, S. Taylor and S. Zomorodi</t>
  </si>
  <si>
    <t>https://tethys.pnnl.gov/publications/environmental-effects-marine-transportation</t>
  </si>
  <si>
    <t>Research Progress and Prospects of Marine Oily Wastewater Treatment: A Review</t>
  </si>
  <si>
    <t>Water</t>
  </si>
  <si>
    <t>vol. 11, p. 2517</t>
  </si>
  <si>
    <t>M. Han, J. Zhang, W. Chu, J. Chen and G. Zhou</t>
  </si>
  <si>
    <t>https://www.mdpi.com/2073-4441/11/12/2517</t>
  </si>
  <si>
    <t>Sewage from Ships – Rules and Realities</t>
  </si>
  <si>
    <t>The Maritime Executive</t>
  </si>
  <si>
    <t>W. Chen</t>
  </si>
  <si>
    <t>https://www.maritime-executive.com/editorials/sewage-from-ships-rules-and-realities-1</t>
  </si>
  <si>
    <t>Sulphur 2020 - cutting sulphur oxide emissions</t>
  </si>
  <si>
    <t>International Maritime Organization</t>
  </si>
  <si>
    <t>n/a</t>
  </si>
  <si>
    <t>https://www.imo.org/en/MediaCentre/HotTopics/Pages/Sulphur-2020.aspx.</t>
  </si>
  <si>
    <t>Health Impacts Associated with Delay of MARPOL Global Sulphur Standards</t>
  </si>
  <si>
    <t>Finnish Meteorological Institute</t>
  </si>
  <si>
    <t>J. J. Corbett, J. J. Winebrake, E. W. Carr, J.-P. Jalkanen, L. Johansson, M. Prank and M. Sofiev</t>
  </si>
  <si>
    <t>https://www.portandterminal.com/tag/health-impacts-associated-with-delay-of-marpol-global-sulphur-standards/</t>
  </si>
  <si>
    <t>Shipping Industry and the NOx Emissions</t>
  </si>
  <si>
    <t>Sea News</t>
  </si>
  <si>
    <t>B. Mishra</t>
  </si>
  <si>
    <t>https://seanews.co.uk/features/shipping-industry-and-the-nox-emissions/</t>
  </si>
  <si>
    <t>61% of global crude oil and petroleum products transported by sea</t>
  </si>
  <si>
    <t>Talk Business &amp; Politics</t>
  </si>
  <si>
    <t>TBP</t>
  </si>
  <si>
    <t>https://talkbusiness.net/2017/08/61-of-global-crude-oil-and-petroleum-products-transported-by-sea/#:~:text=61%25%20of%20global%20crude%20oil%20and%20petroleum%20products%20transported%20by%20sea,-BusinessEnergy&amp;text=Almost%2059%20million%20barrels%20per,t</t>
  </si>
  <si>
    <t>Chapter 3 - Anthropogenic threats to benthic habitats</t>
  </si>
  <si>
    <t>Seafloor Geomorphology as Benthic Habitat (Second Edition)</t>
  </si>
  <si>
    <t>pp. 35-61</t>
  </si>
  <si>
    <t>P. T. Harris</t>
  </si>
  <si>
    <t>https://www.researchgate.net/publication/283734399_Anthropogenic_Threats_to_Benthic_Habitats</t>
  </si>
  <si>
    <t>8 Ways Cruise Ships Can Cause Marine Pollution</t>
  </si>
  <si>
    <t>Marine Insights (MI)</t>
  </si>
  <si>
    <t>MI</t>
  </si>
  <si>
    <t>https://www.marineinsight.com/environment/8-ways-in-which-cruise-ships-can-cause-marine-pollution/</t>
  </si>
  <si>
    <t>Shipping's share of global carbon emissions increases</t>
  </si>
  <si>
    <t>Reuters</t>
  </si>
  <si>
    <t>J. Saul</t>
  </si>
  <si>
    <t>https://www.reuters.com/article/us-shipping-environment-imo-idUSKCN2502AY</t>
  </si>
  <si>
    <t>Why is there such a fuss about NOx?</t>
  </si>
  <si>
    <t>Norwegian SciTech News (NSN)</t>
  </si>
  <si>
    <t>NSN</t>
  </si>
  <si>
    <t>https://norwegianscitechnews.com/2016/05/hva-er-det-egentlig-med-denne-nox-en/</t>
  </si>
  <si>
    <t>High risk areas for marine biodiversity conservation regarding tanker shipping routes in the Greek seas</t>
  </si>
  <si>
    <t>11th International Conference of the Hellenic Geographical Society</t>
  </si>
  <si>
    <t>C. Metaxa, Y. Zevgolis, A. Kotrikla and A. Troumbis</t>
  </si>
  <si>
    <t>https://www.researchgate.net/publication/325127261_High_risk_areas_for_marine_biodiversity_conservation_regarding_tanker_shipping_routes_in_the_Greek_seas</t>
  </si>
  <si>
    <t>Maritime traffic effects on biodiversity in the Mediterranean Sea: Review of impacts, priority areas and mitigation measures</t>
  </si>
  <si>
    <t>IUCN Centre for Mediterranean Cooperation</t>
  </si>
  <si>
    <t>A. Abdulla and O. Linden</t>
  </si>
  <si>
    <t>https://www.iucn.org/content/maritime-traffic-effects-biodiversity-mediterranean-sea-volume-1-review-impacts-priority-areas-and-mitigation-measures-0</t>
  </si>
  <si>
    <t>The Environmental Impacts of Boating</t>
  </si>
  <si>
    <t>Environmental Protection (EP)</t>
  </si>
  <si>
    <t>EP</t>
  </si>
  <si>
    <t>https://eponline.com/Articles/2017/03/27/The-Environmental-Impacts-of-Boating.aspx?Page=1</t>
  </si>
  <si>
    <t>Ship waste dumping and the clean ship concept</t>
  </si>
  <si>
    <t>Seas At Risk (SAR) Position Paper</t>
  </si>
  <si>
    <t>SAR</t>
  </si>
  <si>
    <t>https://seas-at-risk.org/images/pdf/Seas_At_Risk_Position_Paper160911.pdf</t>
  </si>
  <si>
    <t>Waste management and disposal</t>
  </si>
  <si>
    <t>Guide to Ship Sanitation, 3rd edition</t>
  </si>
  <si>
    <t>World Health Organization</t>
  </si>
  <si>
    <t>https://www.ncbi.nlm.nih.gov/books/NBK310822/</t>
  </si>
  <si>
    <t>Document from website</t>
  </si>
  <si>
    <t>Factsheet biodiversity</t>
  </si>
  <si>
    <t>The Ocean Conference, New York</t>
  </si>
  <si>
    <t>https://sustainabledevelopment.un.org/content/documents/Ocean_Factsheet_Biodiversity.pdf</t>
  </si>
  <si>
    <t>Environmental Impacts of Cruise Ships on Island Nations</t>
  </si>
  <si>
    <t>Peace Review: A Journal of Social Justice</t>
  </si>
  <si>
    <t>vol. 29, pp. 366-373</t>
  </si>
  <si>
    <t>D. Moscovici</t>
  </si>
  <si>
    <t>https://www.researchgate.net/publication/319149831_Environmental_Impacts_of_Cruise_Ships_on_Island_Nations</t>
  </si>
  <si>
    <t>Shore Power Technology Assessment at U.S. Ports</t>
  </si>
  <si>
    <t>Prepared for the United States Environmental Protection Agency by Eastern Research Group, Inc. and Energy &amp; Environmental Research Associates, LLC</t>
  </si>
  <si>
    <t>United States Environmental Protection Agency</t>
  </si>
  <si>
    <t>https://www.epa.gov/sites/production/files/2017-05/documents/420r17004-2017-update.pdf</t>
  </si>
  <si>
    <t xml:space="preserve">Effects of oil pollution on fisheries and mariculture </t>
  </si>
  <si>
    <t>International Tanker Owners Pollution Federation Ltd (ITOPF)</t>
  </si>
  <si>
    <t>ITOPF</t>
  </si>
  <si>
    <t>https://www.itopf.org/knowledge-resources/documents-guides/document/tip-11-effects-of-oil-pollution-on-fisheries-and-mariculture/</t>
  </si>
  <si>
    <t>Toxic boxes: a spotlight on dangerous gases in shipping containers</t>
  </si>
  <si>
    <t>ShipTechnology</t>
  </si>
  <si>
    <t>https://www.ship-technology.com/features/featuretoxic-boxes-a-spotlight-on-dangerous-gases-in-shipping-containers-5785493/</t>
  </si>
  <si>
    <t>Purging to Control Explosion Hazards</t>
  </si>
  <si>
    <t>InUnison</t>
  </si>
  <si>
    <t>K. Kohler</t>
  </si>
  <si>
    <t>https://inunison.io/stay-safe/stay-safe/purging-to-control-explosion-hazards/</t>
  </si>
  <si>
    <t>Fire and explosion risk analysis and evaluation for LNG ships</t>
  </si>
  <si>
    <t>Procedia Engineering</t>
  </si>
  <si>
    <t>vol. 45, pp. 70-76</t>
  </si>
  <si>
    <t>L. Jianhua and H. Zhenghua</t>
  </si>
  <si>
    <t>https://www.sciencedirect.com/science/article/pii/S1877705812031359</t>
  </si>
  <si>
    <t>Working environment manual – Seafarers</t>
  </si>
  <si>
    <t xml:space="preserve">Prevent </t>
  </si>
  <si>
    <t>https://san-nytt.se/eng/wp-content/uploads/2016/04/Manual-ENG.pdf</t>
  </si>
  <si>
    <t>Seafarer Fatigue: The Importance Of Good Night Sleep</t>
  </si>
  <si>
    <t>https://www.marineinsight.com/marine-safety/seafarer-fatigue-importance-good-night-sleep/</t>
  </si>
  <si>
    <t>Seafarer fatigue: a review of risk factors, consequences for seafarers’ health and safety and options for mitigation</t>
  </si>
  <si>
    <t>International Maritime Health</t>
  </si>
  <si>
    <t>vol. 66, no. 2, pp. 106-117</t>
  </si>
  <si>
    <t>J. R. Jepsen, Z. Zhao and W. M. A. van Leeuwen</t>
  </si>
  <si>
    <t>https://pubmed.ncbi.nlm.nih.gov/26119681/</t>
  </si>
  <si>
    <t>FATIGUE MANAGEMENT A NECESSITY IN THE MARITIME INDUSTRY</t>
  </si>
  <si>
    <t>Triand Maritime</t>
  </si>
  <si>
    <t>http://triandmaritime.com/triand-insights/fatiguemanagement/</t>
  </si>
  <si>
    <t>Marine Transportation</t>
  </si>
  <si>
    <t>Center for Disease Control and Prevention (CDC) and The National Institute for Occupational Safety and Health (NIOSH)</t>
  </si>
  <si>
    <t>CDC</t>
  </si>
  <si>
    <t>https://www.cdc.gov/niosh/programs/cmshs/marine_transportation.html#:~:text=Marine%20transportation%20workers%20face%20a,exacerbated%20by%20severe%20weather%20conditions</t>
  </si>
  <si>
    <t>The role of manning agencies or the seafarer’s recruitment in the maritime employment market</t>
  </si>
  <si>
    <t>Editorial Gomylex</t>
  </si>
  <si>
    <t>O. F. Basurko</t>
  </si>
  <si>
    <t>https://hal.archives-ouvertes.fr/hal-01470405/document</t>
  </si>
  <si>
    <t>Relationships between work environment factors and workers’ well-being in the maritime industry</t>
  </si>
  <si>
    <t>vol. 64, no. 2, pp. 80-88</t>
  </si>
  <si>
    <t>M. B. Nielsen, K. Bergheim and J. Eid</t>
  </si>
  <si>
    <t>https://www.researchgate.net/publication/240309576_Relationships_between_work_environment_factors_and_workers%27_well-being_in_the_maritime_industry</t>
  </si>
  <si>
    <t>Conference proceedings</t>
  </si>
  <si>
    <t>Crew Replenishment for Pleasure Cruise Ships</t>
  </si>
  <si>
    <t>Proceedings of the 2010 Industrial Engineering Research Conference</t>
  </si>
  <si>
    <t>P. Damodaran and R. Marcellus</t>
  </si>
  <si>
    <t>https://www.researchgate.net/publication/283114527_Crew_replenishment_for_pleasure_cruise_ships</t>
  </si>
  <si>
    <t>Harmony of the Seas?: Work, faith, and religious difference among multinational migrant workers on board cargo ships</t>
  </si>
  <si>
    <t>Ethnic and Racial Studies</t>
  </si>
  <si>
    <t>vol. 43, no. 16, pp. 287-305</t>
  </si>
  <si>
    <t>H. Sampson, N. Turgo, W. Cadge, S. Gilliat-Ray and G. Smith</t>
  </si>
  <si>
    <t>https://www.tandfonline.com/doi/full/10.1080/01419870.2020.1776362</t>
  </si>
  <si>
    <t>Report</t>
  </si>
  <si>
    <t>Shortage and labor productivity on the global seafaring market</t>
  </si>
  <si>
    <t>Gomylex</t>
  </si>
  <si>
    <t>C. Bagoulla and P. Guillotreau</t>
  </si>
  <si>
    <t>https://halshs.archives-ouvertes.fr/halshs-01469666/document</t>
  </si>
  <si>
    <t>Social protection for migrant workers</t>
  </si>
  <si>
    <t>International Labour Organization (ILO)</t>
  </si>
  <si>
    <t>ILO</t>
  </si>
  <si>
    <t>https://www.ilo.org/global/topics/labour-migration/policy-areas/social-protection/lang--en/index.htm</t>
  </si>
  <si>
    <t>Labour Flexibilization at Sea; ‘MINI U[NITED] N[ATIONS]’ CREW ON CRUISE SHIPS</t>
  </si>
  <si>
    <t>International Feminist Journal of Politics</t>
  </si>
  <si>
    <t>vol. 10, pp. 1-18</t>
  </si>
  <si>
    <t>C. B. N. Chin</t>
  </si>
  <si>
    <t>https://www.tandfonline.com/doi/full/10.1080/14616740701747584</t>
  </si>
  <si>
    <t>Modern Slavery and Human Trafficking reporting: the risks of modern slavery in maritime supply chains</t>
  </si>
  <si>
    <t>Norton Rose Fulbright (NRF)</t>
  </si>
  <si>
    <t>NRF</t>
  </si>
  <si>
    <t>https://www.nortonrosefulbright.com/en/knowledge/publications/b87356e9/modern-slavery-and-human-trafficking-reporting-the-risks-of-modern-slavery-in-maritime-supply-chains</t>
  </si>
  <si>
    <t>Seafarers Happiness Index 2019</t>
  </si>
  <si>
    <t>The Mission to Seafarers (MtS)</t>
  </si>
  <si>
    <t>MtS</t>
  </si>
  <si>
    <t>https://www.happyatsea.org/wp-content/uploads/SHI_Q2_2019.pdf</t>
  </si>
  <si>
    <t>Fighting corruption in the Maritime Industry. What you need to do to navigate in transparent waters</t>
  </si>
  <si>
    <t>Deloitte Touche Tohmatsu India Private Limited</t>
  </si>
  <si>
    <t>R. Mahajan, A. Bansal and S. Bhattacharya</t>
  </si>
  <si>
    <t>https://www2.deloitte.com/content/dam/Deloitte/in/Documents/finance/in-fa-fighting-corruption-in-maritime-industry-noexp.pdf</t>
  </si>
  <si>
    <t>OECD Foreign Bribery Report: An Analysis of the Crime of Bribery of Foreign Public Officials</t>
  </si>
  <si>
    <t>OECD Publishing</t>
  </si>
  <si>
    <t>OECD</t>
  </si>
  <si>
    <t>https://www.oecd.org/corruption/oecd-foreign-bribery-report-9789264226616-en.htm</t>
  </si>
  <si>
    <t>Prevention of Bribery in the International Logistics and Freight Forwarding Industry</t>
  </si>
  <si>
    <t>FIATA (FIATA International Federation of Freight Forwarders Associations) Secretariat</t>
  </si>
  <si>
    <t>FIATA</t>
  </si>
  <si>
    <t>https://fiata.com/fileadmin/user_upload/documents/Prevention_of_Bribery_in_the_International_Logistics_and_Freight_Forwarding_Industry.pdf</t>
  </si>
  <si>
    <t>Cruise Tourism and Residents in Arctic Canada: Development of a Resident Attitude Typology</t>
  </si>
  <si>
    <t>Journal of Hospitality and Tourism Management</t>
  </si>
  <si>
    <t>vol. 18, no. 1, pp. 95-106</t>
  </si>
  <si>
    <t>E. J. Stewart, J. Dawson and D. Draper</t>
  </si>
  <si>
    <t>https://www.sciencedirect.com/science/article/abs/pii/S1447677000000899</t>
  </si>
  <si>
    <t>Evasion of shipping regulations and taxes by flags of convenience</t>
  </si>
  <si>
    <t>The Encyclopedia of World Problems and Human Potential (EWPHP)</t>
  </si>
  <si>
    <t>EWPHP</t>
  </si>
  <si>
    <t>http://encyclopedia.uia.org/en/problem/134827</t>
  </si>
  <si>
    <t>Corporate Capture of the IMO</t>
  </si>
  <si>
    <t>InfluenceMap</t>
  </si>
  <si>
    <t>https://influencemap.org/report/Corporate-capture-of-the-IMO-902bf81c05a0591c551f965020623fda</t>
  </si>
  <si>
    <t>Wastewater pollution from cruise ships in the Adriatic Sea</t>
  </si>
  <si>
    <t>Traffic and Environment (Ecology)</t>
  </si>
  <si>
    <t>Peric, Tina; Komadina, Pavao; Racic, Nikola</t>
  </si>
  <si>
    <t>https://www.researchgate.net/publication/312048479_Wastewater_Pollution_from_Cruise_Ships_in_the_Adriatic_Sea</t>
  </si>
  <si>
    <t>Misuse of maritime shipping in illicit trade - T.O.R of the project</t>
  </si>
  <si>
    <t>https://www.oecd.org/governance/illicit-trade/euipo-oecd-container-ships-project-proposal.pdf</t>
  </si>
  <si>
    <t xml:space="preserve">This Business Activity includes all transport of passengers or freight on sea, coastal or inland waters (lakes, rivers, canals, inside harbours etc.). [1] Businesses in this economic activity include tour operators (excursions, cruises, sightseeing), transport for people (ferries and water taxis) and freight transportation, including the pushing or towing of vessels, barges and oil rigs.
This business activity does not include the sale of physical goods to passengers on board vessels. </t>
  </si>
  <si>
    <t>Sale of goods</t>
  </si>
  <si>
    <t>Non-specialized retail and wholesale</t>
  </si>
  <si>
    <t>A typical business procures operational equipment such as ships, maintenance inputs and other types of inputs needed to serve passengers or handle freight. These are inputs required to deliver the transportation service and as such the overall risk is moderate.</t>
  </si>
  <si>
    <t>The shipping industry employs a vast number of nationalities, making minority groups a significant part of the sector. Even though seafarers of various nationalities have obtained equal qualifications and certificates of international standards, discrimination is still experienced by favouring particular cultures and nationalities. [45] In a happiness index survey for marine workers, discrimination based on gender was highlighted. [49]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</si>
</sst>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FF0000"/>
      <name val="Calibri"/>
      <family val="2"/>
    </font>
    <font>
      <b/>
      <sz val="13"/>
      <color theme="1"/>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38">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n">
        <color theme="0"/>
      </left>
      <right style="thick">
        <color theme="2"/>
      </right>
      <top/>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0">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4"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4" xfId="0" applyFont="1" applyFill="1" applyBorder="1" applyAlignment="1" applyProtection="1">
      <alignment horizontal="left" vertical="center" wrapText="1"/>
      <protection locked="0"/>
    </xf>
    <xf numFmtId="0" fontId="3" fillId="11" borderId="25"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28" xfId="0" applyFont="1" applyFill="1" applyBorder="1" applyAlignment="1">
      <alignment horizontal="center" vertical="center" wrapText="1"/>
    </xf>
    <xf numFmtId="0" fontId="40" fillId="17" borderId="29" xfId="0" applyFont="1" applyFill="1" applyBorder="1" applyAlignment="1">
      <alignment horizontal="center" vertical="center" wrapText="1"/>
    </xf>
    <xf numFmtId="0" fontId="41" fillId="17" borderId="30" xfId="0" applyFont="1" applyFill="1" applyBorder="1" applyAlignment="1">
      <alignment horizontal="left" vertical="center" wrapText="1"/>
    </xf>
    <xf numFmtId="0" fontId="40" fillId="17" borderId="31" xfId="0" applyFont="1" applyFill="1" applyBorder="1" applyAlignment="1">
      <alignment horizontal="center" vertical="center" wrapText="1"/>
    </xf>
    <xf numFmtId="0" fontId="40" fillId="17" borderId="32" xfId="0" applyFont="1" applyFill="1" applyBorder="1" applyAlignment="1">
      <alignment horizontal="center" vertical="center" wrapText="1"/>
    </xf>
    <xf numFmtId="0" fontId="41" fillId="17" borderId="33"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28" xfId="0" applyFont="1" applyFill="1" applyBorder="1" applyAlignment="1">
      <alignment horizontal="center" vertical="center" wrapText="1"/>
    </xf>
    <xf numFmtId="0" fontId="40" fillId="9" borderId="29" xfId="0" applyFont="1" applyFill="1" applyBorder="1" applyAlignment="1">
      <alignment horizontal="center" vertical="center" wrapText="1"/>
    </xf>
    <xf numFmtId="0" fontId="41" fillId="9" borderId="30" xfId="0" applyFont="1" applyFill="1" applyBorder="1" applyAlignment="1">
      <alignment horizontal="left" vertical="center" wrapText="1"/>
    </xf>
    <xf numFmtId="0" fontId="40" fillId="9" borderId="31"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1" fillId="9" borderId="33" xfId="0" applyFont="1" applyFill="1" applyBorder="1" applyAlignment="1">
      <alignment horizontal="left" vertical="center" wrapText="1"/>
    </xf>
    <xf numFmtId="0" fontId="40" fillId="12" borderId="28" xfId="0" applyFont="1" applyFill="1" applyBorder="1" applyAlignment="1">
      <alignment horizontal="center" vertical="center" wrapText="1"/>
    </xf>
    <xf numFmtId="0" fontId="40" fillId="12" borderId="29" xfId="0" applyFont="1" applyFill="1" applyBorder="1" applyAlignment="1">
      <alignment horizontal="center" vertical="center" wrapText="1"/>
    </xf>
    <xf numFmtId="0" fontId="41" fillId="12" borderId="30"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1" xfId="0" applyFont="1" applyFill="1" applyBorder="1" applyAlignment="1">
      <alignment horizontal="center" vertical="center" wrapText="1"/>
    </xf>
    <xf numFmtId="0" fontId="40" fillId="12" borderId="32" xfId="0" applyFont="1" applyFill="1" applyBorder="1" applyAlignment="1">
      <alignment horizontal="center" vertical="center" wrapText="1"/>
    </xf>
    <xf numFmtId="0" fontId="41" fillId="12" borderId="33" xfId="0" applyFont="1" applyFill="1" applyBorder="1" applyAlignment="1">
      <alignment horizontal="left" vertical="center" wrapText="1"/>
    </xf>
    <xf numFmtId="0" fontId="27" fillId="15" borderId="34"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7"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6"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6"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7"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xf>
    <xf numFmtId="0" fontId="0" fillId="10" borderId="5" xfId="0" applyFill="1" applyBorder="1" applyAlignment="1">
      <alignment horizont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xf>
    <xf numFmtId="0" fontId="0" fillId="4" borderId="5" xfId="0" applyFill="1" applyBorder="1" applyAlignment="1">
      <alignment horizontal="center"/>
    </xf>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14" fontId="0" fillId="15" borderId="5" xfId="0" applyNumberFormat="1"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protection locked="0"/>
    </xf>
    <xf numFmtId="0" fontId="0" fillId="15" borderId="5" xfId="0" applyFill="1" applyBorder="1" applyAlignment="1" applyProtection="1">
      <alignment horizontal="center"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6" xfId="0" applyFont="1" applyFill="1" applyBorder="1" applyAlignment="1" applyProtection="1">
      <alignment horizontal="center" vertical="center" wrapText="1"/>
      <protection locked="0"/>
    </xf>
    <xf numFmtId="0" fontId="0" fillId="15" borderId="27"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5"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5"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4">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21" zoomScale="90" zoomScaleNormal="90" workbookViewId="0">
      <selection activeCell="B48" sqref="B48"/>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69" t="s">
        <v>384</v>
      </c>
      <c r="B1" s="43" t="s">
        <v>655</v>
      </c>
    </row>
    <row r="4" spans="1:18" ht="31" customHeight="1" x14ac:dyDescent="0.2">
      <c r="A4" s="247" t="s">
        <v>447</v>
      </c>
      <c r="B4" s="247"/>
      <c r="D4" s="247" t="s">
        <v>385</v>
      </c>
      <c r="E4" s="248"/>
      <c r="F4" s="13"/>
      <c r="G4" s="13"/>
      <c r="H4" s="14"/>
    </row>
    <row r="5" spans="1:18" ht="31" customHeight="1" x14ac:dyDescent="0.2">
      <c r="A5" s="251" t="s">
        <v>452</v>
      </c>
      <c r="B5" s="252"/>
      <c r="D5" s="15" t="s">
        <v>386</v>
      </c>
      <c r="E5" s="16" t="s">
        <v>387</v>
      </c>
      <c r="F5" s="13"/>
      <c r="G5" s="13"/>
      <c r="H5" s="14"/>
    </row>
    <row r="6" spans="1:18" ht="44" customHeight="1" x14ac:dyDescent="0.2">
      <c r="A6" s="167">
        <v>1</v>
      </c>
      <c r="B6" s="32" t="s">
        <v>534</v>
      </c>
      <c r="D6" s="17" t="s">
        <v>388</v>
      </c>
      <c r="E6" s="18" t="s">
        <v>389</v>
      </c>
      <c r="F6" s="19"/>
      <c r="G6" s="19"/>
      <c r="H6" s="19"/>
      <c r="R6" s="160" t="str">
        <f>D6</f>
        <v>Highest</v>
      </c>
    </row>
    <row r="7" spans="1:18" ht="89" customHeight="1" x14ac:dyDescent="0.2">
      <c r="A7" s="168">
        <v>2</v>
      </c>
      <c r="B7" s="34" t="s">
        <v>484</v>
      </c>
      <c r="D7" s="20" t="s">
        <v>390</v>
      </c>
      <c r="E7" s="21" t="s">
        <v>391</v>
      </c>
      <c r="F7" s="19"/>
      <c r="G7" s="19"/>
      <c r="H7" s="19"/>
      <c r="R7" s="160"/>
    </row>
    <row r="8" spans="1:18" ht="53" customHeight="1" x14ac:dyDescent="0.2">
      <c r="A8" s="167">
        <v>3</v>
      </c>
      <c r="B8" s="32" t="s">
        <v>485</v>
      </c>
      <c r="D8" s="17" t="s">
        <v>392</v>
      </c>
      <c r="E8" s="22" t="s">
        <v>393</v>
      </c>
      <c r="F8" s="19"/>
      <c r="G8" s="19"/>
      <c r="H8" s="19"/>
      <c r="R8" s="160"/>
    </row>
    <row r="9" spans="1:18" ht="30" customHeight="1" x14ac:dyDescent="0.2">
      <c r="A9" s="251" t="s">
        <v>454</v>
      </c>
      <c r="B9" s="252"/>
      <c r="D9" s="23" t="s">
        <v>67</v>
      </c>
      <c r="E9" s="24" t="s">
        <v>394</v>
      </c>
      <c r="F9" s="19"/>
      <c r="G9" s="19"/>
      <c r="H9" s="19"/>
      <c r="R9" s="160"/>
    </row>
    <row r="10" spans="1:18" ht="30" customHeight="1" x14ac:dyDescent="0.2">
      <c r="A10" s="168">
        <v>1</v>
      </c>
      <c r="B10" s="34" t="s">
        <v>480</v>
      </c>
      <c r="D10" s="27"/>
      <c r="E10" s="28"/>
      <c r="F10" s="19"/>
      <c r="G10" s="19"/>
      <c r="H10" s="19"/>
      <c r="R10" s="160"/>
    </row>
    <row r="11" spans="1:18" ht="68" customHeight="1" x14ac:dyDescent="0.2">
      <c r="A11" s="167">
        <v>2</v>
      </c>
      <c r="B11" s="32" t="s">
        <v>481</v>
      </c>
      <c r="D11" s="164"/>
      <c r="E11" s="164"/>
      <c r="F11" s="25"/>
      <c r="G11" s="25"/>
      <c r="H11" s="26"/>
    </row>
    <row r="12" spans="1:18" ht="64" customHeight="1" x14ac:dyDescent="0.2">
      <c r="A12" s="168">
        <v>3</v>
      </c>
      <c r="B12" s="34" t="s">
        <v>451</v>
      </c>
      <c r="D12" s="165"/>
      <c r="E12" s="165"/>
      <c r="F12" s="166"/>
      <c r="G12" s="28"/>
      <c r="H12" s="28"/>
    </row>
    <row r="13" spans="1:18" s="29" customFormat="1" ht="116" customHeight="1" x14ac:dyDescent="0.2">
      <c r="A13" s="167">
        <v>4</v>
      </c>
      <c r="B13" s="32" t="s">
        <v>450</v>
      </c>
      <c r="D13" s="27"/>
      <c r="E13" s="28"/>
      <c r="F13" s="28"/>
      <c r="G13" s="28"/>
      <c r="H13" s="28"/>
    </row>
    <row r="14" spans="1:18" s="29" customFormat="1" ht="68" x14ac:dyDescent="0.2">
      <c r="A14" s="168">
        <v>5</v>
      </c>
      <c r="B14" s="34" t="s">
        <v>486</v>
      </c>
      <c r="D14" s="27"/>
      <c r="E14" s="28"/>
      <c r="F14" s="28"/>
      <c r="G14" s="28"/>
      <c r="H14" s="28"/>
    </row>
    <row r="15" spans="1:18" s="29" customFormat="1" ht="68" x14ac:dyDescent="0.2">
      <c r="A15" s="167">
        <v>6</v>
      </c>
      <c r="B15" s="32" t="s">
        <v>582</v>
      </c>
      <c r="D15" s="27"/>
      <c r="E15" s="28"/>
      <c r="F15" s="28"/>
      <c r="G15" s="28"/>
      <c r="H15" s="28"/>
    </row>
    <row r="16" spans="1:18" s="29" customFormat="1" ht="170" x14ac:dyDescent="0.2">
      <c r="A16" s="168">
        <v>7</v>
      </c>
      <c r="B16" s="34" t="s">
        <v>487</v>
      </c>
      <c r="D16" s="27"/>
      <c r="E16" s="28"/>
      <c r="F16" s="28"/>
      <c r="G16" s="28"/>
      <c r="H16" s="28"/>
    </row>
    <row r="17" spans="1:9" s="29" customFormat="1" ht="76" customHeight="1" x14ac:dyDescent="0.2">
      <c r="A17" s="167">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7" t="s">
        <v>446</v>
      </c>
      <c r="B20" s="258"/>
      <c r="D20" s="249" t="s">
        <v>445</v>
      </c>
      <c r="E20" s="250"/>
      <c r="F20" s="250"/>
      <c r="G20" s="250"/>
      <c r="H20" s="250"/>
      <c r="I20" s="250"/>
    </row>
    <row r="21" spans="1:9" ht="19" x14ac:dyDescent="0.2">
      <c r="A21" s="255" t="s">
        <v>926</v>
      </c>
      <c r="B21" s="255"/>
      <c r="D21" s="15" t="s">
        <v>488</v>
      </c>
      <c r="E21" s="15" t="s">
        <v>489</v>
      </c>
      <c r="F21" s="42" t="s">
        <v>453</v>
      </c>
      <c r="G21" s="15" t="s">
        <v>491</v>
      </c>
      <c r="H21" s="15" t="s">
        <v>490</v>
      </c>
      <c r="I21" s="15" t="s">
        <v>492</v>
      </c>
    </row>
    <row r="22" spans="1:9" x14ac:dyDescent="0.2">
      <c r="A22" s="256"/>
      <c r="B22" s="256"/>
      <c r="D22" s="230" t="s">
        <v>645</v>
      </c>
      <c r="E22" s="231" t="s">
        <v>646</v>
      </c>
      <c r="F22" s="41" t="str">
        <f>HYPERLINK(CONCATENATE("https://siccode.com/search-isic/",$D22),"Description")</f>
        <v>Description</v>
      </c>
      <c r="G22" s="232" t="s">
        <v>647</v>
      </c>
      <c r="H22" s="233" t="s">
        <v>648</v>
      </c>
      <c r="I22" s="233" t="s">
        <v>648</v>
      </c>
    </row>
    <row r="23" spans="1:9" x14ac:dyDescent="0.2">
      <c r="A23" s="256"/>
      <c r="B23" s="256"/>
      <c r="D23" s="234" t="s">
        <v>649</v>
      </c>
      <c r="E23" s="235" t="s">
        <v>650</v>
      </c>
      <c r="F23" s="38" t="str">
        <f t="shared" ref="F23:F25" si="0">HYPERLINK(CONCATENATE("https://siccode.com/search-isic/",$D23),"Description")</f>
        <v>Description</v>
      </c>
      <c r="G23" s="236" t="s">
        <v>647</v>
      </c>
      <c r="H23" s="237" t="s">
        <v>648</v>
      </c>
      <c r="I23" s="237" t="s">
        <v>648</v>
      </c>
    </row>
    <row r="24" spans="1:9" x14ac:dyDescent="0.2">
      <c r="A24" s="256"/>
      <c r="B24" s="256"/>
      <c r="D24" s="230" t="s">
        <v>651</v>
      </c>
      <c r="E24" s="231" t="s">
        <v>652</v>
      </c>
      <c r="F24" s="41" t="str">
        <f t="shared" si="0"/>
        <v>Description</v>
      </c>
      <c r="G24" s="232" t="s">
        <v>647</v>
      </c>
      <c r="H24" s="233" t="s">
        <v>648</v>
      </c>
      <c r="I24" s="233" t="s">
        <v>648</v>
      </c>
    </row>
    <row r="25" spans="1:9" x14ac:dyDescent="0.2">
      <c r="A25" s="256"/>
      <c r="B25" s="256"/>
      <c r="D25" s="234" t="s">
        <v>653</v>
      </c>
      <c r="E25" s="235" t="s">
        <v>654</v>
      </c>
      <c r="F25" s="38" t="str">
        <f t="shared" si="0"/>
        <v>Description</v>
      </c>
      <c r="G25" s="236" t="s">
        <v>647</v>
      </c>
      <c r="H25" s="237" t="s">
        <v>648</v>
      </c>
      <c r="I25" s="237" t="s">
        <v>648</v>
      </c>
    </row>
    <row r="26" spans="1:9" x14ac:dyDescent="0.2">
      <c r="A26" s="256"/>
      <c r="B26" s="256"/>
      <c r="D26" s="230"/>
      <c r="E26" s="231"/>
      <c r="F26" s="41"/>
      <c r="G26" s="238"/>
      <c r="H26" s="239"/>
      <c r="I26" s="240"/>
    </row>
    <row r="27" spans="1:9" ht="16" customHeight="1" x14ac:dyDescent="0.2">
      <c r="A27" s="256"/>
      <c r="B27" s="256"/>
      <c r="D27" s="36"/>
      <c r="E27" s="37"/>
      <c r="F27" s="38"/>
      <c r="G27" s="178"/>
      <c r="H27" s="20"/>
      <c r="I27" s="179"/>
    </row>
    <row r="28" spans="1:9" ht="16" customHeight="1" x14ac:dyDescent="0.2">
      <c r="A28" s="256"/>
      <c r="B28" s="256"/>
      <c r="D28" s="39"/>
      <c r="E28" s="40"/>
      <c r="F28" s="41"/>
      <c r="G28" s="176"/>
      <c r="H28" s="17"/>
      <c r="I28" s="177"/>
    </row>
    <row r="29" spans="1:9" x14ac:dyDescent="0.2">
      <c r="A29" s="256"/>
      <c r="B29" s="256"/>
      <c r="D29" s="36"/>
      <c r="E29" s="37"/>
      <c r="F29" s="38"/>
      <c r="G29" s="178"/>
      <c r="H29" s="20"/>
      <c r="I29" s="179"/>
    </row>
    <row r="30" spans="1:9" x14ac:dyDescent="0.2">
      <c r="A30" s="256"/>
      <c r="B30" s="256"/>
      <c r="D30" s="39"/>
      <c r="E30" s="40"/>
      <c r="F30" s="41"/>
      <c r="G30" s="176"/>
      <c r="H30" s="17"/>
      <c r="I30" s="177"/>
    </row>
    <row r="31" spans="1:9" x14ac:dyDescent="0.2">
      <c r="A31" s="256"/>
      <c r="B31" s="256"/>
      <c r="D31" s="36"/>
      <c r="E31" s="37"/>
      <c r="F31" s="38"/>
      <c r="G31" s="178"/>
      <c r="H31" s="20"/>
      <c r="I31" s="179"/>
    </row>
    <row r="32" spans="1:9" x14ac:dyDescent="0.2">
      <c r="A32" s="256"/>
      <c r="B32" s="256"/>
      <c r="D32" s="39"/>
      <c r="E32" s="40"/>
      <c r="F32" s="41"/>
      <c r="G32" s="176"/>
      <c r="H32" s="17"/>
      <c r="I32" s="177"/>
    </row>
    <row r="33" spans="1:9" x14ac:dyDescent="0.2">
      <c r="A33" s="256"/>
      <c r="B33" s="256"/>
      <c r="D33" s="36"/>
      <c r="E33" s="37"/>
      <c r="F33" s="38"/>
      <c r="G33" s="178"/>
      <c r="H33" s="20"/>
      <c r="I33" s="179"/>
    </row>
    <row r="34" spans="1:9" x14ac:dyDescent="0.2">
      <c r="A34" s="256"/>
      <c r="B34" s="256"/>
      <c r="D34" s="39"/>
      <c r="E34" s="40"/>
      <c r="F34" s="41"/>
      <c r="G34" s="176"/>
      <c r="H34" s="17"/>
      <c r="I34" s="177"/>
    </row>
    <row r="35" spans="1:9" x14ac:dyDescent="0.2">
      <c r="A35" s="256"/>
      <c r="B35" s="256"/>
      <c r="D35" s="36"/>
      <c r="E35" s="37"/>
      <c r="F35" s="38"/>
      <c r="G35" s="178"/>
      <c r="H35" s="20"/>
      <c r="I35" s="179"/>
    </row>
    <row r="36" spans="1:9" ht="17" customHeight="1" x14ac:dyDescent="0.2">
      <c r="A36" s="170"/>
      <c r="B36" s="170"/>
      <c r="D36" s="39"/>
      <c r="E36" s="40"/>
      <c r="F36" s="41"/>
      <c r="G36" s="176"/>
      <c r="H36" s="17"/>
      <c r="I36" s="177"/>
    </row>
    <row r="37" spans="1:9" ht="23" customHeight="1" x14ac:dyDescent="0.2">
      <c r="A37" s="253" t="s">
        <v>483</v>
      </c>
      <c r="B37" s="254"/>
      <c r="D37" s="36"/>
      <c r="E37" s="37"/>
      <c r="F37" s="38"/>
      <c r="G37" s="178"/>
      <c r="H37" s="20"/>
      <c r="I37" s="179"/>
    </row>
    <row r="38" spans="1:9" ht="19" x14ac:dyDescent="0.2">
      <c r="A38" s="15" t="s">
        <v>493</v>
      </c>
      <c r="B38" s="15" t="s">
        <v>494</v>
      </c>
      <c r="D38" s="39"/>
      <c r="E38" s="40"/>
      <c r="F38" s="41"/>
      <c r="G38" s="176"/>
      <c r="H38" s="17"/>
      <c r="I38" s="177"/>
    </row>
    <row r="39" spans="1:9" ht="17" x14ac:dyDescent="0.2">
      <c r="A39" s="228" t="s">
        <v>633</v>
      </c>
      <c r="B39" s="228" t="s">
        <v>634</v>
      </c>
      <c r="D39" s="36"/>
      <c r="E39" s="37"/>
      <c r="F39" s="38"/>
      <c r="G39" s="178"/>
      <c r="H39" s="20"/>
      <c r="I39" s="179"/>
    </row>
    <row r="40" spans="1:9" ht="34" x14ac:dyDescent="0.2">
      <c r="A40" s="229" t="s">
        <v>635</v>
      </c>
      <c r="B40" s="229" t="s">
        <v>636</v>
      </c>
      <c r="D40" s="39"/>
      <c r="E40" s="40"/>
      <c r="F40" s="41"/>
      <c r="G40" s="176"/>
      <c r="H40" s="17"/>
      <c r="I40" s="177"/>
    </row>
    <row r="41" spans="1:9" ht="17" x14ac:dyDescent="0.2">
      <c r="A41" s="228" t="s">
        <v>637</v>
      </c>
      <c r="B41" s="228" t="s">
        <v>638</v>
      </c>
      <c r="D41" s="36"/>
      <c r="E41" s="37"/>
      <c r="F41" s="38"/>
      <c r="G41" s="178"/>
      <c r="H41" s="20"/>
      <c r="I41" s="179"/>
    </row>
    <row r="42" spans="1:9" ht="17" x14ac:dyDescent="0.2">
      <c r="A42" s="229" t="s">
        <v>639</v>
      </c>
      <c r="B42" s="229" t="s">
        <v>640</v>
      </c>
      <c r="D42" s="39"/>
      <c r="E42" s="40"/>
      <c r="F42" s="41"/>
      <c r="G42" s="176"/>
      <c r="H42" s="17"/>
      <c r="I42" s="177"/>
    </row>
    <row r="43" spans="1:9" ht="17" x14ac:dyDescent="0.2">
      <c r="A43" s="228" t="s">
        <v>641</v>
      </c>
      <c r="B43" s="228" t="s">
        <v>642</v>
      </c>
      <c r="D43" s="36"/>
      <c r="E43" s="37"/>
      <c r="F43" s="38"/>
      <c r="G43" s="178"/>
      <c r="H43" s="20"/>
      <c r="I43" s="179"/>
    </row>
    <row r="44" spans="1:9" ht="34" x14ac:dyDescent="0.2">
      <c r="A44" s="229" t="s">
        <v>643</v>
      </c>
      <c r="B44" s="229" t="s">
        <v>644</v>
      </c>
      <c r="D44" s="39"/>
      <c r="E44" s="40"/>
      <c r="F44" s="41"/>
      <c r="G44" s="176"/>
      <c r="H44" s="17"/>
      <c r="I44" s="177"/>
    </row>
    <row r="45" spans="1:9" ht="18" customHeight="1" x14ac:dyDescent="0.2">
      <c r="A45" s="228" t="s">
        <v>927</v>
      </c>
      <c r="B45" s="228" t="s">
        <v>928</v>
      </c>
      <c r="D45" s="14"/>
      <c r="E45" s="14"/>
      <c r="F45" s="14"/>
      <c r="G45" s="14"/>
      <c r="H45" s="14"/>
      <c r="I45" s="14"/>
    </row>
    <row r="46" spans="1:9" ht="19" x14ac:dyDescent="0.2">
      <c r="A46" s="161"/>
      <c r="B46" s="161"/>
      <c r="D46" s="162"/>
      <c r="E46" s="162"/>
      <c r="F46" s="162"/>
      <c r="G46" s="162"/>
      <c r="H46" s="162"/>
      <c r="I46" s="162"/>
    </row>
    <row r="47" spans="1:9" x14ac:dyDescent="0.2">
      <c r="A47" s="161"/>
      <c r="B47" s="161"/>
      <c r="D47" s="163"/>
      <c r="E47" s="163"/>
      <c r="F47" s="163"/>
      <c r="G47" s="163"/>
      <c r="H47" s="163"/>
      <c r="I47" s="163"/>
    </row>
    <row r="48" spans="1:9" x14ac:dyDescent="0.2">
      <c r="A48" s="161"/>
      <c r="B48" s="161"/>
      <c r="D48" s="163"/>
      <c r="E48" s="163"/>
      <c r="F48" s="163"/>
      <c r="G48" s="163"/>
      <c r="H48" s="163"/>
      <c r="I48" s="163"/>
    </row>
    <row r="49" spans="1:9" x14ac:dyDescent="0.2">
      <c r="A49" s="161"/>
      <c r="B49" s="161"/>
      <c r="D49" s="163"/>
      <c r="E49" s="163"/>
      <c r="F49" s="163"/>
      <c r="G49" s="163"/>
      <c r="H49" s="163"/>
      <c r="I49" s="163"/>
    </row>
    <row r="50" spans="1:9" x14ac:dyDescent="0.2">
      <c r="A50" s="161"/>
      <c r="B50" s="161"/>
      <c r="D50" s="163"/>
      <c r="E50" s="163"/>
      <c r="F50" s="163"/>
      <c r="G50" s="163"/>
      <c r="H50" s="163"/>
      <c r="I50" s="163"/>
    </row>
    <row r="51" spans="1:9" x14ac:dyDescent="0.2">
      <c r="A51" s="161"/>
      <c r="B51" s="161"/>
      <c r="D51" s="163"/>
      <c r="E51" s="163"/>
      <c r="F51" s="163"/>
      <c r="G51" s="163"/>
      <c r="H51" s="163"/>
      <c r="I51" s="163"/>
    </row>
    <row r="52" spans="1:9" x14ac:dyDescent="0.2">
      <c r="A52" s="161"/>
      <c r="B52" s="161"/>
      <c r="D52" s="163"/>
      <c r="E52" s="163"/>
      <c r="F52" s="163"/>
      <c r="G52" s="163"/>
      <c r="H52" s="163"/>
      <c r="I52" s="163"/>
    </row>
    <row r="53" spans="1:9" x14ac:dyDescent="0.2">
      <c r="D53" s="163"/>
      <c r="E53" s="163"/>
      <c r="F53" s="163"/>
      <c r="G53" s="163"/>
      <c r="H53" s="163"/>
      <c r="I53" s="163"/>
    </row>
    <row r="54" spans="1:9" x14ac:dyDescent="0.2">
      <c r="D54" s="163"/>
      <c r="E54" s="163"/>
      <c r="F54" s="163"/>
      <c r="G54" s="163"/>
      <c r="H54" s="163"/>
      <c r="I54" s="163"/>
    </row>
    <row r="55" spans="1:9" x14ac:dyDescent="0.2">
      <c r="D55" s="163"/>
      <c r="E55" s="163"/>
      <c r="F55" s="163"/>
      <c r="G55" s="163"/>
      <c r="H55" s="163"/>
      <c r="I55" s="163"/>
    </row>
    <row r="56" spans="1:9" x14ac:dyDescent="0.2">
      <c r="D56" s="163"/>
      <c r="E56" s="163"/>
      <c r="F56" s="163"/>
      <c r="G56" s="163"/>
      <c r="H56" s="163"/>
      <c r="I56" s="163"/>
    </row>
    <row r="57" spans="1:9" x14ac:dyDescent="0.2">
      <c r="D57" s="163"/>
      <c r="E57" s="163"/>
      <c r="F57" s="163"/>
      <c r="G57" s="163"/>
      <c r="H57" s="163"/>
      <c r="I57" s="163"/>
    </row>
    <row r="58" spans="1:9" x14ac:dyDescent="0.2">
      <c r="D58" s="163"/>
      <c r="E58" s="163"/>
      <c r="F58" s="163"/>
      <c r="G58" s="163"/>
      <c r="H58" s="163"/>
      <c r="I58" s="163"/>
    </row>
    <row r="59" spans="1:9" x14ac:dyDescent="0.2">
      <c r="D59" s="163"/>
      <c r="E59" s="163"/>
      <c r="F59" s="163"/>
      <c r="G59" s="163"/>
      <c r="H59" s="163"/>
      <c r="I59" s="163"/>
    </row>
    <row r="60" spans="1:9" x14ac:dyDescent="0.2">
      <c r="D60" s="163"/>
      <c r="E60" s="163"/>
      <c r="F60" s="163"/>
      <c r="G60" s="163"/>
      <c r="H60" s="163"/>
      <c r="I60" s="163"/>
    </row>
    <row r="61" spans="1:9" x14ac:dyDescent="0.2">
      <c r="D61" s="163"/>
      <c r="E61" s="163"/>
      <c r="F61" s="163"/>
      <c r="G61" s="163"/>
      <c r="H61" s="163"/>
      <c r="I61" s="163"/>
    </row>
  </sheetData>
  <mergeCells count="8">
    <mergeCell ref="D4:E4"/>
    <mergeCell ref="D20:I20"/>
    <mergeCell ref="A9:B9"/>
    <mergeCell ref="A37:B37"/>
    <mergeCell ref="A21:B35"/>
    <mergeCell ref="A4:B4"/>
    <mergeCell ref="A5:B5"/>
    <mergeCell ref="A20:B20"/>
  </mergeCells>
  <conditionalFormatting sqref="H27:H43">
    <cfRule type="expression" dxfId="23" priority="20">
      <formula>$G27="All except"</formula>
    </cfRule>
  </conditionalFormatting>
  <conditionalFormatting sqref="E27:F43">
    <cfRule type="expression" dxfId="22" priority="19">
      <formula>$G27="Only"</formula>
    </cfRule>
  </conditionalFormatting>
  <conditionalFormatting sqref="D27:D43">
    <cfRule type="expression" dxfId="21" priority="18">
      <formula>$G27="Only"</formula>
    </cfRule>
  </conditionalFormatting>
  <conditionalFormatting sqref="I27:I43">
    <cfRule type="expression" dxfId="20" priority="16">
      <formula>$G27="Only"</formula>
    </cfRule>
  </conditionalFormatting>
  <conditionalFormatting sqref="I27:I43">
    <cfRule type="expression" dxfId="19" priority="15">
      <formula>$G27="All except"</formula>
    </cfRule>
  </conditionalFormatting>
  <conditionalFormatting sqref="H44">
    <cfRule type="expression" dxfId="18" priority="14">
      <formula>$G44="All except"</formula>
    </cfRule>
  </conditionalFormatting>
  <conditionalFormatting sqref="E44:F44">
    <cfRule type="expression" dxfId="17" priority="13">
      <formula>$G44="Only"</formula>
    </cfRule>
  </conditionalFormatting>
  <conditionalFormatting sqref="D44">
    <cfRule type="expression" dxfId="16" priority="12">
      <formula>$G44="Only"</formula>
    </cfRule>
  </conditionalFormatting>
  <conditionalFormatting sqref="I44">
    <cfRule type="expression" dxfId="15" priority="11">
      <formula>$G44="Only"</formula>
    </cfRule>
  </conditionalFormatting>
  <conditionalFormatting sqref="I44">
    <cfRule type="expression" dxfId="14" priority="10">
      <formula>$G44="All except"</formula>
    </cfRule>
  </conditionalFormatting>
  <conditionalFormatting sqref="H26">
    <cfRule type="expression" dxfId="13" priority="9">
      <formula>$G26="All except"</formula>
    </cfRule>
  </conditionalFormatting>
  <conditionalFormatting sqref="E26:F26">
    <cfRule type="expression" dxfId="12" priority="8">
      <formula>$G26="Only"</formula>
    </cfRule>
  </conditionalFormatting>
  <conditionalFormatting sqref="D26">
    <cfRule type="expression" dxfId="11" priority="7">
      <formula>$G26="Only"</formula>
    </cfRule>
  </conditionalFormatting>
  <conditionalFormatting sqref="I26">
    <cfRule type="expression" dxfId="10" priority="6">
      <formula>$G26="Only"</formula>
    </cfRule>
  </conditionalFormatting>
  <conditionalFormatting sqref="I26">
    <cfRule type="expression" dxfId="9" priority="5">
      <formula>$G26="All except"</formula>
    </cfRule>
  </conditionalFormatting>
  <conditionalFormatting sqref="H22:H25">
    <cfRule type="expression" dxfId="8" priority="4">
      <formula>$G22="All except"</formula>
    </cfRule>
  </conditionalFormatting>
  <conditionalFormatting sqref="E22:F25">
    <cfRule type="expression" dxfId="7" priority="3">
      <formula>$G22="Only"</formula>
    </cfRule>
  </conditionalFormatting>
  <conditionalFormatting sqref="D22:D25">
    <cfRule type="expression" dxfId="6" priority="2">
      <formula>$G22="Only"</formula>
    </cfRule>
  </conditionalFormatting>
  <conditionalFormatting sqref="I22:I25">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E129" activePane="bottomRight" state="frozenSplit"/>
      <selection activeCell="I1" sqref="I1:O1048576"/>
      <selection pane="topRight" activeCell="I1" sqref="I1:O1048576"/>
      <selection pane="bottomLeft" activeCell="I1" sqref="I1:O1048576"/>
      <selection pane="bottomRight" activeCell="I132" sqref="I132"/>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1" customWidth="1"/>
    <col min="7" max="7" width="2" style="91" customWidth="1"/>
    <col min="8" max="8" width="17.5" style="90" customWidth="1"/>
    <col min="9" max="9" width="61.5" style="171" customWidth="1"/>
    <col min="10" max="10" width="7.83203125" style="172" hidden="1" customWidth="1"/>
    <col min="11" max="17" width="4.1640625" style="173" hidden="1" customWidth="1"/>
    <col min="18" max="18" width="5.83203125" style="173" hidden="1" customWidth="1"/>
    <col min="19" max="19" width="70.1640625" style="173" customWidth="1"/>
    <col min="20" max="20" width="41.6640625" style="11" customWidth="1"/>
    <col min="21" max="16384" width="10.83203125" style="11"/>
  </cols>
  <sheetData>
    <row r="1" spans="1:19" ht="53" customHeight="1" x14ac:dyDescent="0.2">
      <c r="A1" s="44" t="s">
        <v>632</v>
      </c>
      <c r="B1" s="45" t="str">
        <f>IF(Introduction!B1&lt;&gt;"",Introduction!B1,"")</f>
        <v>Water transportation</v>
      </c>
      <c r="E1" s="47"/>
      <c r="F1" s="48"/>
    </row>
    <row r="2" spans="1:19" ht="18" thickBot="1" x14ac:dyDescent="0.25">
      <c r="E2" s="47"/>
      <c r="F2" s="47"/>
    </row>
    <row r="3" spans="1:19" s="93" customFormat="1" ht="27" thickTop="1" x14ac:dyDescent="0.2">
      <c r="A3" s="259" t="s">
        <v>442</v>
      </c>
      <c r="B3" s="259"/>
      <c r="C3" s="259"/>
      <c r="D3" s="259"/>
      <c r="E3" s="259"/>
      <c r="F3" s="259"/>
      <c r="G3" s="139"/>
      <c r="H3" s="260" t="s">
        <v>443</v>
      </c>
      <c r="I3" s="261"/>
      <c r="J3" s="261"/>
      <c r="K3" s="261"/>
      <c r="L3" s="261"/>
      <c r="M3" s="261"/>
      <c r="N3" s="261"/>
      <c r="O3" s="261"/>
      <c r="P3" s="261"/>
      <c r="Q3" s="261"/>
      <c r="R3" s="261"/>
      <c r="S3" s="262"/>
    </row>
    <row r="4" spans="1:19" s="95" customFormat="1" ht="41" thickBot="1" x14ac:dyDescent="0.3">
      <c r="A4" s="140" t="s">
        <v>84</v>
      </c>
      <c r="B4" s="140" t="s">
        <v>85</v>
      </c>
      <c r="C4" s="140" t="s">
        <v>35</v>
      </c>
      <c r="D4" s="140" t="s">
        <v>26</v>
      </c>
      <c r="E4" s="140" t="s">
        <v>380</v>
      </c>
      <c r="F4" s="140" t="s">
        <v>89</v>
      </c>
      <c r="G4" s="94"/>
      <c r="H4" s="112" t="s">
        <v>86</v>
      </c>
      <c r="I4" s="113" t="s">
        <v>396</v>
      </c>
      <c r="J4" s="113" t="s">
        <v>68</v>
      </c>
      <c r="K4" s="113" t="s">
        <v>61</v>
      </c>
      <c r="L4" s="113" t="s">
        <v>62</v>
      </c>
      <c r="M4" s="113" t="s">
        <v>64</v>
      </c>
      <c r="N4" s="113" t="s">
        <v>63</v>
      </c>
      <c r="O4" s="138" t="s">
        <v>623</v>
      </c>
      <c r="P4" s="138" t="s">
        <v>624</v>
      </c>
      <c r="Q4" s="138" t="s">
        <v>625</v>
      </c>
      <c r="R4" s="138" t="s">
        <v>626</v>
      </c>
      <c r="S4" s="114" t="s">
        <v>395</v>
      </c>
    </row>
    <row r="5" spans="1:19" s="93" customFormat="1" ht="181" thickTop="1" x14ac:dyDescent="0.2">
      <c r="A5" s="263" t="s">
        <v>0</v>
      </c>
      <c r="B5" s="263" t="s">
        <v>40</v>
      </c>
      <c r="C5" s="49" t="s">
        <v>178</v>
      </c>
      <c r="D5" s="49" t="s">
        <v>65</v>
      </c>
      <c r="E5" s="50" t="s">
        <v>177</v>
      </c>
      <c r="F5" s="51" t="s">
        <v>90</v>
      </c>
      <c r="G5" s="96"/>
      <c r="H5" s="131" t="s">
        <v>656</v>
      </c>
      <c r="I5" s="4" t="s">
        <v>657</v>
      </c>
      <c r="J5" s="152" t="s">
        <v>0</v>
      </c>
      <c r="K5" s="152">
        <f>IF(AND($H5="Yes",NOT(ISERROR(SEARCH("-H-",$C5)))),1,0)</f>
        <v>1</v>
      </c>
      <c r="L5" s="152">
        <f t="shared" ref="L5:L68" si="0">IF(AND($H5="Yes",NOT(ISERROR(SEARCH("-L-",$C5)))),1,0)</f>
        <v>0</v>
      </c>
      <c r="M5" s="152">
        <f t="shared" ref="M5:M68" si="1">IF(AND($H5="Yes",NOT(ISERROR(SEARCH("-U-",$C5)))),1,0)</f>
        <v>0</v>
      </c>
      <c r="N5" s="152">
        <f t="shared" ref="N5:N68" si="2">IF(AND($H5="Yes",NOT(ISERROR(SEARCH("-P-",$C5)))),1,0)</f>
        <v>0</v>
      </c>
      <c r="O5" s="152">
        <f>IF(AND($H5="Split",$D5="High"),1,0)</f>
        <v>0</v>
      </c>
      <c r="P5" s="152">
        <f>IF(AND($H5="Split",$D5="Low"),1,0)</f>
        <v>0</v>
      </c>
      <c r="Q5" s="152">
        <f>IF(AND($H5="Split",$D5="Unlikely"),1,0)</f>
        <v>0</v>
      </c>
      <c r="R5" s="152">
        <f>IF(AND($H5="Split",$D5="Moderate"),1,0)</f>
        <v>0</v>
      </c>
      <c r="S5" s="5"/>
    </row>
    <row r="6" spans="1:19" s="93" customFormat="1" ht="36" x14ac:dyDescent="0.2">
      <c r="A6" s="263"/>
      <c r="B6" s="263"/>
      <c r="C6" s="52" t="s">
        <v>179</v>
      </c>
      <c r="D6" s="52" t="s">
        <v>65</v>
      </c>
      <c r="E6" s="53" t="s">
        <v>184</v>
      </c>
      <c r="F6" s="54" t="s">
        <v>91</v>
      </c>
      <c r="G6" s="96"/>
      <c r="H6" s="128" t="s">
        <v>687</v>
      </c>
      <c r="I6" s="3"/>
      <c r="J6" s="153" t="s">
        <v>0</v>
      </c>
      <c r="K6" s="153">
        <f t="shared" ref="K6:K69" si="3">IF(AND($H6="Yes",NOT(ISERROR(SEARCH("-H-",$C6)))),1,0)</f>
        <v>0</v>
      </c>
      <c r="L6" s="153">
        <f t="shared" si="0"/>
        <v>0</v>
      </c>
      <c r="M6" s="153">
        <f t="shared" si="1"/>
        <v>0</v>
      </c>
      <c r="N6" s="153">
        <f t="shared" si="2"/>
        <v>0</v>
      </c>
      <c r="O6" s="153">
        <f>IF(AND($H6="Split",$D6="High"),1,0)</f>
        <v>0</v>
      </c>
      <c r="P6" s="153">
        <f>IF(AND($H6="Split",$D6="Low"),1,0)</f>
        <v>0</v>
      </c>
      <c r="Q6" s="153">
        <f>IF(AND($H6="Split",$D6="Unlikely"),1,0)</f>
        <v>0</v>
      </c>
      <c r="R6" s="153">
        <f>IF(AND($H6="Split",$D6="Moderate"),1,0)</f>
        <v>0</v>
      </c>
      <c r="S6" s="6"/>
    </row>
    <row r="7" spans="1:19" s="93" customFormat="1" ht="54" x14ac:dyDescent="0.2">
      <c r="A7" s="263"/>
      <c r="B7" s="263"/>
      <c r="C7" s="52" t="s">
        <v>180</v>
      </c>
      <c r="D7" s="52" t="s">
        <v>65</v>
      </c>
      <c r="E7" s="53" t="s">
        <v>185</v>
      </c>
      <c r="F7" s="54" t="s">
        <v>517</v>
      </c>
      <c r="G7" s="96"/>
      <c r="H7" s="128" t="s">
        <v>687</v>
      </c>
      <c r="I7" s="3"/>
      <c r="J7" s="153" t="s">
        <v>0</v>
      </c>
      <c r="K7" s="153">
        <f t="shared" si="3"/>
        <v>0</v>
      </c>
      <c r="L7" s="153">
        <f t="shared" si="0"/>
        <v>0</v>
      </c>
      <c r="M7" s="153">
        <f t="shared" si="1"/>
        <v>0</v>
      </c>
      <c r="N7" s="153">
        <f t="shared" si="2"/>
        <v>0</v>
      </c>
      <c r="O7" s="153">
        <f t="shared" ref="O7:O70" si="4">IF(AND($H7="Split",$D7="High"),1,0)</f>
        <v>0</v>
      </c>
      <c r="P7" s="153">
        <f t="shared" ref="P7:P70" si="5">IF(AND($H7="Split",$D7="Low"),1,0)</f>
        <v>0</v>
      </c>
      <c r="Q7" s="153">
        <f t="shared" ref="Q7:Q70" si="6">IF(AND($H7="Split",$D7="Unlikely"),1,0)</f>
        <v>0</v>
      </c>
      <c r="R7" s="153">
        <f t="shared" ref="R7:R70" si="7">IF(AND($H7="Split",$D7="Moderate"),1,0)</f>
        <v>0</v>
      </c>
      <c r="S7" s="6"/>
    </row>
    <row r="8" spans="1:19" s="93" customFormat="1" ht="108" x14ac:dyDescent="0.2">
      <c r="A8" s="263"/>
      <c r="B8" s="263"/>
      <c r="C8" s="52" t="s">
        <v>181</v>
      </c>
      <c r="D8" s="52" t="s">
        <v>65</v>
      </c>
      <c r="E8" s="53" t="s">
        <v>186</v>
      </c>
      <c r="F8" s="54" t="s">
        <v>92</v>
      </c>
      <c r="G8" s="96"/>
      <c r="H8" s="128" t="s">
        <v>656</v>
      </c>
      <c r="I8" s="3" t="s">
        <v>658</v>
      </c>
      <c r="J8" s="153" t="s">
        <v>0</v>
      </c>
      <c r="K8" s="153">
        <f t="shared" si="3"/>
        <v>1</v>
      </c>
      <c r="L8" s="153">
        <f t="shared" si="0"/>
        <v>0</v>
      </c>
      <c r="M8" s="153">
        <f t="shared" si="1"/>
        <v>0</v>
      </c>
      <c r="N8" s="153">
        <f t="shared" si="2"/>
        <v>0</v>
      </c>
      <c r="O8" s="153">
        <f t="shared" si="4"/>
        <v>0</v>
      </c>
      <c r="P8" s="153">
        <f t="shared" si="5"/>
        <v>0</v>
      </c>
      <c r="Q8" s="153">
        <f t="shared" si="6"/>
        <v>0</v>
      </c>
      <c r="R8" s="153">
        <f t="shared" si="7"/>
        <v>0</v>
      </c>
      <c r="S8" s="6"/>
    </row>
    <row r="9" spans="1:19" s="93" customFormat="1" ht="54" x14ac:dyDescent="0.2">
      <c r="A9" s="263"/>
      <c r="B9" s="263"/>
      <c r="C9" s="52" t="s">
        <v>182</v>
      </c>
      <c r="D9" s="52" t="s">
        <v>65</v>
      </c>
      <c r="E9" s="55" t="s">
        <v>612</v>
      </c>
      <c r="F9" s="56" t="s">
        <v>518</v>
      </c>
      <c r="G9" s="96"/>
      <c r="H9" s="128" t="s">
        <v>687</v>
      </c>
      <c r="I9" s="3"/>
      <c r="J9" s="153" t="s">
        <v>0</v>
      </c>
      <c r="K9" s="153">
        <f t="shared" si="3"/>
        <v>0</v>
      </c>
      <c r="L9" s="153">
        <f t="shared" si="0"/>
        <v>0</v>
      </c>
      <c r="M9" s="153">
        <f t="shared" si="1"/>
        <v>0</v>
      </c>
      <c r="N9" s="153">
        <f t="shared" si="2"/>
        <v>0</v>
      </c>
      <c r="O9" s="153">
        <f t="shared" si="4"/>
        <v>0</v>
      </c>
      <c r="P9" s="153">
        <f t="shared" si="5"/>
        <v>0</v>
      </c>
      <c r="Q9" s="153">
        <f t="shared" si="6"/>
        <v>0</v>
      </c>
      <c r="R9" s="153">
        <f t="shared" si="7"/>
        <v>0</v>
      </c>
      <c r="S9" s="6"/>
    </row>
    <row r="10" spans="1:19" s="93" customFormat="1" ht="36" x14ac:dyDescent="0.2">
      <c r="A10" s="263"/>
      <c r="B10" s="263"/>
      <c r="C10" s="52" t="s">
        <v>183</v>
      </c>
      <c r="D10" s="52" t="s">
        <v>65</v>
      </c>
      <c r="E10" s="55" t="s">
        <v>187</v>
      </c>
      <c r="F10" s="56" t="s">
        <v>93</v>
      </c>
      <c r="G10" s="96"/>
      <c r="H10" s="128" t="s">
        <v>687</v>
      </c>
      <c r="I10" s="9"/>
      <c r="J10" s="153" t="s">
        <v>0</v>
      </c>
      <c r="K10" s="153">
        <f t="shared" si="3"/>
        <v>0</v>
      </c>
      <c r="L10" s="153">
        <f t="shared" si="0"/>
        <v>0</v>
      </c>
      <c r="M10" s="153">
        <f t="shared" si="1"/>
        <v>0</v>
      </c>
      <c r="N10" s="153">
        <f t="shared" si="2"/>
        <v>0</v>
      </c>
      <c r="O10" s="153">
        <f t="shared" si="4"/>
        <v>0</v>
      </c>
      <c r="P10" s="153">
        <f t="shared" si="5"/>
        <v>0</v>
      </c>
      <c r="Q10" s="153">
        <f t="shared" si="6"/>
        <v>0</v>
      </c>
      <c r="R10" s="153">
        <f t="shared" si="7"/>
        <v>0</v>
      </c>
      <c r="S10" s="6"/>
    </row>
    <row r="11" spans="1:19" s="93" customFormat="1" ht="36" x14ac:dyDescent="0.2">
      <c r="A11" s="263"/>
      <c r="B11" s="263"/>
      <c r="C11" s="52" t="s">
        <v>535</v>
      </c>
      <c r="D11" s="52" t="s">
        <v>65</v>
      </c>
      <c r="E11" s="55" t="s">
        <v>537</v>
      </c>
      <c r="F11" s="56"/>
      <c r="G11" s="96"/>
      <c r="H11" s="128" t="s">
        <v>687</v>
      </c>
      <c r="I11" s="9"/>
      <c r="J11" s="153" t="s">
        <v>0</v>
      </c>
      <c r="K11" s="153">
        <f t="shared" si="3"/>
        <v>0</v>
      </c>
      <c r="L11" s="153">
        <f t="shared" si="0"/>
        <v>0</v>
      </c>
      <c r="M11" s="153">
        <f t="shared" si="1"/>
        <v>0</v>
      </c>
      <c r="N11" s="153">
        <f t="shared" si="2"/>
        <v>0</v>
      </c>
      <c r="O11" s="153">
        <f t="shared" si="4"/>
        <v>0</v>
      </c>
      <c r="P11" s="153">
        <f t="shared" si="5"/>
        <v>0</v>
      </c>
      <c r="Q11" s="153">
        <f t="shared" si="6"/>
        <v>0</v>
      </c>
      <c r="R11" s="153">
        <f t="shared" si="7"/>
        <v>0</v>
      </c>
      <c r="S11" s="10"/>
    </row>
    <row r="12" spans="1:19" s="93" customFormat="1" ht="36" x14ac:dyDescent="0.2">
      <c r="A12" s="263"/>
      <c r="B12" s="263"/>
      <c r="C12" s="52" t="s">
        <v>536</v>
      </c>
      <c r="D12" s="52" t="s">
        <v>66</v>
      </c>
      <c r="E12" s="55" t="s">
        <v>538</v>
      </c>
      <c r="F12" s="56"/>
      <c r="G12" s="96"/>
      <c r="H12" s="128" t="s">
        <v>687</v>
      </c>
      <c r="I12" s="9"/>
      <c r="J12" s="153" t="s">
        <v>0</v>
      </c>
      <c r="K12" s="153">
        <f t="shared" si="3"/>
        <v>0</v>
      </c>
      <c r="L12" s="153">
        <f t="shared" si="0"/>
        <v>0</v>
      </c>
      <c r="M12" s="153">
        <f t="shared" si="1"/>
        <v>0</v>
      </c>
      <c r="N12" s="153">
        <f t="shared" si="2"/>
        <v>0</v>
      </c>
      <c r="O12" s="153">
        <f t="shared" si="4"/>
        <v>0</v>
      </c>
      <c r="P12" s="153">
        <f t="shared" si="5"/>
        <v>0</v>
      </c>
      <c r="Q12" s="153">
        <f t="shared" si="6"/>
        <v>0</v>
      </c>
      <c r="R12" s="153">
        <f t="shared" si="7"/>
        <v>0</v>
      </c>
      <c r="S12" s="10"/>
    </row>
    <row r="13" spans="1:19" s="93" customFormat="1" ht="21" thickBot="1" x14ac:dyDescent="0.25">
      <c r="A13" s="263"/>
      <c r="B13" s="263"/>
      <c r="C13" s="52" t="s">
        <v>456</v>
      </c>
      <c r="D13" s="52" t="s">
        <v>390</v>
      </c>
      <c r="E13" s="55" t="s">
        <v>458</v>
      </c>
      <c r="F13" s="56"/>
      <c r="G13" s="96"/>
      <c r="H13" s="128" t="s">
        <v>687</v>
      </c>
      <c r="I13" s="7"/>
      <c r="J13" s="155" t="s">
        <v>0</v>
      </c>
      <c r="K13" s="155">
        <f t="shared" si="3"/>
        <v>0</v>
      </c>
      <c r="L13" s="155">
        <f t="shared" si="0"/>
        <v>0</v>
      </c>
      <c r="M13" s="155">
        <f t="shared" si="1"/>
        <v>0</v>
      </c>
      <c r="N13" s="155">
        <f t="shared" si="2"/>
        <v>0</v>
      </c>
      <c r="O13" s="155">
        <f t="shared" si="4"/>
        <v>0</v>
      </c>
      <c r="P13" s="155">
        <f t="shared" si="5"/>
        <v>0</v>
      </c>
      <c r="Q13" s="155">
        <f t="shared" si="6"/>
        <v>0</v>
      </c>
      <c r="R13" s="155">
        <f t="shared" si="7"/>
        <v>0</v>
      </c>
      <c r="S13" s="8"/>
    </row>
    <row r="14" spans="1:19" s="93" customFormat="1" ht="37" thickTop="1" x14ac:dyDescent="0.2">
      <c r="A14" s="264" t="s">
        <v>1</v>
      </c>
      <c r="B14" s="264" t="s">
        <v>60</v>
      </c>
      <c r="C14" s="57" t="s">
        <v>188</v>
      </c>
      <c r="D14" s="57" t="s">
        <v>65</v>
      </c>
      <c r="E14" s="58" t="s">
        <v>190</v>
      </c>
      <c r="F14" s="59" t="s">
        <v>593</v>
      </c>
      <c r="G14" s="96"/>
      <c r="H14" s="128" t="s">
        <v>687</v>
      </c>
      <c r="I14" s="4"/>
      <c r="J14" s="152" t="s">
        <v>1</v>
      </c>
      <c r="K14" s="152">
        <f t="shared" si="3"/>
        <v>0</v>
      </c>
      <c r="L14" s="152">
        <f t="shared" si="0"/>
        <v>0</v>
      </c>
      <c r="M14" s="152">
        <f t="shared" si="1"/>
        <v>0</v>
      </c>
      <c r="N14" s="152">
        <f t="shared" si="2"/>
        <v>0</v>
      </c>
      <c r="O14" s="153">
        <f t="shared" si="4"/>
        <v>0</v>
      </c>
      <c r="P14" s="153">
        <f t="shared" si="5"/>
        <v>0</v>
      </c>
      <c r="Q14" s="153">
        <f t="shared" si="6"/>
        <v>0</v>
      </c>
      <c r="R14" s="153">
        <f t="shared" si="7"/>
        <v>0</v>
      </c>
      <c r="S14" s="5"/>
    </row>
    <row r="15" spans="1:19" s="93" customFormat="1" ht="54" x14ac:dyDescent="0.2">
      <c r="A15" s="265"/>
      <c r="B15" s="265"/>
      <c r="C15" s="57" t="s">
        <v>189</v>
      </c>
      <c r="D15" s="57" t="s">
        <v>65</v>
      </c>
      <c r="E15" s="58" t="s">
        <v>191</v>
      </c>
      <c r="F15" s="59" t="s">
        <v>94</v>
      </c>
      <c r="G15" s="96"/>
      <c r="H15" s="128" t="s">
        <v>687</v>
      </c>
      <c r="I15" s="3"/>
      <c r="J15" s="153" t="s">
        <v>1</v>
      </c>
      <c r="K15" s="153">
        <f t="shared" si="3"/>
        <v>0</v>
      </c>
      <c r="L15" s="153">
        <f t="shared" si="0"/>
        <v>0</v>
      </c>
      <c r="M15" s="153">
        <f t="shared" si="1"/>
        <v>0</v>
      </c>
      <c r="N15" s="153">
        <f t="shared" si="2"/>
        <v>0</v>
      </c>
      <c r="O15" s="153">
        <f t="shared" si="4"/>
        <v>0</v>
      </c>
      <c r="P15" s="153">
        <f t="shared" si="5"/>
        <v>0</v>
      </c>
      <c r="Q15" s="153">
        <f t="shared" si="6"/>
        <v>0</v>
      </c>
      <c r="R15" s="153">
        <f t="shared" si="7"/>
        <v>0</v>
      </c>
      <c r="S15" s="6"/>
    </row>
    <row r="16" spans="1:19" s="93" customFormat="1" ht="270" x14ac:dyDescent="0.2">
      <c r="A16" s="265"/>
      <c r="B16" s="265"/>
      <c r="C16" s="57" t="s">
        <v>193</v>
      </c>
      <c r="D16" s="57" t="s">
        <v>65</v>
      </c>
      <c r="E16" s="58" t="s">
        <v>192</v>
      </c>
      <c r="F16" s="59" t="s">
        <v>522</v>
      </c>
      <c r="G16" s="96"/>
      <c r="H16" s="128" t="s">
        <v>656</v>
      </c>
      <c r="I16" s="3" t="s">
        <v>659</v>
      </c>
      <c r="J16" s="153" t="s">
        <v>1</v>
      </c>
      <c r="K16" s="153">
        <f t="shared" si="3"/>
        <v>1</v>
      </c>
      <c r="L16" s="153">
        <f t="shared" si="0"/>
        <v>0</v>
      </c>
      <c r="M16" s="153">
        <f t="shared" si="1"/>
        <v>0</v>
      </c>
      <c r="N16" s="153">
        <f t="shared" si="2"/>
        <v>0</v>
      </c>
      <c r="O16" s="153">
        <f t="shared" si="4"/>
        <v>0</v>
      </c>
      <c r="P16" s="153">
        <f t="shared" si="5"/>
        <v>0</v>
      </c>
      <c r="Q16" s="153">
        <f t="shared" si="6"/>
        <v>0</v>
      </c>
      <c r="R16" s="153">
        <f t="shared" si="7"/>
        <v>0</v>
      </c>
      <c r="S16" s="6"/>
    </row>
    <row r="17" spans="1:20" s="93" customFormat="1" ht="72" x14ac:dyDescent="0.2">
      <c r="A17" s="265"/>
      <c r="B17" s="265"/>
      <c r="C17" s="57" t="s">
        <v>194</v>
      </c>
      <c r="D17" s="57" t="s">
        <v>66</v>
      </c>
      <c r="E17" s="60" t="s">
        <v>482</v>
      </c>
      <c r="F17" s="61" t="s">
        <v>519</v>
      </c>
      <c r="G17" s="96"/>
      <c r="H17" s="128" t="s">
        <v>687</v>
      </c>
      <c r="I17" s="3"/>
      <c r="J17" s="153" t="s">
        <v>1</v>
      </c>
      <c r="K17" s="153">
        <f t="shared" si="3"/>
        <v>0</v>
      </c>
      <c r="L17" s="153">
        <f t="shared" si="0"/>
        <v>0</v>
      </c>
      <c r="M17" s="153">
        <f t="shared" si="1"/>
        <v>0</v>
      </c>
      <c r="N17" s="153">
        <f t="shared" si="2"/>
        <v>0</v>
      </c>
      <c r="O17" s="153">
        <f t="shared" si="4"/>
        <v>0</v>
      </c>
      <c r="P17" s="153">
        <f t="shared" si="5"/>
        <v>0</v>
      </c>
      <c r="Q17" s="153">
        <f t="shared" si="6"/>
        <v>0</v>
      </c>
      <c r="R17" s="153">
        <f t="shared" si="7"/>
        <v>0</v>
      </c>
      <c r="S17" s="6"/>
    </row>
    <row r="18" spans="1:20" s="93" customFormat="1" ht="36" x14ac:dyDescent="0.2">
      <c r="A18" s="265"/>
      <c r="B18" s="265"/>
      <c r="C18" s="180" t="s">
        <v>539</v>
      </c>
      <c r="D18" s="180" t="s">
        <v>65</v>
      </c>
      <c r="E18" s="58" t="s">
        <v>537</v>
      </c>
      <c r="F18" s="59"/>
      <c r="G18" s="96"/>
      <c r="H18" s="128" t="s">
        <v>687</v>
      </c>
      <c r="I18" s="9"/>
      <c r="J18" s="153" t="s">
        <v>1</v>
      </c>
      <c r="K18" s="153">
        <f t="shared" si="3"/>
        <v>0</v>
      </c>
      <c r="L18" s="153">
        <f t="shared" si="0"/>
        <v>0</v>
      </c>
      <c r="M18" s="153">
        <f t="shared" si="1"/>
        <v>0</v>
      </c>
      <c r="N18" s="153">
        <f t="shared" si="2"/>
        <v>0</v>
      </c>
      <c r="O18" s="153">
        <f t="shared" si="4"/>
        <v>0</v>
      </c>
      <c r="P18" s="153">
        <f t="shared" si="5"/>
        <v>0</v>
      </c>
      <c r="Q18" s="153">
        <f t="shared" si="6"/>
        <v>0</v>
      </c>
      <c r="R18" s="153">
        <f t="shared" si="7"/>
        <v>0</v>
      </c>
      <c r="S18" s="10"/>
    </row>
    <row r="19" spans="1:20" s="93" customFormat="1" ht="36" x14ac:dyDescent="0.2">
      <c r="A19" s="265"/>
      <c r="B19" s="265"/>
      <c r="C19" s="180" t="s">
        <v>540</v>
      </c>
      <c r="D19" s="180" t="s">
        <v>66</v>
      </c>
      <c r="E19" s="58" t="s">
        <v>538</v>
      </c>
      <c r="F19" s="59"/>
      <c r="G19" s="96"/>
      <c r="H19" s="128" t="s">
        <v>687</v>
      </c>
      <c r="I19" s="3"/>
      <c r="J19" s="153" t="s">
        <v>1</v>
      </c>
      <c r="K19" s="153">
        <f t="shared" si="3"/>
        <v>0</v>
      </c>
      <c r="L19" s="153">
        <f t="shared" si="0"/>
        <v>0</v>
      </c>
      <c r="M19" s="153">
        <f t="shared" si="1"/>
        <v>0</v>
      </c>
      <c r="N19" s="153">
        <f t="shared" si="2"/>
        <v>0</v>
      </c>
      <c r="O19" s="153">
        <f t="shared" si="4"/>
        <v>0</v>
      </c>
      <c r="P19" s="153">
        <f t="shared" si="5"/>
        <v>0</v>
      </c>
      <c r="Q19" s="153">
        <f t="shared" si="6"/>
        <v>0</v>
      </c>
      <c r="R19" s="153">
        <f t="shared" si="7"/>
        <v>0</v>
      </c>
      <c r="S19" s="6"/>
    </row>
    <row r="20" spans="1:20" s="93" customFormat="1" ht="21" thickBot="1" x14ac:dyDescent="0.25">
      <c r="A20" s="266"/>
      <c r="B20" s="266"/>
      <c r="C20" s="57" t="s">
        <v>459</v>
      </c>
      <c r="D20" s="57" t="s">
        <v>390</v>
      </c>
      <c r="E20" s="60" t="s">
        <v>458</v>
      </c>
      <c r="F20" s="61"/>
      <c r="G20" s="96"/>
      <c r="H20" s="128" t="s">
        <v>687</v>
      </c>
      <c r="I20" s="132"/>
      <c r="J20" s="154" t="s">
        <v>1</v>
      </c>
      <c r="K20" s="154">
        <f t="shared" si="3"/>
        <v>0</v>
      </c>
      <c r="L20" s="154">
        <f t="shared" si="0"/>
        <v>0</v>
      </c>
      <c r="M20" s="154">
        <f t="shared" si="1"/>
        <v>0</v>
      </c>
      <c r="N20" s="154">
        <f t="shared" si="2"/>
        <v>0</v>
      </c>
      <c r="O20" s="155">
        <f t="shared" si="4"/>
        <v>0</v>
      </c>
      <c r="P20" s="155">
        <f t="shared" si="5"/>
        <v>0</v>
      </c>
      <c r="Q20" s="155">
        <f t="shared" si="6"/>
        <v>0</v>
      </c>
      <c r="R20" s="155">
        <f t="shared" si="7"/>
        <v>0</v>
      </c>
      <c r="S20" s="133"/>
    </row>
    <row r="21" spans="1:20" s="93" customFormat="1" ht="21" thickTop="1" x14ac:dyDescent="0.2">
      <c r="A21" s="267" t="s">
        <v>2</v>
      </c>
      <c r="B21" s="267" t="s">
        <v>39</v>
      </c>
      <c r="C21" s="62" t="s">
        <v>195</v>
      </c>
      <c r="D21" s="62" t="s">
        <v>65</v>
      </c>
      <c r="E21" s="55" t="s">
        <v>293</v>
      </c>
      <c r="F21" s="56" t="s">
        <v>95</v>
      </c>
      <c r="G21" s="97"/>
      <c r="H21" s="128" t="s">
        <v>687</v>
      </c>
      <c r="I21" s="4"/>
      <c r="J21" s="152" t="s">
        <v>2</v>
      </c>
      <c r="K21" s="152">
        <f t="shared" si="3"/>
        <v>0</v>
      </c>
      <c r="L21" s="152">
        <f t="shared" si="0"/>
        <v>0</v>
      </c>
      <c r="M21" s="152">
        <f t="shared" si="1"/>
        <v>0</v>
      </c>
      <c r="N21" s="152">
        <f t="shared" si="2"/>
        <v>0</v>
      </c>
      <c r="O21" s="154">
        <f t="shared" si="4"/>
        <v>0</v>
      </c>
      <c r="P21" s="154">
        <f t="shared" si="5"/>
        <v>0</v>
      </c>
      <c r="Q21" s="154">
        <f t="shared" si="6"/>
        <v>0</v>
      </c>
      <c r="R21" s="154">
        <f t="shared" si="7"/>
        <v>0</v>
      </c>
      <c r="S21" s="5"/>
    </row>
    <row r="22" spans="1:20" s="93" customFormat="1" ht="20" x14ac:dyDescent="0.2">
      <c r="A22" s="263"/>
      <c r="B22" s="263"/>
      <c r="C22" s="62" t="s">
        <v>196</v>
      </c>
      <c r="D22" s="62" t="s">
        <v>65</v>
      </c>
      <c r="E22" s="55" t="s">
        <v>294</v>
      </c>
      <c r="F22" s="56" t="s">
        <v>96</v>
      </c>
      <c r="G22" s="96"/>
      <c r="H22" s="128" t="s">
        <v>687</v>
      </c>
      <c r="I22" s="3"/>
      <c r="J22" s="153" t="s">
        <v>2</v>
      </c>
      <c r="K22" s="153">
        <f t="shared" si="3"/>
        <v>0</v>
      </c>
      <c r="L22" s="153">
        <f t="shared" si="0"/>
        <v>0</v>
      </c>
      <c r="M22" s="153">
        <f t="shared" si="1"/>
        <v>0</v>
      </c>
      <c r="N22" s="153">
        <f t="shared" si="2"/>
        <v>0</v>
      </c>
      <c r="O22" s="153">
        <f t="shared" si="4"/>
        <v>0</v>
      </c>
      <c r="P22" s="153">
        <f t="shared" si="5"/>
        <v>0</v>
      </c>
      <c r="Q22" s="153">
        <f t="shared" si="6"/>
        <v>0</v>
      </c>
      <c r="R22" s="153">
        <f t="shared" si="7"/>
        <v>0</v>
      </c>
      <c r="S22" s="6"/>
    </row>
    <row r="23" spans="1:20" s="93" customFormat="1" ht="20" x14ac:dyDescent="0.2">
      <c r="A23" s="263"/>
      <c r="B23" s="263"/>
      <c r="C23" s="62" t="s">
        <v>197</v>
      </c>
      <c r="D23" s="62" t="s">
        <v>65</v>
      </c>
      <c r="E23" s="55" t="s">
        <v>295</v>
      </c>
      <c r="F23" s="56" t="s">
        <v>97</v>
      </c>
      <c r="G23" s="96"/>
      <c r="H23" s="128" t="s">
        <v>687</v>
      </c>
      <c r="I23" s="3"/>
      <c r="J23" s="153" t="s">
        <v>2</v>
      </c>
      <c r="K23" s="153">
        <f t="shared" si="3"/>
        <v>0</v>
      </c>
      <c r="L23" s="153">
        <f t="shared" si="0"/>
        <v>0</v>
      </c>
      <c r="M23" s="153">
        <f t="shared" si="1"/>
        <v>0</v>
      </c>
      <c r="N23" s="153">
        <f t="shared" si="2"/>
        <v>0</v>
      </c>
      <c r="O23" s="153">
        <f t="shared" si="4"/>
        <v>0</v>
      </c>
      <c r="P23" s="153">
        <f t="shared" si="5"/>
        <v>0</v>
      </c>
      <c r="Q23" s="153">
        <f t="shared" si="6"/>
        <v>0</v>
      </c>
      <c r="R23" s="153">
        <f t="shared" si="7"/>
        <v>0</v>
      </c>
      <c r="S23" s="6"/>
    </row>
    <row r="24" spans="1:20" s="93" customFormat="1" ht="54" x14ac:dyDescent="0.2">
      <c r="A24" s="263"/>
      <c r="B24" s="263"/>
      <c r="C24" s="62" t="s">
        <v>198</v>
      </c>
      <c r="D24" s="62" t="s">
        <v>65</v>
      </c>
      <c r="E24" s="55" t="s">
        <v>296</v>
      </c>
      <c r="F24" s="56" t="s">
        <v>98</v>
      </c>
      <c r="G24" s="96"/>
      <c r="H24" s="128" t="s">
        <v>687</v>
      </c>
      <c r="I24" s="3"/>
      <c r="J24" s="153" t="s">
        <v>2</v>
      </c>
      <c r="K24" s="153">
        <f t="shared" si="3"/>
        <v>0</v>
      </c>
      <c r="L24" s="153">
        <f t="shared" si="0"/>
        <v>0</v>
      </c>
      <c r="M24" s="153">
        <f t="shared" si="1"/>
        <v>0</v>
      </c>
      <c r="N24" s="153">
        <f t="shared" si="2"/>
        <v>0</v>
      </c>
      <c r="O24" s="153">
        <f t="shared" si="4"/>
        <v>0</v>
      </c>
      <c r="P24" s="153">
        <f t="shared" si="5"/>
        <v>0</v>
      </c>
      <c r="Q24" s="153">
        <f t="shared" si="6"/>
        <v>0</v>
      </c>
      <c r="R24" s="153">
        <f t="shared" si="7"/>
        <v>0</v>
      </c>
      <c r="S24" s="6"/>
    </row>
    <row r="25" spans="1:20" s="93" customFormat="1" ht="20" x14ac:dyDescent="0.2">
      <c r="A25" s="263"/>
      <c r="B25" s="263"/>
      <c r="C25" s="62" t="s">
        <v>199</v>
      </c>
      <c r="D25" s="62" t="s">
        <v>65</v>
      </c>
      <c r="E25" s="55" t="s">
        <v>297</v>
      </c>
      <c r="F25" s="56" t="s">
        <v>99</v>
      </c>
      <c r="G25" s="96"/>
      <c r="H25" s="128" t="s">
        <v>687</v>
      </c>
      <c r="I25" s="3"/>
      <c r="J25" s="153" t="s">
        <v>2</v>
      </c>
      <c r="K25" s="153">
        <f t="shared" si="3"/>
        <v>0</v>
      </c>
      <c r="L25" s="153">
        <f t="shared" si="0"/>
        <v>0</v>
      </c>
      <c r="M25" s="153">
        <f t="shared" si="1"/>
        <v>0</v>
      </c>
      <c r="N25" s="153">
        <f t="shared" si="2"/>
        <v>0</v>
      </c>
      <c r="O25" s="153">
        <f t="shared" si="4"/>
        <v>0</v>
      </c>
      <c r="P25" s="153">
        <f t="shared" si="5"/>
        <v>0</v>
      </c>
      <c r="Q25" s="153">
        <f t="shared" si="6"/>
        <v>0</v>
      </c>
      <c r="R25" s="153">
        <f t="shared" si="7"/>
        <v>0</v>
      </c>
      <c r="S25" s="6"/>
    </row>
    <row r="26" spans="1:20" s="93" customFormat="1" ht="36" x14ac:dyDescent="0.2">
      <c r="A26" s="263"/>
      <c r="B26" s="263"/>
      <c r="C26" s="62" t="s">
        <v>200</v>
      </c>
      <c r="D26" s="62" t="s">
        <v>67</v>
      </c>
      <c r="E26" s="53" t="s">
        <v>298</v>
      </c>
      <c r="F26" s="56"/>
      <c r="G26" s="96"/>
      <c r="H26" s="130" t="s">
        <v>656</v>
      </c>
      <c r="I26" s="9" t="s">
        <v>660</v>
      </c>
      <c r="J26" s="153" t="s">
        <v>2</v>
      </c>
      <c r="K26" s="153">
        <f t="shared" si="3"/>
        <v>0</v>
      </c>
      <c r="L26" s="153">
        <f t="shared" si="0"/>
        <v>0</v>
      </c>
      <c r="M26" s="153">
        <f t="shared" si="1"/>
        <v>1</v>
      </c>
      <c r="N26" s="153">
        <f t="shared" si="2"/>
        <v>0</v>
      </c>
      <c r="O26" s="153">
        <f t="shared" si="4"/>
        <v>0</v>
      </c>
      <c r="P26" s="153">
        <f t="shared" si="5"/>
        <v>0</v>
      </c>
      <c r="Q26" s="153">
        <f t="shared" si="6"/>
        <v>0</v>
      </c>
      <c r="R26" s="153">
        <f t="shared" si="7"/>
        <v>0</v>
      </c>
      <c r="S26" s="10"/>
    </row>
    <row r="27" spans="1:20" s="93" customFormat="1" ht="36" x14ac:dyDescent="0.2">
      <c r="A27" s="263"/>
      <c r="B27" s="263"/>
      <c r="C27" s="52" t="s">
        <v>541</v>
      </c>
      <c r="D27" s="52" t="s">
        <v>65</v>
      </c>
      <c r="E27" s="55" t="s">
        <v>537</v>
      </c>
      <c r="F27" s="56"/>
      <c r="G27" s="96"/>
      <c r="H27" s="128" t="s">
        <v>687</v>
      </c>
      <c r="I27" s="9"/>
      <c r="J27" s="153" t="s">
        <v>2</v>
      </c>
      <c r="K27" s="153">
        <f t="shared" si="3"/>
        <v>0</v>
      </c>
      <c r="L27" s="153">
        <f t="shared" si="0"/>
        <v>0</v>
      </c>
      <c r="M27" s="153">
        <f t="shared" si="1"/>
        <v>0</v>
      </c>
      <c r="N27" s="153">
        <f t="shared" si="2"/>
        <v>0</v>
      </c>
      <c r="O27" s="153">
        <f t="shared" si="4"/>
        <v>0</v>
      </c>
      <c r="P27" s="153">
        <f t="shared" si="5"/>
        <v>0</v>
      </c>
      <c r="Q27" s="153">
        <f t="shared" si="6"/>
        <v>0</v>
      </c>
      <c r="R27" s="153">
        <f t="shared" si="7"/>
        <v>0</v>
      </c>
      <c r="S27" s="10"/>
    </row>
    <row r="28" spans="1:20" s="93" customFormat="1" ht="36" x14ac:dyDescent="0.2">
      <c r="A28" s="263"/>
      <c r="B28" s="263"/>
      <c r="C28" s="52" t="s">
        <v>542</v>
      </c>
      <c r="D28" s="52" t="s">
        <v>66</v>
      </c>
      <c r="E28" s="55" t="s">
        <v>538</v>
      </c>
      <c r="F28" s="56"/>
      <c r="G28" s="96"/>
      <c r="H28" s="128" t="s">
        <v>687</v>
      </c>
      <c r="I28" s="9"/>
      <c r="J28" s="153" t="s">
        <v>2</v>
      </c>
      <c r="K28" s="153">
        <f t="shared" si="3"/>
        <v>0</v>
      </c>
      <c r="L28" s="153">
        <f t="shared" si="0"/>
        <v>0</v>
      </c>
      <c r="M28" s="153">
        <f t="shared" si="1"/>
        <v>0</v>
      </c>
      <c r="N28" s="153">
        <f t="shared" si="2"/>
        <v>0</v>
      </c>
      <c r="O28" s="153">
        <f t="shared" si="4"/>
        <v>0</v>
      </c>
      <c r="P28" s="153">
        <f t="shared" si="5"/>
        <v>0</v>
      </c>
      <c r="Q28" s="153">
        <f t="shared" si="6"/>
        <v>0</v>
      </c>
      <c r="R28" s="153">
        <f t="shared" si="7"/>
        <v>0</v>
      </c>
      <c r="S28" s="10"/>
    </row>
    <row r="29" spans="1:20" s="100" customFormat="1" ht="21" thickBot="1" x14ac:dyDescent="0.25">
      <c r="A29" s="263"/>
      <c r="B29" s="263"/>
      <c r="C29" s="62" t="s">
        <v>457</v>
      </c>
      <c r="D29" s="62" t="s">
        <v>390</v>
      </c>
      <c r="E29" s="53" t="s">
        <v>458</v>
      </c>
      <c r="F29" s="54"/>
      <c r="G29" s="98"/>
      <c r="H29" s="128" t="s">
        <v>687</v>
      </c>
      <c r="I29" s="9"/>
      <c r="J29" s="156" t="s">
        <v>2</v>
      </c>
      <c r="K29" s="156">
        <f t="shared" si="3"/>
        <v>0</v>
      </c>
      <c r="L29" s="156">
        <f t="shared" si="0"/>
        <v>0</v>
      </c>
      <c r="M29" s="156">
        <f t="shared" si="1"/>
        <v>0</v>
      </c>
      <c r="N29" s="156">
        <f t="shared" si="2"/>
        <v>0</v>
      </c>
      <c r="O29" s="155">
        <f t="shared" si="4"/>
        <v>0</v>
      </c>
      <c r="P29" s="155">
        <f t="shared" si="5"/>
        <v>0</v>
      </c>
      <c r="Q29" s="155">
        <f t="shared" si="6"/>
        <v>0</v>
      </c>
      <c r="R29" s="155">
        <f t="shared" si="7"/>
        <v>0</v>
      </c>
      <c r="S29" s="10"/>
      <c r="T29" s="99"/>
    </row>
    <row r="30" spans="1:20" s="93" customFormat="1" ht="21" thickTop="1" x14ac:dyDescent="0.2">
      <c r="A30" s="264" t="s">
        <v>3</v>
      </c>
      <c r="B30" s="264" t="s">
        <v>4</v>
      </c>
      <c r="C30" s="57" t="s">
        <v>201</v>
      </c>
      <c r="D30" s="57" t="s">
        <v>65</v>
      </c>
      <c r="E30" s="58" t="s">
        <v>299</v>
      </c>
      <c r="F30" s="59" t="s">
        <v>100</v>
      </c>
      <c r="G30" s="96"/>
      <c r="H30" s="128" t="s">
        <v>687</v>
      </c>
      <c r="I30" s="4"/>
      <c r="J30" s="152" t="s">
        <v>3</v>
      </c>
      <c r="K30" s="152">
        <f t="shared" si="3"/>
        <v>0</v>
      </c>
      <c r="L30" s="152">
        <f t="shared" si="0"/>
        <v>0</v>
      </c>
      <c r="M30" s="152">
        <f t="shared" si="1"/>
        <v>0</v>
      </c>
      <c r="N30" s="152">
        <f t="shared" si="2"/>
        <v>0</v>
      </c>
      <c r="O30" s="154">
        <f t="shared" si="4"/>
        <v>0</v>
      </c>
      <c r="P30" s="154">
        <f t="shared" si="5"/>
        <v>0</v>
      </c>
      <c r="Q30" s="154">
        <f t="shared" si="6"/>
        <v>0</v>
      </c>
      <c r="R30" s="154">
        <f t="shared" si="7"/>
        <v>0</v>
      </c>
      <c r="S30" s="5"/>
    </row>
    <row r="31" spans="1:20" s="93" customFormat="1" ht="54" x14ac:dyDescent="0.2">
      <c r="A31" s="265"/>
      <c r="B31" s="265"/>
      <c r="C31" s="57" t="s">
        <v>202</v>
      </c>
      <c r="D31" s="57" t="s">
        <v>65</v>
      </c>
      <c r="E31" s="58" t="s">
        <v>614</v>
      </c>
      <c r="F31" s="59" t="s">
        <v>613</v>
      </c>
      <c r="G31" s="96"/>
      <c r="H31" s="128" t="s">
        <v>687</v>
      </c>
      <c r="I31" s="3"/>
      <c r="J31" s="153" t="s">
        <v>3</v>
      </c>
      <c r="K31" s="153">
        <f t="shared" si="3"/>
        <v>0</v>
      </c>
      <c r="L31" s="153">
        <f t="shared" si="0"/>
        <v>0</v>
      </c>
      <c r="M31" s="153">
        <f t="shared" si="1"/>
        <v>0</v>
      </c>
      <c r="N31" s="153">
        <f t="shared" si="2"/>
        <v>0</v>
      </c>
      <c r="O31" s="153">
        <f t="shared" si="4"/>
        <v>0</v>
      </c>
      <c r="P31" s="153">
        <f t="shared" si="5"/>
        <v>0</v>
      </c>
      <c r="Q31" s="153">
        <f t="shared" si="6"/>
        <v>0</v>
      </c>
      <c r="R31" s="153">
        <f t="shared" si="7"/>
        <v>0</v>
      </c>
      <c r="S31" s="6"/>
    </row>
    <row r="32" spans="1:20" s="93" customFormat="1" ht="90" x14ac:dyDescent="0.2">
      <c r="A32" s="265"/>
      <c r="B32" s="265"/>
      <c r="C32" s="57" t="s">
        <v>203</v>
      </c>
      <c r="D32" s="57" t="s">
        <v>65</v>
      </c>
      <c r="E32" s="58" t="s">
        <v>588</v>
      </c>
      <c r="F32" s="59" t="s">
        <v>615</v>
      </c>
      <c r="G32" s="96"/>
      <c r="H32" s="128" t="s">
        <v>687</v>
      </c>
      <c r="I32" s="3"/>
      <c r="J32" s="153" t="s">
        <v>3</v>
      </c>
      <c r="K32" s="153">
        <f t="shared" si="3"/>
        <v>0</v>
      </c>
      <c r="L32" s="153">
        <f t="shared" si="0"/>
        <v>0</v>
      </c>
      <c r="M32" s="153">
        <f t="shared" si="1"/>
        <v>0</v>
      </c>
      <c r="N32" s="153">
        <f t="shared" si="2"/>
        <v>0</v>
      </c>
      <c r="O32" s="153">
        <f t="shared" si="4"/>
        <v>0</v>
      </c>
      <c r="P32" s="153">
        <f t="shared" si="5"/>
        <v>0</v>
      </c>
      <c r="Q32" s="153">
        <f t="shared" si="6"/>
        <v>0</v>
      </c>
      <c r="R32" s="153">
        <f t="shared" si="7"/>
        <v>0</v>
      </c>
      <c r="S32" s="6"/>
    </row>
    <row r="33" spans="1:19" s="93" customFormat="1" ht="36" x14ac:dyDescent="0.2">
      <c r="A33" s="265"/>
      <c r="B33" s="265"/>
      <c r="C33" s="57" t="s">
        <v>204</v>
      </c>
      <c r="D33" s="57" t="s">
        <v>65</v>
      </c>
      <c r="E33" s="58" t="s">
        <v>300</v>
      </c>
      <c r="F33" s="59" t="s">
        <v>101</v>
      </c>
      <c r="G33" s="96"/>
      <c r="H33" s="128" t="s">
        <v>687</v>
      </c>
      <c r="I33" s="3"/>
      <c r="J33" s="153" t="s">
        <v>3</v>
      </c>
      <c r="K33" s="153">
        <f t="shared" si="3"/>
        <v>0</v>
      </c>
      <c r="L33" s="153">
        <f t="shared" si="0"/>
        <v>0</v>
      </c>
      <c r="M33" s="153">
        <f t="shared" si="1"/>
        <v>0</v>
      </c>
      <c r="N33" s="153">
        <f t="shared" si="2"/>
        <v>0</v>
      </c>
      <c r="O33" s="153">
        <f t="shared" si="4"/>
        <v>0</v>
      </c>
      <c r="P33" s="153">
        <f t="shared" si="5"/>
        <v>0</v>
      </c>
      <c r="Q33" s="153">
        <f t="shared" si="6"/>
        <v>0</v>
      </c>
      <c r="R33" s="153">
        <f t="shared" si="7"/>
        <v>0</v>
      </c>
      <c r="S33" s="6"/>
    </row>
    <row r="34" spans="1:19" s="93" customFormat="1" ht="36" x14ac:dyDescent="0.2">
      <c r="A34" s="265"/>
      <c r="B34" s="265"/>
      <c r="C34" s="209" t="s">
        <v>205</v>
      </c>
      <c r="D34" s="209" t="s">
        <v>65</v>
      </c>
      <c r="E34" s="210" t="s">
        <v>301</v>
      </c>
      <c r="F34" s="211" t="s">
        <v>102</v>
      </c>
      <c r="H34" s="128" t="s">
        <v>687</v>
      </c>
      <c r="I34" s="3"/>
      <c r="J34" s="153" t="s">
        <v>3</v>
      </c>
      <c r="K34" s="153">
        <f t="shared" si="3"/>
        <v>0</v>
      </c>
      <c r="L34" s="153">
        <f t="shared" si="0"/>
        <v>0</v>
      </c>
      <c r="M34" s="153">
        <f t="shared" si="1"/>
        <v>0</v>
      </c>
      <c r="N34" s="153">
        <f t="shared" si="2"/>
        <v>0</v>
      </c>
      <c r="O34" s="153">
        <f t="shared" si="4"/>
        <v>0</v>
      </c>
      <c r="P34" s="153">
        <f t="shared" si="5"/>
        <v>0</v>
      </c>
      <c r="Q34" s="153">
        <f t="shared" si="6"/>
        <v>0</v>
      </c>
      <c r="R34" s="153">
        <f t="shared" si="7"/>
        <v>0</v>
      </c>
      <c r="S34" s="6"/>
    </row>
    <row r="35" spans="1:19" s="93" customFormat="1" ht="54" x14ac:dyDescent="0.2">
      <c r="A35" s="265"/>
      <c r="B35" s="265"/>
      <c r="C35" s="57" t="s">
        <v>206</v>
      </c>
      <c r="D35" s="57" t="s">
        <v>65</v>
      </c>
      <c r="E35" s="63" t="s">
        <v>616</v>
      </c>
      <c r="F35" s="64" t="s">
        <v>103</v>
      </c>
      <c r="G35" s="96"/>
      <c r="H35" s="128" t="s">
        <v>687</v>
      </c>
      <c r="I35" s="3"/>
      <c r="J35" s="153" t="s">
        <v>3</v>
      </c>
      <c r="K35" s="153">
        <f t="shared" si="3"/>
        <v>0</v>
      </c>
      <c r="L35" s="153">
        <f t="shared" si="0"/>
        <v>0</v>
      </c>
      <c r="M35" s="153">
        <f t="shared" si="1"/>
        <v>0</v>
      </c>
      <c r="N35" s="153">
        <f t="shared" si="2"/>
        <v>0</v>
      </c>
      <c r="O35" s="153">
        <f t="shared" si="4"/>
        <v>0</v>
      </c>
      <c r="P35" s="153">
        <f t="shared" si="5"/>
        <v>0</v>
      </c>
      <c r="Q35" s="153">
        <f t="shared" si="6"/>
        <v>0</v>
      </c>
      <c r="R35" s="153">
        <f t="shared" si="7"/>
        <v>0</v>
      </c>
      <c r="S35" s="6"/>
    </row>
    <row r="36" spans="1:19" s="93" customFormat="1" ht="36" x14ac:dyDescent="0.2">
      <c r="A36" s="265"/>
      <c r="B36" s="265"/>
      <c r="C36" s="57" t="s">
        <v>207</v>
      </c>
      <c r="D36" s="57" t="s">
        <v>66</v>
      </c>
      <c r="E36" s="60" t="s">
        <v>302</v>
      </c>
      <c r="F36" s="61" t="s">
        <v>104</v>
      </c>
      <c r="G36" s="96"/>
      <c r="H36" s="130" t="s">
        <v>687</v>
      </c>
      <c r="I36" s="9"/>
      <c r="J36" s="153" t="s">
        <v>3</v>
      </c>
      <c r="K36" s="153">
        <f t="shared" si="3"/>
        <v>0</v>
      </c>
      <c r="L36" s="153">
        <f t="shared" si="0"/>
        <v>0</v>
      </c>
      <c r="M36" s="153">
        <f t="shared" si="1"/>
        <v>0</v>
      </c>
      <c r="N36" s="153">
        <f t="shared" si="2"/>
        <v>0</v>
      </c>
      <c r="O36" s="153">
        <f t="shared" si="4"/>
        <v>0</v>
      </c>
      <c r="P36" s="153">
        <f t="shared" si="5"/>
        <v>0</v>
      </c>
      <c r="Q36" s="153">
        <f t="shared" si="6"/>
        <v>0</v>
      </c>
      <c r="R36" s="153">
        <f t="shared" si="7"/>
        <v>0</v>
      </c>
      <c r="S36" s="10"/>
    </row>
    <row r="37" spans="1:19" s="93" customFormat="1" ht="36" x14ac:dyDescent="0.2">
      <c r="A37" s="265"/>
      <c r="B37" s="265"/>
      <c r="C37" s="180" t="s">
        <v>543</v>
      </c>
      <c r="D37" s="180" t="s">
        <v>65</v>
      </c>
      <c r="E37" s="58" t="s">
        <v>537</v>
      </c>
      <c r="F37" s="61"/>
      <c r="G37" s="96"/>
      <c r="H37" s="128" t="s">
        <v>687</v>
      </c>
      <c r="I37" s="9"/>
      <c r="J37" s="153" t="s">
        <v>3</v>
      </c>
      <c r="K37" s="153">
        <f t="shared" si="3"/>
        <v>0</v>
      </c>
      <c r="L37" s="153">
        <f t="shared" si="0"/>
        <v>0</v>
      </c>
      <c r="M37" s="153">
        <f t="shared" si="1"/>
        <v>0</v>
      </c>
      <c r="N37" s="153">
        <f t="shared" si="2"/>
        <v>0</v>
      </c>
      <c r="O37" s="153">
        <f t="shared" si="4"/>
        <v>0</v>
      </c>
      <c r="P37" s="153">
        <f t="shared" si="5"/>
        <v>0</v>
      </c>
      <c r="Q37" s="153">
        <f t="shared" si="6"/>
        <v>0</v>
      </c>
      <c r="R37" s="153">
        <f t="shared" si="7"/>
        <v>0</v>
      </c>
      <c r="S37" s="10"/>
    </row>
    <row r="38" spans="1:19" s="93" customFormat="1" ht="36" x14ac:dyDescent="0.2">
      <c r="A38" s="265"/>
      <c r="B38" s="265"/>
      <c r="C38" s="180" t="s">
        <v>544</v>
      </c>
      <c r="D38" s="180" t="s">
        <v>66</v>
      </c>
      <c r="E38" s="58" t="s">
        <v>538</v>
      </c>
      <c r="F38" s="61"/>
      <c r="G38" s="96"/>
      <c r="H38" s="128" t="s">
        <v>687</v>
      </c>
      <c r="I38" s="9"/>
      <c r="J38" s="153" t="s">
        <v>3</v>
      </c>
      <c r="K38" s="153">
        <f t="shared" si="3"/>
        <v>0</v>
      </c>
      <c r="L38" s="153">
        <f t="shared" si="0"/>
        <v>0</v>
      </c>
      <c r="M38" s="153">
        <f t="shared" si="1"/>
        <v>0</v>
      </c>
      <c r="N38" s="153">
        <f t="shared" si="2"/>
        <v>0</v>
      </c>
      <c r="O38" s="153">
        <f t="shared" si="4"/>
        <v>0</v>
      </c>
      <c r="P38" s="153">
        <f t="shared" si="5"/>
        <v>0</v>
      </c>
      <c r="Q38" s="153">
        <f t="shared" si="6"/>
        <v>0</v>
      </c>
      <c r="R38" s="153">
        <f t="shared" si="7"/>
        <v>0</v>
      </c>
      <c r="S38" s="10"/>
    </row>
    <row r="39" spans="1:19" s="93" customFormat="1" ht="73" thickBot="1" x14ac:dyDescent="0.25">
      <c r="A39" s="265"/>
      <c r="B39" s="265"/>
      <c r="C39" s="57" t="s">
        <v>460</v>
      </c>
      <c r="D39" s="57" t="s">
        <v>390</v>
      </c>
      <c r="E39" s="60" t="s">
        <v>458</v>
      </c>
      <c r="F39" s="61"/>
      <c r="G39" s="96"/>
      <c r="H39" s="128" t="s">
        <v>656</v>
      </c>
      <c r="I39" s="7" t="s">
        <v>929</v>
      </c>
      <c r="J39" s="155" t="s">
        <v>3</v>
      </c>
      <c r="K39" s="155">
        <f t="shared" si="3"/>
        <v>0</v>
      </c>
      <c r="L39" s="155">
        <f t="shared" si="0"/>
        <v>0</v>
      </c>
      <c r="M39" s="155">
        <f t="shared" si="1"/>
        <v>0</v>
      </c>
      <c r="N39" s="155">
        <f t="shared" si="2"/>
        <v>0</v>
      </c>
      <c r="O39" s="155">
        <f t="shared" si="4"/>
        <v>0</v>
      </c>
      <c r="P39" s="155">
        <f t="shared" si="5"/>
        <v>0</v>
      </c>
      <c r="Q39" s="155">
        <f t="shared" si="6"/>
        <v>0</v>
      </c>
      <c r="R39" s="155">
        <f t="shared" si="7"/>
        <v>0</v>
      </c>
      <c r="S39" s="8"/>
    </row>
    <row r="40" spans="1:19" s="103" customFormat="1" ht="109" thickTop="1" x14ac:dyDescent="0.2">
      <c r="A40" s="267" t="s">
        <v>5</v>
      </c>
      <c r="B40" s="267" t="s">
        <v>36</v>
      </c>
      <c r="C40" s="65" t="s">
        <v>181</v>
      </c>
      <c r="D40" s="65" t="s">
        <v>65</v>
      </c>
      <c r="E40" s="66" t="s">
        <v>186</v>
      </c>
      <c r="F40" s="66" t="s">
        <v>92</v>
      </c>
      <c r="G40" s="101"/>
      <c r="H40" s="102" t="str">
        <f>IF(ISBLANK(H8),"Waiting",H8)</f>
        <v>Yes</v>
      </c>
      <c r="I40" s="123" t="s">
        <v>661</v>
      </c>
      <c r="J40" s="157" t="s">
        <v>5</v>
      </c>
      <c r="K40" s="152">
        <f t="shared" si="3"/>
        <v>1</v>
      </c>
      <c r="L40" s="152">
        <f t="shared" si="0"/>
        <v>0</v>
      </c>
      <c r="M40" s="152">
        <f t="shared" si="1"/>
        <v>0</v>
      </c>
      <c r="N40" s="152">
        <f t="shared" si="2"/>
        <v>0</v>
      </c>
      <c r="O40" s="154">
        <f t="shared" si="4"/>
        <v>0</v>
      </c>
      <c r="P40" s="154">
        <f t="shared" si="5"/>
        <v>0</v>
      </c>
      <c r="Q40" s="154">
        <f t="shared" si="6"/>
        <v>0</v>
      </c>
      <c r="R40" s="154">
        <f t="shared" si="7"/>
        <v>0</v>
      </c>
      <c r="S40" s="124"/>
    </row>
    <row r="41" spans="1:19" s="93" customFormat="1" ht="36" x14ac:dyDescent="0.2">
      <c r="A41" s="263"/>
      <c r="B41" s="263"/>
      <c r="C41" s="62" t="s">
        <v>208</v>
      </c>
      <c r="D41" s="62" t="s">
        <v>65</v>
      </c>
      <c r="E41" s="67" t="s">
        <v>303</v>
      </c>
      <c r="F41" s="268" t="s">
        <v>105</v>
      </c>
      <c r="G41" s="96"/>
      <c r="H41" s="128" t="s">
        <v>687</v>
      </c>
      <c r="I41" s="3"/>
      <c r="J41" s="158" t="s">
        <v>5</v>
      </c>
      <c r="K41" s="153">
        <f t="shared" si="3"/>
        <v>0</v>
      </c>
      <c r="L41" s="153">
        <f t="shared" si="0"/>
        <v>0</v>
      </c>
      <c r="M41" s="153">
        <f t="shared" si="1"/>
        <v>0</v>
      </c>
      <c r="N41" s="153">
        <f t="shared" si="2"/>
        <v>0</v>
      </c>
      <c r="O41" s="153">
        <f t="shared" si="4"/>
        <v>0</v>
      </c>
      <c r="P41" s="153">
        <f t="shared" si="5"/>
        <v>0</v>
      </c>
      <c r="Q41" s="153">
        <f t="shared" si="6"/>
        <v>0</v>
      </c>
      <c r="R41" s="153">
        <f t="shared" si="7"/>
        <v>0</v>
      </c>
      <c r="S41" s="6"/>
    </row>
    <row r="42" spans="1:19" s="93" customFormat="1" ht="49" customHeight="1" x14ac:dyDescent="0.2">
      <c r="A42" s="263"/>
      <c r="B42" s="263"/>
      <c r="C42" s="62" t="s">
        <v>209</v>
      </c>
      <c r="D42" s="62" t="s">
        <v>65</v>
      </c>
      <c r="E42" s="67" t="s">
        <v>304</v>
      </c>
      <c r="F42" s="269"/>
      <c r="G42" s="96"/>
      <c r="H42" s="128" t="s">
        <v>687</v>
      </c>
      <c r="I42" s="3"/>
      <c r="J42" s="158" t="s">
        <v>5</v>
      </c>
      <c r="K42" s="153">
        <f t="shared" si="3"/>
        <v>0</v>
      </c>
      <c r="L42" s="153">
        <f t="shared" si="0"/>
        <v>0</v>
      </c>
      <c r="M42" s="153">
        <f t="shared" si="1"/>
        <v>0</v>
      </c>
      <c r="N42" s="153">
        <f t="shared" si="2"/>
        <v>0</v>
      </c>
      <c r="O42" s="153">
        <f t="shared" si="4"/>
        <v>0</v>
      </c>
      <c r="P42" s="153">
        <f t="shared" si="5"/>
        <v>0</v>
      </c>
      <c r="Q42" s="153">
        <f t="shared" si="6"/>
        <v>0</v>
      </c>
      <c r="R42" s="153">
        <f t="shared" si="7"/>
        <v>0</v>
      </c>
      <c r="S42" s="6"/>
    </row>
    <row r="43" spans="1:19" s="93" customFormat="1" ht="57" customHeight="1" thickBot="1" x14ac:dyDescent="0.25">
      <c r="A43" s="263"/>
      <c r="B43" s="263"/>
      <c r="C43" s="62" t="s">
        <v>210</v>
      </c>
      <c r="D43" s="62" t="s">
        <v>65</v>
      </c>
      <c r="E43" s="67" t="s">
        <v>305</v>
      </c>
      <c r="F43" s="270"/>
      <c r="G43" s="96"/>
      <c r="H43" s="128" t="s">
        <v>687</v>
      </c>
      <c r="I43" s="3"/>
      <c r="J43" s="158" t="s">
        <v>5</v>
      </c>
      <c r="K43" s="153">
        <f t="shared" si="3"/>
        <v>0</v>
      </c>
      <c r="L43" s="153">
        <f t="shared" si="0"/>
        <v>0</v>
      </c>
      <c r="M43" s="153">
        <f t="shared" si="1"/>
        <v>0</v>
      </c>
      <c r="N43" s="153">
        <f t="shared" si="2"/>
        <v>0</v>
      </c>
      <c r="O43" s="153">
        <f t="shared" si="4"/>
        <v>0</v>
      </c>
      <c r="P43" s="153">
        <f t="shared" si="5"/>
        <v>0</v>
      </c>
      <c r="Q43" s="153">
        <f t="shared" si="6"/>
        <v>0</v>
      </c>
      <c r="R43" s="153">
        <f t="shared" si="7"/>
        <v>0</v>
      </c>
      <c r="S43" s="6"/>
    </row>
    <row r="44" spans="1:19" s="103" customFormat="1" ht="181" thickTop="1" x14ac:dyDescent="0.2">
      <c r="A44" s="263"/>
      <c r="B44" s="263"/>
      <c r="C44" s="65" t="s">
        <v>178</v>
      </c>
      <c r="D44" s="65" t="s">
        <v>65</v>
      </c>
      <c r="E44" s="66" t="s">
        <v>177</v>
      </c>
      <c r="F44" s="68" t="s">
        <v>106</v>
      </c>
      <c r="G44" s="101"/>
      <c r="H44" s="104" t="str">
        <f>IF(ISBLANK(H5),"Waiting",H5)</f>
        <v>Yes</v>
      </c>
      <c r="I44" s="4" t="s">
        <v>657</v>
      </c>
      <c r="J44" s="158" t="s">
        <v>5</v>
      </c>
      <c r="K44" s="153">
        <f t="shared" si="3"/>
        <v>1</v>
      </c>
      <c r="L44" s="153">
        <f t="shared" si="0"/>
        <v>0</v>
      </c>
      <c r="M44" s="153">
        <f t="shared" si="1"/>
        <v>0</v>
      </c>
      <c r="N44" s="153">
        <f t="shared" si="2"/>
        <v>0</v>
      </c>
      <c r="O44" s="153">
        <f t="shared" si="4"/>
        <v>0</v>
      </c>
      <c r="P44" s="153">
        <f t="shared" si="5"/>
        <v>0</v>
      </c>
      <c r="Q44" s="153">
        <f t="shared" si="6"/>
        <v>0</v>
      </c>
      <c r="R44" s="153">
        <f t="shared" si="7"/>
        <v>0</v>
      </c>
      <c r="S44" s="6"/>
    </row>
    <row r="45" spans="1:19" s="93" customFormat="1" ht="20" x14ac:dyDescent="0.2">
      <c r="A45" s="263"/>
      <c r="B45" s="263"/>
      <c r="C45" s="69" t="s">
        <v>211</v>
      </c>
      <c r="D45" s="69" t="s">
        <v>65</v>
      </c>
      <c r="E45" s="53" t="s">
        <v>592</v>
      </c>
      <c r="F45" s="54" t="s">
        <v>107</v>
      </c>
      <c r="G45" s="96"/>
      <c r="H45" s="128" t="s">
        <v>687</v>
      </c>
      <c r="I45" s="3"/>
      <c r="J45" s="158" t="s">
        <v>5</v>
      </c>
      <c r="K45" s="153">
        <f t="shared" si="3"/>
        <v>0</v>
      </c>
      <c r="L45" s="153">
        <f t="shared" si="0"/>
        <v>0</v>
      </c>
      <c r="M45" s="153">
        <f t="shared" si="1"/>
        <v>0</v>
      </c>
      <c r="N45" s="153">
        <f t="shared" si="2"/>
        <v>0</v>
      </c>
      <c r="O45" s="153">
        <f t="shared" si="4"/>
        <v>0</v>
      </c>
      <c r="P45" s="153">
        <f t="shared" si="5"/>
        <v>0</v>
      </c>
      <c r="Q45" s="153">
        <f t="shared" si="6"/>
        <v>0</v>
      </c>
      <c r="R45" s="153">
        <f t="shared" si="7"/>
        <v>0</v>
      </c>
      <c r="S45" s="6"/>
    </row>
    <row r="46" spans="1:19" s="93" customFormat="1" ht="198" x14ac:dyDescent="0.2">
      <c r="A46" s="263"/>
      <c r="B46" s="263"/>
      <c r="C46" s="62" t="s">
        <v>212</v>
      </c>
      <c r="D46" s="62" t="s">
        <v>65</v>
      </c>
      <c r="E46" s="55" t="s">
        <v>602</v>
      </c>
      <c r="F46" s="56" t="s">
        <v>108</v>
      </c>
      <c r="G46" s="96"/>
      <c r="H46" s="128" t="s">
        <v>656</v>
      </c>
      <c r="I46" s="3" t="s">
        <v>662</v>
      </c>
      <c r="J46" s="158" t="s">
        <v>5</v>
      </c>
      <c r="K46" s="153">
        <f t="shared" si="3"/>
        <v>1</v>
      </c>
      <c r="L46" s="153">
        <f t="shared" si="0"/>
        <v>0</v>
      </c>
      <c r="M46" s="153">
        <f t="shared" si="1"/>
        <v>0</v>
      </c>
      <c r="N46" s="153">
        <f t="shared" si="2"/>
        <v>0</v>
      </c>
      <c r="O46" s="153">
        <f t="shared" si="4"/>
        <v>0</v>
      </c>
      <c r="P46" s="153">
        <f t="shared" si="5"/>
        <v>0</v>
      </c>
      <c r="Q46" s="153">
        <f t="shared" si="6"/>
        <v>0</v>
      </c>
      <c r="R46" s="153">
        <f t="shared" si="7"/>
        <v>0</v>
      </c>
      <c r="S46" s="6"/>
    </row>
    <row r="47" spans="1:19" s="93" customFormat="1" ht="36" x14ac:dyDescent="0.2">
      <c r="A47" s="263"/>
      <c r="B47" s="263"/>
      <c r="C47" s="62" t="s">
        <v>213</v>
      </c>
      <c r="D47" s="62" t="s">
        <v>66</v>
      </c>
      <c r="E47" s="53" t="s">
        <v>306</v>
      </c>
      <c r="F47" s="54" t="s">
        <v>109</v>
      </c>
      <c r="G47" s="96"/>
      <c r="H47" s="128" t="s">
        <v>687</v>
      </c>
      <c r="I47" s="3"/>
      <c r="J47" s="158" t="s">
        <v>5</v>
      </c>
      <c r="K47" s="153">
        <f t="shared" si="3"/>
        <v>0</v>
      </c>
      <c r="L47" s="153">
        <f t="shared" si="0"/>
        <v>0</v>
      </c>
      <c r="M47" s="153">
        <f t="shared" si="1"/>
        <v>0</v>
      </c>
      <c r="N47" s="153">
        <f t="shared" si="2"/>
        <v>0</v>
      </c>
      <c r="O47" s="153">
        <f t="shared" si="4"/>
        <v>0</v>
      </c>
      <c r="P47" s="153">
        <f t="shared" si="5"/>
        <v>0</v>
      </c>
      <c r="Q47" s="153">
        <f t="shared" si="6"/>
        <v>0</v>
      </c>
      <c r="R47" s="153">
        <f t="shared" si="7"/>
        <v>0</v>
      </c>
      <c r="S47" s="6"/>
    </row>
    <row r="48" spans="1:19" s="93" customFormat="1" ht="36" x14ac:dyDescent="0.2">
      <c r="A48" s="263"/>
      <c r="B48" s="263"/>
      <c r="C48" s="52" t="s">
        <v>214</v>
      </c>
      <c r="D48" s="52" t="s">
        <v>66</v>
      </c>
      <c r="E48" s="53" t="s">
        <v>307</v>
      </c>
      <c r="F48" s="54" t="s">
        <v>110</v>
      </c>
      <c r="G48" s="96"/>
      <c r="H48" s="128" t="s">
        <v>687</v>
      </c>
      <c r="I48" s="3"/>
      <c r="J48" s="158" t="s">
        <v>5</v>
      </c>
      <c r="K48" s="153">
        <f t="shared" si="3"/>
        <v>0</v>
      </c>
      <c r="L48" s="153">
        <f t="shared" si="0"/>
        <v>0</v>
      </c>
      <c r="M48" s="153">
        <f t="shared" si="1"/>
        <v>0</v>
      </c>
      <c r="N48" s="153">
        <f t="shared" si="2"/>
        <v>0</v>
      </c>
      <c r="O48" s="153">
        <f t="shared" si="4"/>
        <v>0</v>
      </c>
      <c r="P48" s="153">
        <f t="shared" si="5"/>
        <v>0</v>
      </c>
      <c r="Q48" s="153">
        <f t="shared" si="6"/>
        <v>0</v>
      </c>
      <c r="R48" s="153">
        <f t="shared" si="7"/>
        <v>0</v>
      </c>
      <c r="S48" s="6"/>
    </row>
    <row r="49" spans="1:19" s="93" customFormat="1" ht="36" x14ac:dyDescent="0.2">
      <c r="A49" s="263"/>
      <c r="B49" s="263"/>
      <c r="C49" s="52" t="s">
        <v>215</v>
      </c>
      <c r="D49" s="52" t="s">
        <v>66</v>
      </c>
      <c r="E49" s="53" t="s">
        <v>308</v>
      </c>
      <c r="F49" s="54" t="s">
        <v>102</v>
      </c>
      <c r="G49" s="96"/>
      <c r="H49" s="128" t="s">
        <v>687</v>
      </c>
      <c r="I49" s="9"/>
      <c r="J49" s="158" t="s">
        <v>5</v>
      </c>
      <c r="K49" s="153">
        <f t="shared" si="3"/>
        <v>0</v>
      </c>
      <c r="L49" s="153">
        <f t="shared" si="0"/>
        <v>0</v>
      </c>
      <c r="M49" s="153">
        <f t="shared" si="1"/>
        <v>0</v>
      </c>
      <c r="N49" s="153">
        <f t="shared" si="2"/>
        <v>0</v>
      </c>
      <c r="O49" s="153">
        <f t="shared" si="4"/>
        <v>0</v>
      </c>
      <c r="P49" s="153">
        <f t="shared" si="5"/>
        <v>0</v>
      </c>
      <c r="Q49" s="153">
        <f t="shared" si="6"/>
        <v>0</v>
      </c>
      <c r="R49" s="153">
        <f t="shared" si="7"/>
        <v>0</v>
      </c>
      <c r="S49" s="10"/>
    </row>
    <row r="50" spans="1:19" s="93" customFormat="1" ht="36" x14ac:dyDescent="0.2">
      <c r="A50" s="263"/>
      <c r="B50" s="263"/>
      <c r="C50" s="52" t="s">
        <v>545</v>
      </c>
      <c r="D50" s="52" t="s">
        <v>65</v>
      </c>
      <c r="E50" s="55" t="s">
        <v>537</v>
      </c>
      <c r="F50" s="54"/>
      <c r="G50" s="96"/>
      <c r="H50" s="128" t="s">
        <v>687</v>
      </c>
      <c r="I50" s="9"/>
      <c r="J50" s="158" t="s">
        <v>5</v>
      </c>
      <c r="K50" s="153">
        <f t="shared" si="3"/>
        <v>0</v>
      </c>
      <c r="L50" s="153">
        <f t="shared" si="0"/>
        <v>0</v>
      </c>
      <c r="M50" s="153">
        <f t="shared" si="1"/>
        <v>0</v>
      </c>
      <c r="N50" s="153">
        <f t="shared" si="2"/>
        <v>0</v>
      </c>
      <c r="O50" s="153">
        <f t="shared" si="4"/>
        <v>0</v>
      </c>
      <c r="P50" s="153">
        <f t="shared" si="5"/>
        <v>0</v>
      </c>
      <c r="Q50" s="153">
        <f t="shared" si="6"/>
        <v>0</v>
      </c>
      <c r="R50" s="153">
        <f t="shared" si="7"/>
        <v>0</v>
      </c>
      <c r="S50" s="10"/>
    </row>
    <row r="51" spans="1:19" s="93" customFormat="1" ht="36" x14ac:dyDescent="0.2">
      <c r="A51" s="263"/>
      <c r="B51" s="263"/>
      <c r="C51" s="52" t="s">
        <v>546</v>
      </c>
      <c r="D51" s="52" t="s">
        <v>66</v>
      </c>
      <c r="E51" s="55" t="s">
        <v>538</v>
      </c>
      <c r="F51" s="54"/>
      <c r="G51" s="96"/>
      <c r="H51" s="128" t="s">
        <v>687</v>
      </c>
      <c r="I51" s="9"/>
      <c r="J51" s="158" t="s">
        <v>5</v>
      </c>
      <c r="K51" s="153">
        <f t="shared" si="3"/>
        <v>0</v>
      </c>
      <c r="L51" s="153">
        <f t="shared" si="0"/>
        <v>0</v>
      </c>
      <c r="M51" s="153">
        <f t="shared" si="1"/>
        <v>0</v>
      </c>
      <c r="N51" s="153">
        <f t="shared" si="2"/>
        <v>0</v>
      </c>
      <c r="O51" s="153">
        <f t="shared" si="4"/>
        <v>0</v>
      </c>
      <c r="P51" s="153">
        <f t="shared" si="5"/>
        <v>0</v>
      </c>
      <c r="Q51" s="153">
        <f t="shared" si="6"/>
        <v>0</v>
      </c>
      <c r="R51" s="153">
        <f t="shared" si="7"/>
        <v>0</v>
      </c>
      <c r="S51" s="10"/>
    </row>
    <row r="52" spans="1:19" s="93" customFormat="1" ht="21" thickBot="1" x14ac:dyDescent="0.25">
      <c r="A52" s="263"/>
      <c r="B52" s="263"/>
      <c r="C52" s="52" t="s">
        <v>461</v>
      </c>
      <c r="D52" s="52" t="s">
        <v>390</v>
      </c>
      <c r="E52" s="53" t="s">
        <v>458</v>
      </c>
      <c r="F52" s="54"/>
      <c r="G52" s="96"/>
      <c r="H52" s="128" t="s">
        <v>687</v>
      </c>
      <c r="I52" s="7"/>
      <c r="J52" s="159" t="s">
        <v>5</v>
      </c>
      <c r="K52" s="155">
        <f t="shared" si="3"/>
        <v>0</v>
      </c>
      <c r="L52" s="155">
        <f t="shared" si="0"/>
        <v>0</v>
      </c>
      <c r="M52" s="155">
        <f t="shared" si="1"/>
        <v>0</v>
      </c>
      <c r="N52" s="155">
        <f t="shared" si="2"/>
        <v>0</v>
      </c>
      <c r="O52" s="155">
        <f t="shared" si="4"/>
        <v>0</v>
      </c>
      <c r="P52" s="155">
        <f t="shared" si="5"/>
        <v>0</v>
      </c>
      <c r="Q52" s="155">
        <f t="shared" si="6"/>
        <v>0</v>
      </c>
      <c r="R52" s="155">
        <f t="shared" si="7"/>
        <v>0</v>
      </c>
      <c r="S52" s="8"/>
    </row>
    <row r="53" spans="1:19" s="107" customFormat="1" ht="37" thickTop="1" x14ac:dyDescent="0.2">
      <c r="A53" s="264" t="s">
        <v>6</v>
      </c>
      <c r="B53" s="264" t="s">
        <v>7</v>
      </c>
      <c r="C53" s="70" t="s">
        <v>179</v>
      </c>
      <c r="D53" s="70" t="s">
        <v>65</v>
      </c>
      <c r="E53" s="71" t="s">
        <v>184</v>
      </c>
      <c r="F53" s="72" t="s">
        <v>91</v>
      </c>
      <c r="G53" s="105"/>
      <c r="H53" s="106" t="str">
        <f>IF(ISBLANK(H6),"Waiting",H6)</f>
        <v>No</v>
      </c>
      <c r="I53" s="4"/>
      <c r="J53" s="152" t="s">
        <v>6</v>
      </c>
      <c r="K53" s="152">
        <f t="shared" si="3"/>
        <v>0</v>
      </c>
      <c r="L53" s="152">
        <f t="shared" si="0"/>
        <v>0</v>
      </c>
      <c r="M53" s="152">
        <f t="shared" si="1"/>
        <v>0</v>
      </c>
      <c r="N53" s="152">
        <f t="shared" si="2"/>
        <v>0</v>
      </c>
      <c r="O53" s="154">
        <f t="shared" si="4"/>
        <v>0</v>
      </c>
      <c r="P53" s="154">
        <f t="shared" si="5"/>
        <v>0</v>
      </c>
      <c r="Q53" s="154">
        <f t="shared" si="6"/>
        <v>0</v>
      </c>
      <c r="R53" s="154">
        <f t="shared" si="7"/>
        <v>0</v>
      </c>
      <c r="S53" s="5"/>
    </row>
    <row r="54" spans="1:19" s="107" customFormat="1" ht="54" x14ac:dyDescent="0.2">
      <c r="A54" s="265"/>
      <c r="B54" s="265"/>
      <c r="C54" s="70" t="s">
        <v>180</v>
      </c>
      <c r="D54" s="70" t="s">
        <v>65</v>
      </c>
      <c r="E54" s="73" t="s">
        <v>185</v>
      </c>
      <c r="F54" s="74" t="s">
        <v>517</v>
      </c>
      <c r="G54" s="105"/>
      <c r="H54" s="108" t="str">
        <f>IF(ISBLANK(H7),"Waiting",H7)</f>
        <v>No</v>
      </c>
      <c r="I54" s="125"/>
      <c r="J54" s="153" t="s">
        <v>6</v>
      </c>
      <c r="K54" s="153">
        <f t="shared" si="3"/>
        <v>0</v>
      </c>
      <c r="L54" s="153">
        <f t="shared" si="0"/>
        <v>0</v>
      </c>
      <c r="M54" s="153">
        <f t="shared" si="1"/>
        <v>0</v>
      </c>
      <c r="N54" s="153">
        <f t="shared" si="2"/>
        <v>0</v>
      </c>
      <c r="O54" s="153">
        <f t="shared" si="4"/>
        <v>0</v>
      </c>
      <c r="P54" s="153">
        <f t="shared" si="5"/>
        <v>0</v>
      </c>
      <c r="Q54" s="153">
        <f t="shared" si="6"/>
        <v>0</v>
      </c>
      <c r="R54" s="153">
        <f t="shared" si="7"/>
        <v>0</v>
      </c>
      <c r="S54" s="126"/>
    </row>
    <row r="55" spans="1:19" s="107" customFormat="1" ht="108" x14ac:dyDescent="0.2">
      <c r="A55" s="265"/>
      <c r="B55" s="265"/>
      <c r="C55" s="70" t="s">
        <v>181</v>
      </c>
      <c r="D55" s="70" t="s">
        <v>65</v>
      </c>
      <c r="E55" s="75" t="s">
        <v>186</v>
      </c>
      <c r="F55" s="76" t="s">
        <v>92</v>
      </c>
      <c r="G55" s="105"/>
      <c r="H55" s="108" t="str">
        <f>IF(ISBLANK(H8),"Waiting",H8)</f>
        <v>Yes</v>
      </c>
      <c r="I55" s="125" t="s">
        <v>661</v>
      </c>
      <c r="J55" s="153" t="s">
        <v>6</v>
      </c>
      <c r="K55" s="153">
        <f t="shared" si="3"/>
        <v>1</v>
      </c>
      <c r="L55" s="153">
        <f t="shared" si="0"/>
        <v>0</v>
      </c>
      <c r="M55" s="153">
        <f t="shared" si="1"/>
        <v>0</v>
      </c>
      <c r="N55" s="153">
        <f t="shared" si="2"/>
        <v>0</v>
      </c>
      <c r="O55" s="153">
        <f t="shared" si="4"/>
        <v>0</v>
      </c>
      <c r="P55" s="153">
        <f t="shared" si="5"/>
        <v>0</v>
      </c>
      <c r="Q55" s="153">
        <f t="shared" si="6"/>
        <v>0</v>
      </c>
      <c r="R55" s="153">
        <f t="shared" si="7"/>
        <v>0</v>
      </c>
      <c r="S55" s="126"/>
    </row>
    <row r="56" spans="1:19" s="107" customFormat="1" ht="54" x14ac:dyDescent="0.2">
      <c r="A56" s="265"/>
      <c r="B56" s="265"/>
      <c r="C56" s="212" t="s">
        <v>182</v>
      </c>
      <c r="D56" s="212" t="s">
        <v>65</v>
      </c>
      <c r="E56" s="213" t="s">
        <v>612</v>
      </c>
      <c r="F56" s="214" t="s">
        <v>520</v>
      </c>
      <c r="G56" s="105"/>
      <c r="H56" s="108" t="str">
        <f>IF(ISBLANK(H9),"Waiting",H9)</f>
        <v>No</v>
      </c>
      <c r="I56" s="125"/>
      <c r="J56" s="153" t="s">
        <v>6</v>
      </c>
      <c r="K56" s="153">
        <f t="shared" si="3"/>
        <v>0</v>
      </c>
      <c r="L56" s="153">
        <f t="shared" si="0"/>
        <v>0</v>
      </c>
      <c r="M56" s="153">
        <f t="shared" si="1"/>
        <v>0</v>
      </c>
      <c r="N56" s="153">
        <f t="shared" si="2"/>
        <v>0</v>
      </c>
      <c r="O56" s="153">
        <f t="shared" si="4"/>
        <v>0</v>
      </c>
      <c r="P56" s="153">
        <f t="shared" si="5"/>
        <v>0</v>
      </c>
      <c r="Q56" s="153">
        <f t="shared" si="6"/>
        <v>0</v>
      </c>
      <c r="R56" s="153">
        <f t="shared" si="7"/>
        <v>0</v>
      </c>
      <c r="S56" s="126"/>
    </row>
    <row r="57" spans="1:19" s="107" customFormat="1" ht="36" x14ac:dyDescent="0.2">
      <c r="A57" s="265"/>
      <c r="B57" s="265"/>
      <c r="C57" s="70" t="s">
        <v>183</v>
      </c>
      <c r="D57" s="70" t="s">
        <v>65</v>
      </c>
      <c r="E57" s="75" t="s">
        <v>309</v>
      </c>
      <c r="F57" s="76" t="s">
        <v>111</v>
      </c>
      <c r="G57" s="105"/>
      <c r="H57" s="108" t="str">
        <f>IF(ISBLANK(H10),"Waiting",H10)</f>
        <v>No</v>
      </c>
      <c r="I57" s="125"/>
      <c r="J57" s="153" t="s">
        <v>6</v>
      </c>
      <c r="K57" s="153">
        <f t="shared" si="3"/>
        <v>0</v>
      </c>
      <c r="L57" s="153">
        <f t="shared" si="0"/>
        <v>0</v>
      </c>
      <c r="M57" s="153">
        <f t="shared" si="1"/>
        <v>0</v>
      </c>
      <c r="N57" s="153">
        <f t="shared" si="2"/>
        <v>0</v>
      </c>
      <c r="O57" s="153">
        <f t="shared" si="4"/>
        <v>0</v>
      </c>
      <c r="P57" s="153">
        <f t="shared" si="5"/>
        <v>0</v>
      </c>
      <c r="Q57" s="153">
        <f t="shared" si="6"/>
        <v>0</v>
      </c>
      <c r="R57" s="153">
        <f t="shared" si="7"/>
        <v>0</v>
      </c>
      <c r="S57" s="126"/>
    </row>
    <row r="58" spans="1:19" s="93" customFormat="1" ht="109" thickBot="1" x14ac:dyDescent="0.25">
      <c r="A58" s="265"/>
      <c r="B58" s="265"/>
      <c r="C58" s="77" t="s">
        <v>216</v>
      </c>
      <c r="D58" s="77" t="s">
        <v>65</v>
      </c>
      <c r="E58" s="78" t="s">
        <v>310</v>
      </c>
      <c r="F58" s="79" t="s">
        <v>523</v>
      </c>
      <c r="G58" s="96"/>
      <c r="H58" s="128" t="s">
        <v>656</v>
      </c>
      <c r="I58" s="3" t="s">
        <v>663</v>
      </c>
      <c r="J58" s="153" t="s">
        <v>6</v>
      </c>
      <c r="K58" s="153">
        <f t="shared" si="3"/>
        <v>1</v>
      </c>
      <c r="L58" s="153">
        <f t="shared" si="0"/>
        <v>0</v>
      </c>
      <c r="M58" s="153">
        <f t="shared" si="1"/>
        <v>0</v>
      </c>
      <c r="N58" s="153">
        <f t="shared" si="2"/>
        <v>0</v>
      </c>
      <c r="O58" s="153">
        <f t="shared" si="4"/>
        <v>0</v>
      </c>
      <c r="P58" s="153">
        <f t="shared" si="5"/>
        <v>0</v>
      </c>
      <c r="Q58" s="153">
        <f t="shared" si="6"/>
        <v>0</v>
      </c>
      <c r="R58" s="153">
        <f t="shared" si="7"/>
        <v>0</v>
      </c>
      <c r="S58" s="6"/>
    </row>
    <row r="59" spans="1:19" s="107" customFormat="1" ht="181" thickTop="1" x14ac:dyDescent="0.2">
      <c r="A59" s="265"/>
      <c r="B59" s="265"/>
      <c r="C59" s="80" t="s">
        <v>178</v>
      </c>
      <c r="D59" s="80" t="s">
        <v>65</v>
      </c>
      <c r="E59" s="73" t="s">
        <v>177</v>
      </c>
      <c r="F59" s="74" t="s">
        <v>106</v>
      </c>
      <c r="G59" s="109"/>
      <c r="H59" s="108" t="str">
        <f>IF(ISBLANK(H5),"Waiting",H5)</f>
        <v>Yes</v>
      </c>
      <c r="I59" s="4" t="s">
        <v>657</v>
      </c>
      <c r="J59" s="153" t="s">
        <v>6</v>
      </c>
      <c r="K59" s="153">
        <f t="shared" si="3"/>
        <v>1</v>
      </c>
      <c r="L59" s="153">
        <f t="shared" si="0"/>
        <v>0</v>
      </c>
      <c r="M59" s="153">
        <f t="shared" si="1"/>
        <v>0</v>
      </c>
      <c r="N59" s="153">
        <f t="shared" si="2"/>
        <v>0</v>
      </c>
      <c r="O59" s="153">
        <f t="shared" si="4"/>
        <v>0</v>
      </c>
      <c r="P59" s="153">
        <f t="shared" si="5"/>
        <v>0</v>
      </c>
      <c r="Q59" s="153">
        <f t="shared" si="6"/>
        <v>0</v>
      </c>
      <c r="R59" s="153">
        <f t="shared" si="7"/>
        <v>0</v>
      </c>
      <c r="S59" s="126"/>
    </row>
    <row r="60" spans="1:19" s="107" customFormat="1" ht="198" x14ac:dyDescent="0.2">
      <c r="A60" s="265"/>
      <c r="B60" s="265"/>
      <c r="C60" s="57" t="s">
        <v>217</v>
      </c>
      <c r="D60" s="57" t="s">
        <v>65</v>
      </c>
      <c r="E60" s="78" t="s">
        <v>595</v>
      </c>
      <c r="F60" s="79" t="s">
        <v>112</v>
      </c>
      <c r="G60" s="109"/>
      <c r="H60" s="128" t="s">
        <v>656</v>
      </c>
      <c r="I60" s="134" t="s">
        <v>664</v>
      </c>
      <c r="J60" s="153" t="s">
        <v>6</v>
      </c>
      <c r="K60" s="153">
        <f t="shared" si="3"/>
        <v>1</v>
      </c>
      <c r="L60" s="153">
        <f t="shared" si="0"/>
        <v>0</v>
      </c>
      <c r="M60" s="153">
        <f t="shared" si="1"/>
        <v>0</v>
      </c>
      <c r="N60" s="153">
        <f t="shared" si="2"/>
        <v>0</v>
      </c>
      <c r="O60" s="153">
        <f t="shared" si="4"/>
        <v>0</v>
      </c>
      <c r="P60" s="153">
        <f t="shared" si="5"/>
        <v>0</v>
      </c>
      <c r="Q60" s="153">
        <f t="shared" si="6"/>
        <v>0</v>
      </c>
      <c r="R60" s="153">
        <f t="shared" si="7"/>
        <v>0</v>
      </c>
      <c r="S60" s="135"/>
    </row>
    <row r="61" spans="1:19" s="107" customFormat="1" ht="36" x14ac:dyDescent="0.2">
      <c r="A61" s="265"/>
      <c r="B61" s="265"/>
      <c r="C61" s="180" t="s">
        <v>547</v>
      </c>
      <c r="D61" s="180" t="s">
        <v>65</v>
      </c>
      <c r="E61" s="58" t="s">
        <v>537</v>
      </c>
      <c r="F61" s="79"/>
      <c r="G61" s="109"/>
      <c r="H61" s="128" t="s">
        <v>687</v>
      </c>
      <c r="I61" s="134"/>
      <c r="J61" s="153" t="s">
        <v>6</v>
      </c>
      <c r="K61" s="153">
        <f t="shared" si="3"/>
        <v>0</v>
      </c>
      <c r="L61" s="153">
        <f t="shared" si="0"/>
        <v>0</v>
      </c>
      <c r="M61" s="153">
        <f t="shared" si="1"/>
        <v>0</v>
      </c>
      <c r="N61" s="153">
        <f t="shared" si="2"/>
        <v>0</v>
      </c>
      <c r="O61" s="153">
        <f t="shared" si="4"/>
        <v>0</v>
      </c>
      <c r="P61" s="153">
        <f t="shared" si="5"/>
        <v>0</v>
      </c>
      <c r="Q61" s="153">
        <f t="shared" si="6"/>
        <v>0</v>
      </c>
      <c r="R61" s="153">
        <f t="shared" si="7"/>
        <v>0</v>
      </c>
      <c r="S61" s="135"/>
    </row>
    <row r="62" spans="1:19" s="107" customFormat="1" ht="36" x14ac:dyDescent="0.2">
      <c r="A62" s="265"/>
      <c r="B62" s="265"/>
      <c r="C62" s="180" t="s">
        <v>548</v>
      </c>
      <c r="D62" s="180" t="s">
        <v>66</v>
      </c>
      <c r="E62" s="58" t="s">
        <v>538</v>
      </c>
      <c r="F62" s="79"/>
      <c r="G62" s="109"/>
      <c r="H62" s="128" t="s">
        <v>687</v>
      </c>
      <c r="I62" s="134"/>
      <c r="J62" s="153" t="s">
        <v>6</v>
      </c>
      <c r="K62" s="153">
        <f t="shared" si="3"/>
        <v>0</v>
      </c>
      <c r="L62" s="153">
        <f t="shared" si="0"/>
        <v>0</v>
      </c>
      <c r="M62" s="153">
        <f t="shared" si="1"/>
        <v>0</v>
      </c>
      <c r="N62" s="153">
        <f t="shared" si="2"/>
        <v>0</v>
      </c>
      <c r="O62" s="153">
        <f t="shared" si="4"/>
        <v>0</v>
      </c>
      <c r="P62" s="153">
        <f t="shared" si="5"/>
        <v>0</v>
      </c>
      <c r="Q62" s="153">
        <f t="shared" si="6"/>
        <v>0</v>
      </c>
      <c r="R62" s="153">
        <f t="shared" si="7"/>
        <v>0</v>
      </c>
      <c r="S62" s="135"/>
    </row>
    <row r="63" spans="1:19" s="93" customFormat="1" ht="21" thickBot="1" x14ac:dyDescent="0.25">
      <c r="A63" s="265"/>
      <c r="B63" s="265"/>
      <c r="C63" s="77" t="s">
        <v>462</v>
      </c>
      <c r="D63" s="77" t="s">
        <v>390</v>
      </c>
      <c r="E63" s="78" t="s">
        <v>458</v>
      </c>
      <c r="F63" s="79"/>
      <c r="G63" s="96"/>
      <c r="H63" s="128" t="s">
        <v>687</v>
      </c>
      <c r="I63" s="7"/>
      <c r="J63" s="155" t="s">
        <v>6</v>
      </c>
      <c r="K63" s="155">
        <f t="shared" si="3"/>
        <v>0</v>
      </c>
      <c r="L63" s="155">
        <f t="shared" si="0"/>
        <v>0</v>
      </c>
      <c r="M63" s="155">
        <f t="shared" si="1"/>
        <v>0</v>
      </c>
      <c r="N63" s="155">
        <f t="shared" si="2"/>
        <v>0</v>
      </c>
      <c r="O63" s="155">
        <f t="shared" si="4"/>
        <v>0</v>
      </c>
      <c r="P63" s="155">
        <f t="shared" si="5"/>
        <v>0</v>
      </c>
      <c r="Q63" s="155">
        <f t="shared" si="6"/>
        <v>0</v>
      </c>
      <c r="R63" s="155">
        <f t="shared" si="7"/>
        <v>0</v>
      </c>
      <c r="S63" s="8"/>
    </row>
    <row r="64" spans="1:19" s="93" customFormat="1" ht="37" thickTop="1" x14ac:dyDescent="0.2">
      <c r="A64" s="267" t="s">
        <v>8</v>
      </c>
      <c r="B64" s="267" t="s">
        <v>37</v>
      </c>
      <c r="C64" s="62" t="s">
        <v>218</v>
      </c>
      <c r="D64" s="62" t="s">
        <v>65</v>
      </c>
      <c r="E64" s="67" t="s">
        <v>311</v>
      </c>
      <c r="F64" s="81" t="s">
        <v>524</v>
      </c>
      <c r="G64" s="96"/>
      <c r="H64" s="128" t="s">
        <v>687</v>
      </c>
      <c r="I64" s="4"/>
      <c r="J64" s="152" t="s">
        <v>8</v>
      </c>
      <c r="K64" s="152">
        <f t="shared" si="3"/>
        <v>0</v>
      </c>
      <c r="L64" s="152">
        <f t="shared" si="0"/>
        <v>0</v>
      </c>
      <c r="M64" s="152">
        <f t="shared" si="1"/>
        <v>0</v>
      </c>
      <c r="N64" s="152">
        <f t="shared" si="2"/>
        <v>0</v>
      </c>
      <c r="O64" s="154">
        <f t="shared" si="4"/>
        <v>0</v>
      </c>
      <c r="P64" s="154">
        <f t="shared" si="5"/>
        <v>0</v>
      </c>
      <c r="Q64" s="154">
        <f t="shared" si="6"/>
        <v>0</v>
      </c>
      <c r="R64" s="154">
        <f t="shared" si="7"/>
        <v>0</v>
      </c>
      <c r="S64" s="5"/>
    </row>
    <row r="65" spans="1:19" s="93" customFormat="1" ht="36" x14ac:dyDescent="0.2">
      <c r="A65" s="263"/>
      <c r="B65" s="263"/>
      <c r="C65" s="62" t="s">
        <v>219</v>
      </c>
      <c r="D65" s="62" t="s">
        <v>65</v>
      </c>
      <c r="E65" s="67" t="s">
        <v>312</v>
      </c>
      <c r="F65" s="81" t="s">
        <v>113</v>
      </c>
      <c r="G65" s="96"/>
      <c r="H65" s="128" t="s">
        <v>687</v>
      </c>
      <c r="I65" s="3"/>
      <c r="J65" s="153" t="s">
        <v>8</v>
      </c>
      <c r="K65" s="153">
        <f t="shared" si="3"/>
        <v>0</v>
      </c>
      <c r="L65" s="153">
        <f t="shared" si="0"/>
        <v>0</v>
      </c>
      <c r="M65" s="153">
        <f t="shared" si="1"/>
        <v>0</v>
      </c>
      <c r="N65" s="153">
        <f t="shared" si="2"/>
        <v>0</v>
      </c>
      <c r="O65" s="153">
        <f t="shared" si="4"/>
        <v>0</v>
      </c>
      <c r="P65" s="153">
        <f t="shared" si="5"/>
        <v>0</v>
      </c>
      <c r="Q65" s="153">
        <f t="shared" si="6"/>
        <v>0</v>
      </c>
      <c r="R65" s="153">
        <f t="shared" si="7"/>
        <v>0</v>
      </c>
      <c r="S65" s="6"/>
    </row>
    <row r="66" spans="1:19" s="93" customFormat="1" ht="20" x14ac:dyDescent="0.2">
      <c r="A66" s="263"/>
      <c r="B66" s="263"/>
      <c r="C66" s="62" t="s">
        <v>220</v>
      </c>
      <c r="D66" s="62" t="s">
        <v>65</v>
      </c>
      <c r="E66" s="67" t="s">
        <v>313</v>
      </c>
      <c r="F66" s="81" t="s">
        <v>114</v>
      </c>
      <c r="G66" s="96"/>
      <c r="H66" s="128" t="s">
        <v>687</v>
      </c>
      <c r="I66" s="3"/>
      <c r="J66" s="153" t="s">
        <v>8</v>
      </c>
      <c r="K66" s="153">
        <f t="shared" si="3"/>
        <v>0</v>
      </c>
      <c r="L66" s="153">
        <f t="shared" si="0"/>
        <v>0</v>
      </c>
      <c r="M66" s="153">
        <f t="shared" si="1"/>
        <v>0</v>
      </c>
      <c r="N66" s="153">
        <f t="shared" si="2"/>
        <v>0</v>
      </c>
      <c r="O66" s="153">
        <f t="shared" si="4"/>
        <v>0</v>
      </c>
      <c r="P66" s="153">
        <f t="shared" si="5"/>
        <v>0</v>
      </c>
      <c r="Q66" s="153">
        <f t="shared" si="6"/>
        <v>0</v>
      </c>
      <c r="R66" s="153">
        <f t="shared" si="7"/>
        <v>0</v>
      </c>
      <c r="S66" s="6"/>
    </row>
    <row r="67" spans="1:19" s="93" customFormat="1" ht="20" x14ac:dyDescent="0.2">
      <c r="A67" s="263"/>
      <c r="B67" s="263"/>
      <c r="C67" s="62" t="s">
        <v>221</v>
      </c>
      <c r="D67" s="62" t="s">
        <v>65</v>
      </c>
      <c r="E67" s="67" t="s">
        <v>314</v>
      </c>
      <c r="F67" s="81" t="s">
        <v>115</v>
      </c>
      <c r="G67" s="96"/>
      <c r="H67" s="128" t="s">
        <v>687</v>
      </c>
      <c r="I67" s="3"/>
      <c r="J67" s="153" t="s">
        <v>8</v>
      </c>
      <c r="K67" s="153">
        <f t="shared" si="3"/>
        <v>0</v>
      </c>
      <c r="L67" s="153">
        <f t="shared" si="0"/>
        <v>0</v>
      </c>
      <c r="M67" s="153">
        <f t="shared" si="1"/>
        <v>0</v>
      </c>
      <c r="N67" s="153">
        <f t="shared" si="2"/>
        <v>0</v>
      </c>
      <c r="O67" s="153">
        <f t="shared" si="4"/>
        <v>0</v>
      </c>
      <c r="P67" s="153">
        <f t="shared" si="5"/>
        <v>0</v>
      </c>
      <c r="Q67" s="153">
        <f t="shared" si="6"/>
        <v>0</v>
      </c>
      <c r="R67" s="153">
        <f t="shared" si="7"/>
        <v>0</v>
      </c>
      <c r="S67" s="6"/>
    </row>
    <row r="68" spans="1:19" s="93" customFormat="1" ht="54" x14ac:dyDescent="0.2">
      <c r="A68" s="263"/>
      <c r="B68" s="263"/>
      <c r="C68" s="62" t="s">
        <v>222</v>
      </c>
      <c r="D68" s="62" t="s">
        <v>66</v>
      </c>
      <c r="E68" s="67" t="s">
        <v>315</v>
      </c>
      <c r="F68" s="81" t="s">
        <v>116</v>
      </c>
      <c r="G68" s="96"/>
      <c r="H68" s="128" t="s">
        <v>687</v>
      </c>
      <c r="I68" s="3"/>
      <c r="J68" s="153" t="s">
        <v>8</v>
      </c>
      <c r="K68" s="153">
        <f t="shared" si="3"/>
        <v>0</v>
      </c>
      <c r="L68" s="153">
        <f t="shared" si="0"/>
        <v>0</v>
      </c>
      <c r="M68" s="153">
        <f t="shared" si="1"/>
        <v>0</v>
      </c>
      <c r="N68" s="153">
        <f t="shared" si="2"/>
        <v>0</v>
      </c>
      <c r="O68" s="153">
        <f t="shared" si="4"/>
        <v>0</v>
      </c>
      <c r="P68" s="153">
        <f t="shared" si="5"/>
        <v>0</v>
      </c>
      <c r="Q68" s="153">
        <f t="shared" si="6"/>
        <v>0</v>
      </c>
      <c r="R68" s="153">
        <f t="shared" si="7"/>
        <v>0</v>
      </c>
      <c r="S68" s="6"/>
    </row>
    <row r="69" spans="1:19" s="93" customFormat="1" ht="36" x14ac:dyDescent="0.2">
      <c r="A69" s="263"/>
      <c r="B69" s="263"/>
      <c r="C69" s="62" t="s">
        <v>223</v>
      </c>
      <c r="D69" s="62" t="s">
        <v>66</v>
      </c>
      <c r="E69" s="82" t="s">
        <v>316</v>
      </c>
      <c r="F69" s="83" t="s">
        <v>117</v>
      </c>
      <c r="G69" s="96"/>
      <c r="H69" s="128" t="s">
        <v>687</v>
      </c>
      <c r="I69" s="9"/>
      <c r="J69" s="153" t="s">
        <v>8</v>
      </c>
      <c r="K69" s="153">
        <f t="shared" si="3"/>
        <v>0</v>
      </c>
      <c r="L69" s="153">
        <f t="shared" ref="L69:L130" si="8">IF(AND($H69="Yes",NOT(ISERROR(SEARCH("-L-",$C69)))),1,0)</f>
        <v>0</v>
      </c>
      <c r="M69" s="153">
        <f t="shared" ref="M69:M130" si="9">IF(AND($H69="Yes",NOT(ISERROR(SEARCH("-U-",$C69)))),1,0)</f>
        <v>0</v>
      </c>
      <c r="N69" s="153">
        <f t="shared" ref="N69:N130" si="10">IF(AND($H69="Yes",NOT(ISERROR(SEARCH("-P-",$C69)))),1,0)</f>
        <v>0</v>
      </c>
      <c r="O69" s="153">
        <f t="shared" si="4"/>
        <v>0</v>
      </c>
      <c r="P69" s="153">
        <f t="shared" si="5"/>
        <v>0</v>
      </c>
      <c r="Q69" s="153">
        <f t="shared" si="6"/>
        <v>0</v>
      </c>
      <c r="R69" s="153">
        <f t="shared" si="7"/>
        <v>0</v>
      </c>
      <c r="S69" s="10"/>
    </row>
    <row r="70" spans="1:19" s="93" customFormat="1" ht="36" x14ac:dyDescent="0.2">
      <c r="A70" s="263"/>
      <c r="B70" s="263"/>
      <c r="C70" s="52" t="s">
        <v>549</v>
      </c>
      <c r="D70" s="52" t="s">
        <v>65</v>
      </c>
      <c r="E70" s="55" t="s">
        <v>537</v>
      </c>
      <c r="F70" s="83"/>
      <c r="G70" s="96"/>
      <c r="H70" s="128" t="s">
        <v>687</v>
      </c>
      <c r="I70" s="9"/>
      <c r="J70" s="153" t="s">
        <v>8</v>
      </c>
      <c r="K70" s="153">
        <f t="shared" ref="K70:K131" si="11">IF(AND($H70="Yes",NOT(ISERROR(SEARCH("-H-",$C70)))),1,0)</f>
        <v>0</v>
      </c>
      <c r="L70" s="153">
        <f t="shared" si="8"/>
        <v>0</v>
      </c>
      <c r="M70" s="153">
        <f t="shared" si="9"/>
        <v>0</v>
      </c>
      <c r="N70" s="153">
        <f t="shared" si="10"/>
        <v>0</v>
      </c>
      <c r="O70" s="153">
        <f t="shared" si="4"/>
        <v>0</v>
      </c>
      <c r="P70" s="153">
        <f t="shared" si="5"/>
        <v>0</v>
      </c>
      <c r="Q70" s="153">
        <f t="shared" si="6"/>
        <v>0</v>
      </c>
      <c r="R70" s="153">
        <f t="shared" si="7"/>
        <v>0</v>
      </c>
      <c r="S70" s="10"/>
    </row>
    <row r="71" spans="1:19" s="93" customFormat="1" ht="36" x14ac:dyDescent="0.2">
      <c r="A71" s="263"/>
      <c r="B71" s="263"/>
      <c r="C71" s="52" t="s">
        <v>550</v>
      </c>
      <c r="D71" s="52" t="s">
        <v>66</v>
      </c>
      <c r="E71" s="55" t="s">
        <v>538</v>
      </c>
      <c r="F71" s="83"/>
      <c r="G71" s="96"/>
      <c r="H71" s="128" t="s">
        <v>687</v>
      </c>
      <c r="I71" s="9"/>
      <c r="J71" s="153" t="s">
        <v>8</v>
      </c>
      <c r="K71" s="153">
        <f t="shared" si="11"/>
        <v>0</v>
      </c>
      <c r="L71" s="153">
        <f t="shared" si="8"/>
        <v>0</v>
      </c>
      <c r="M71" s="153">
        <f t="shared" si="9"/>
        <v>0</v>
      </c>
      <c r="N71" s="153">
        <f t="shared" si="10"/>
        <v>0</v>
      </c>
      <c r="O71" s="153">
        <f t="shared" ref="O71:O134" si="12">IF(AND($H71="Split",$D71="High"),1,0)</f>
        <v>0</v>
      </c>
      <c r="P71" s="153">
        <f t="shared" ref="P71:P134" si="13">IF(AND($H71="Split",$D71="Low"),1,0)</f>
        <v>0</v>
      </c>
      <c r="Q71" s="153">
        <f t="shared" ref="Q71:Q134" si="14">IF(AND($H71="Split",$D71="Unlikely"),1,0)</f>
        <v>0</v>
      </c>
      <c r="R71" s="153">
        <f t="shared" ref="R71:R134" si="15">IF(AND($H71="Split",$D71="Moderate"),1,0)</f>
        <v>0</v>
      </c>
      <c r="S71" s="10"/>
    </row>
    <row r="72" spans="1:19" s="93" customFormat="1" ht="73" thickBot="1" x14ac:dyDescent="0.25">
      <c r="A72" s="263"/>
      <c r="B72" s="263"/>
      <c r="C72" s="62" t="s">
        <v>463</v>
      </c>
      <c r="D72" s="62" t="s">
        <v>390</v>
      </c>
      <c r="E72" s="82" t="s">
        <v>458</v>
      </c>
      <c r="F72" s="83"/>
      <c r="G72" s="96"/>
      <c r="H72" s="129" t="s">
        <v>656</v>
      </c>
      <c r="I72" s="7" t="s">
        <v>665</v>
      </c>
      <c r="J72" s="155" t="s">
        <v>8</v>
      </c>
      <c r="K72" s="155">
        <f t="shared" si="11"/>
        <v>0</v>
      </c>
      <c r="L72" s="155">
        <f t="shared" si="8"/>
        <v>0</v>
      </c>
      <c r="M72" s="155">
        <f t="shared" si="9"/>
        <v>0</v>
      </c>
      <c r="N72" s="155">
        <f t="shared" si="10"/>
        <v>0</v>
      </c>
      <c r="O72" s="155">
        <f t="shared" si="12"/>
        <v>0</v>
      </c>
      <c r="P72" s="155">
        <f t="shared" si="13"/>
        <v>0</v>
      </c>
      <c r="Q72" s="155">
        <f t="shared" si="14"/>
        <v>0</v>
      </c>
      <c r="R72" s="155">
        <f t="shared" si="15"/>
        <v>0</v>
      </c>
      <c r="S72" s="8"/>
    </row>
    <row r="73" spans="1:19" s="107" customFormat="1" ht="21" thickTop="1" x14ac:dyDescent="0.2">
      <c r="A73" s="264" t="s">
        <v>9</v>
      </c>
      <c r="B73" s="264" t="s">
        <v>38</v>
      </c>
      <c r="C73" s="80" t="s">
        <v>195</v>
      </c>
      <c r="D73" s="80" t="s">
        <v>65</v>
      </c>
      <c r="E73" s="71" t="s">
        <v>293</v>
      </c>
      <c r="F73" s="72" t="s">
        <v>95</v>
      </c>
      <c r="G73" s="109"/>
      <c r="H73" s="102" t="str">
        <f>IF(ISBLANK(H21),"Waiting",H21)</f>
        <v>No</v>
      </c>
      <c r="I73" s="123"/>
      <c r="J73" s="157" t="s">
        <v>9</v>
      </c>
      <c r="K73" s="152">
        <f t="shared" si="11"/>
        <v>0</v>
      </c>
      <c r="L73" s="152">
        <f t="shared" si="8"/>
        <v>0</v>
      </c>
      <c r="M73" s="152">
        <f t="shared" si="9"/>
        <v>0</v>
      </c>
      <c r="N73" s="152">
        <f t="shared" si="10"/>
        <v>0</v>
      </c>
      <c r="O73" s="154">
        <f t="shared" si="12"/>
        <v>0</v>
      </c>
      <c r="P73" s="154">
        <f t="shared" si="13"/>
        <v>0</v>
      </c>
      <c r="Q73" s="154">
        <f t="shared" si="14"/>
        <v>0</v>
      </c>
      <c r="R73" s="154">
        <f t="shared" si="15"/>
        <v>0</v>
      </c>
      <c r="S73" s="124"/>
    </row>
    <row r="74" spans="1:19" s="107" customFormat="1" ht="20" x14ac:dyDescent="0.2">
      <c r="A74" s="265"/>
      <c r="B74" s="265"/>
      <c r="C74" s="80" t="s">
        <v>196</v>
      </c>
      <c r="D74" s="80" t="s">
        <v>65</v>
      </c>
      <c r="E74" s="71" t="s">
        <v>294</v>
      </c>
      <c r="F74" s="72" t="s">
        <v>96</v>
      </c>
      <c r="G74" s="109"/>
      <c r="H74" s="108" t="str">
        <f>IF(ISBLANK(H22),"Waiting",H22)</f>
        <v>No</v>
      </c>
      <c r="I74" s="125"/>
      <c r="J74" s="158" t="s">
        <v>9</v>
      </c>
      <c r="K74" s="153">
        <f t="shared" si="11"/>
        <v>0</v>
      </c>
      <c r="L74" s="153">
        <f t="shared" si="8"/>
        <v>0</v>
      </c>
      <c r="M74" s="153">
        <f t="shared" si="9"/>
        <v>0</v>
      </c>
      <c r="N74" s="153">
        <f t="shared" si="10"/>
        <v>0</v>
      </c>
      <c r="O74" s="153">
        <f t="shared" si="12"/>
        <v>0</v>
      </c>
      <c r="P74" s="153">
        <f t="shared" si="13"/>
        <v>0</v>
      </c>
      <c r="Q74" s="153">
        <f t="shared" si="14"/>
        <v>0</v>
      </c>
      <c r="R74" s="153">
        <f t="shared" si="15"/>
        <v>0</v>
      </c>
      <c r="S74" s="126"/>
    </row>
    <row r="75" spans="1:19" s="107" customFormat="1" ht="20" x14ac:dyDescent="0.2">
      <c r="A75" s="265"/>
      <c r="B75" s="265"/>
      <c r="C75" s="80" t="s">
        <v>197</v>
      </c>
      <c r="D75" s="80" t="s">
        <v>65</v>
      </c>
      <c r="E75" s="71" t="s">
        <v>295</v>
      </c>
      <c r="F75" s="72" t="s">
        <v>97</v>
      </c>
      <c r="G75" s="109"/>
      <c r="H75" s="108" t="str">
        <f>IF(ISBLANK(H23),"Waiting",H23)</f>
        <v>No</v>
      </c>
      <c r="I75" s="125"/>
      <c r="J75" s="158" t="s">
        <v>9</v>
      </c>
      <c r="K75" s="153">
        <f t="shared" si="11"/>
        <v>0</v>
      </c>
      <c r="L75" s="153">
        <f t="shared" si="8"/>
        <v>0</v>
      </c>
      <c r="M75" s="153">
        <f t="shared" si="9"/>
        <v>0</v>
      </c>
      <c r="N75" s="153">
        <f t="shared" si="10"/>
        <v>0</v>
      </c>
      <c r="O75" s="153">
        <f t="shared" si="12"/>
        <v>0</v>
      </c>
      <c r="P75" s="153">
        <f t="shared" si="13"/>
        <v>0</v>
      </c>
      <c r="Q75" s="153">
        <f t="shared" si="14"/>
        <v>0</v>
      </c>
      <c r="R75" s="153">
        <f t="shared" si="15"/>
        <v>0</v>
      </c>
      <c r="S75" s="126"/>
    </row>
    <row r="76" spans="1:19" s="107" customFormat="1" ht="54" x14ac:dyDescent="0.2">
      <c r="A76" s="265"/>
      <c r="B76" s="265"/>
      <c r="C76" s="80" t="s">
        <v>198</v>
      </c>
      <c r="D76" s="80" t="s">
        <v>65</v>
      </c>
      <c r="E76" s="71" t="s">
        <v>296</v>
      </c>
      <c r="F76" s="72" t="s">
        <v>98</v>
      </c>
      <c r="G76" s="109"/>
      <c r="H76" s="108" t="str">
        <f>IF(ISBLANK(H24),"Waiting",H24)</f>
        <v>No</v>
      </c>
      <c r="I76" s="125"/>
      <c r="J76" s="158" t="s">
        <v>9</v>
      </c>
      <c r="K76" s="153">
        <f t="shared" si="11"/>
        <v>0</v>
      </c>
      <c r="L76" s="153">
        <f t="shared" si="8"/>
        <v>0</v>
      </c>
      <c r="M76" s="153">
        <f t="shared" si="9"/>
        <v>0</v>
      </c>
      <c r="N76" s="153">
        <f t="shared" si="10"/>
        <v>0</v>
      </c>
      <c r="O76" s="153">
        <f t="shared" si="12"/>
        <v>0</v>
      </c>
      <c r="P76" s="153">
        <f t="shared" si="13"/>
        <v>0</v>
      </c>
      <c r="Q76" s="153">
        <f t="shared" si="14"/>
        <v>0</v>
      </c>
      <c r="R76" s="153">
        <f t="shared" si="15"/>
        <v>0</v>
      </c>
      <c r="S76" s="126"/>
    </row>
    <row r="77" spans="1:19" s="107" customFormat="1" ht="20" x14ac:dyDescent="0.2">
      <c r="A77" s="265"/>
      <c r="B77" s="265"/>
      <c r="C77" s="215" t="s">
        <v>211</v>
      </c>
      <c r="D77" s="215" t="s">
        <v>65</v>
      </c>
      <c r="E77" s="216" t="s">
        <v>592</v>
      </c>
      <c r="F77" s="217" t="s">
        <v>107</v>
      </c>
      <c r="G77" s="109"/>
      <c r="H77" s="108" t="str">
        <f>IF(ISBLANK(H45),"Waiting",H45)</f>
        <v>No</v>
      </c>
      <c r="I77" s="125"/>
      <c r="J77" s="158" t="s">
        <v>9</v>
      </c>
      <c r="K77" s="153">
        <f t="shared" si="11"/>
        <v>0</v>
      </c>
      <c r="L77" s="153">
        <f t="shared" si="8"/>
        <v>0</v>
      </c>
      <c r="M77" s="153">
        <f t="shared" si="9"/>
        <v>0</v>
      </c>
      <c r="N77" s="153">
        <f t="shared" si="10"/>
        <v>0</v>
      </c>
      <c r="O77" s="153">
        <f t="shared" si="12"/>
        <v>0</v>
      </c>
      <c r="P77" s="153">
        <f t="shared" si="13"/>
        <v>0</v>
      </c>
      <c r="Q77" s="153">
        <f t="shared" si="14"/>
        <v>0</v>
      </c>
      <c r="R77" s="153">
        <f t="shared" si="15"/>
        <v>0</v>
      </c>
      <c r="S77" s="126"/>
    </row>
    <row r="78" spans="1:19" s="93" customFormat="1" ht="54" x14ac:dyDescent="0.2">
      <c r="A78" s="265"/>
      <c r="B78" s="265"/>
      <c r="C78" s="84" t="s">
        <v>224</v>
      </c>
      <c r="D78" s="84" t="s">
        <v>65</v>
      </c>
      <c r="E78" s="85" t="s">
        <v>317</v>
      </c>
      <c r="F78" s="86" t="s">
        <v>525</v>
      </c>
      <c r="G78" s="110"/>
      <c r="H78" s="128" t="s">
        <v>687</v>
      </c>
      <c r="I78" s="3"/>
      <c r="J78" s="158" t="s">
        <v>9</v>
      </c>
      <c r="K78" s="153">
        <f t="shared" si="11"/>
        <v>0</v>
      </c>
      <c r="L78" s="153">
        <f t="shared" si="8"/>
        <v>0</v>
      </c>
      <c r="M78" s="153">
        <f t="shared" si="9"/>
        <v>0</v>
      </c>
      <c r="N78" s="153">
        <f t="shared" si="10"/>
        <v>0</v>
      </c>
      <c r="O78" s="153">
        <f t="shared" si="12"/>
        <v>0</v>
      </c>
      <c r="P78" s="153">
        <f t="shared" si="13"/>
        <v>0</v>
      </c>
      <c r="Q78" s="153">
        <f t="shared" si="14"/>
        <v>0</v>
      </c>
      <c r="R78" s="153">
        <f t="shared" si="15"/>
        <v>0</v>
      </c>
      <c r="S78" s="6"/>
    </row>
    <row r="79" spans="1:19" s="93" customFormat="1" ht="216" x14ac:dyDescent="0.2">
      <c r="A79" s="265"/>
      <c r="B79" s="265"/>
      <c r="C79" s="57" t="s">
        <v>225</v>
      </c>
      <c r="D79" s="57" t="s">
        <v>65</v>
      </c>
      <c r="E79" s="85" t="s">
        <v>318</v>
      </c>
      <c r="F79" s="86" t="s">
        <v>118</v>
      </c>
      <c r="G79" s="96"/>
      <c r="H79" s="128" t="s">
        <v>656</v>
      </c>
      <c r="I79" s="3" t="s">
        <v>666</v>
      </c>
      <c r="J79" s="158" t="s">
        <v>9</v>
      </c>
      <c r="K79" s="153">
        <f t="shared" si="11"/>
        <v>1</v>
      </c>
      <c r="L79" s="153">
        <f t="shared" si="8"/>
        <v>0</v>
      </c>
      <c r="M79" s="153">
        <f t="shared" si="9"/>
        <v>0</v>
      </c>
      <c r="N79" s="153">
        <f t="shared" si="10"/>
        <v>0</v>
      </c>
      <c r="O79" s="153">
        <f t="shared" si="12"/>
        <v>0</v>
      </c>
      <c r="P79" s="153">
        <f t="shared" si="13"/>
        <v>0</v>
      </c>
      <c r="Q79" s="153">
        <f t="shared" si="14"/>
        <v>0</v>
      </c>
      <c r="R79" s="153">
        <f t="shared" si="15"/>
        <v>0</v>
      </c>
      <c r="S79" s="6"/>
    </row>
    <row r="80" spans="1:19" s="93" customFormat="1" ht="36" x14ac:dyDescent="0.2">
      <c r="A80" s="265"/>
      <c r="B80" s="265"/>
      <c r="C80" s="57" t="s">
        <v>226</v>
      </c>
      <c r="D80" s="57" t="s">
        <v>66</v>
      </c>
      <c r="E80" s="85" t="s">
        <v>319</v>
      </c>
      <c r="F80" s="86" t="s">
        <v>119</v>
      </c>
      <c r="G80" s="96"/>
      <c r="H80" s="128" t="s">
        <v>687</v>
      </c>
      <c r="I80" s="9"/>
      <c r="J80" s="158" t="s">
        <v>9</v>
      </c>
      <c r="K80" s="153">
        <f t="shared" si="11"/>
        <v>0</v>
      </c>
      <c r="L80" s="153">
        <f t="shared" si="8"/>
        <v>0</v>
      </c>
      <c r="M80" s="153">
        <f t="shared" si="9"/>
        <v>0</v>
      </c>
      <c r="N80" s="153">
        <f t="shared" si="10"/>
        <v>0</v>
      </c>
      <c r="O80" s="153">
        <f t="shared" si="12"/>
        <v>0</v>
      </c>
      <c r="P80" s="153">
        <f t="shared" si="13"/>
        <v>0</v>
      </c>
      <c r="Q80" s="153">
        <f t="shared" si="14"/>
        <v>0</v>
      </c>
      <c r="R80" s="153">
        <f t="shared" si="15"/>
        <v>0</v>
      </c>
      <c r="S80" s="10"/>
    </row>
    <row r="81" spans="1:19" s="93" customFormat="1" ht="36" x14ac:dyDescent="0.2">
      <c r="A81" s="265"/>
      <c r="B81" s="265"/>
      <c r="C81" s="181" t="s">
        <v>551</v>
      </c>
      <c r="D81" s="182" t="s">
        <v>65</v>
      </c>
      <c r="E81" s="183" t="s">
        <v>537</v>
      </c>
      <c r="F81" s="86"/>
      <c r="G81" s="96"/>
      <c r="H81" s="128" t="s">
        <v>687</v>
      </c>
      <c r="I81" s="9"/>
      <c r="J81" s="158" t="s">
        <v>9</v>
      </c>
      <c r="K81" s="153">
        <f t="shared" si="11"/>
        <v>0</v>
      </c>
      <c r="L81" s="153">
        <f t="shared" si="8"/>
        <v>0</v>
      </c>
      <c r="M81" s="153">
        <f t="shared" si="9"/>
        <v>0</v>
      </c>
      <c r="N81" s="153">
        <f t="shared" si="10"/>
        <v>0</v>
      </c>
      <c r="O81" s="153">
        <f t="shared" si="12"/>
        <v>0</v>
      </c>
      <c r="P81" s="153">
        <f t="shared" si="13"/>
        <v>0</v>
      </c>
      <c r="Q81" s="153">
        <f t="shared" si="14"/>
        <v>0</v>
      </c>
      <c r="R81" s="153">
        <f t="shared" si="15"/>
        <v>0</v>
      </c>
      <c r="S81" s="10"/>
    </row>
    <row r="82" spans="1:19" s="93" customFormat="1" ht="36" x14ac:dyDescent="0.2">
      <c r="A82" s="265"/>
      <c r="B82" s="265"/>
      <c r="C82" s="184" t="s">
        <v>552</v>
      </c>
      <c r="D82" s="185" t="s">
        <v>66</v>
      </c>
      <c r="E82" s="186" t="s">
        <v>538</v>
      </c>
      <c r="F82" s="86"/>
      <c r="G82" s="96"/>
      <c r="H82" s="128" t="s">
        <v>687</v>
      </c>
      <c r="I82" s="9"/>
      <c r="J82" s="158" t="s">
        <v>9</v>
      </c>
      <c r="K82" s="153">
        <f t="shared" si="11"/>
        <v>0</v>
      </c>
      <c r="L82" s="153">
        <f t="shared" si="8"/>
        <v>0</v>
      </c>
      <c r="M82" s="153">
        <f t="shared" si="9"/>
        <v>0</v>
      </c>
      <c r="N82" s="153">
        <f t="shared" si="10"/>
        <v>0</v>
      </c>
      <c r="O82" s="153">
        <f t="shared" si="12"/>
        <v>0</v>
      </c>
      <c r="P82" s="153">
        <f t="shared" si="13"/>
        <v>0</v>
      </c>
      <c r="Q82" s="153">
        <f t="shared" si="14"/>
        <v>0</v>
      </c>
      <c r="R82" s="153">
        <f t="shared" si="15"/>
        <v>0</v>
      </c>
      <c r="S82" s="10"/>
    </row>
    <row r="83" spans="1:19" s="93" customFormat="1" ht="21" thickBot="1" x14ac:dyDescent="0.25">
      <c r="A83" s="265"/>
      <c r="B83" s="265"/>
      <c r="C83" s="57" t="s">
        <v>464</v>
      </c>
      <c r="D83" s="57" t="s">
        <v>390</v>
      </c>
      <c r="E83" s="85" t="s">
        <v>458</v>
      </c>
      <c r="F83" s="86"/>
      <c r="G83" s="96"/>
      <c r="H83" s="128" t="s">
        <v>687</v>
      </c>
      <c r="I83" s="7"/>
      <c r="J83" s="159" t="s">
        <v>9</v>
      </c>
      <c r="K83" s="155">
        <f t="shared" si="11"/>
        <v>0</v>
      </c>
      <c r="L83" s="155">
        <f t="shared" si="8"/>
        <v>0</v>
      </c>
      <c r="M83" s="155">
        <f t="shared" si="9"/>
        <v>0</v>
      </c>
      <c r="N83" s="155">
        <f t="shared" si="10"/>
        <v>0</v>
      </c>
      <c r="O83" s="155">
        <f t="shared" si="12"/>
        <v>0</v>
      </c>
      <c r="P83" s="155">
        <f t="shared" si="13"/>
        <v>0</v>
      </c>
      <c r="Q83" s="155">
        <f t="shared" si="14"/>
        <v>0</v>
      </c>
      <c r="R83" s="155">
        <f t="shared" si="15"/>
        <v>0</v>
      </c>
      <c r="S83" s="8"/>
    </row>
    <row r="84" spans="1:19" s="93" customFormat="1" ht="55" thickTop="1" x14ac:dyDescent="0.2">
      <c r="A84" s="267" t="s">
        <v>10</v>
      </c>
      <c r="B84" s="272" t="s">
        <v>41</v>
      </c>
      <c r="C84" s="62" t="s">
        <v>227</v>
      </c>
      <c r="D84" s="62" t="s">
        <v>65</v>
      </c>
      <c r="E84" s="67" t="s">
        <v>331</v>
      </c>
      <c r="F84" s="81" t="s">
        <v>120</v>
      </c>
      <c r="G84" s="96"/>
      <c r="H84" s="128" t="s">
        <v>687</v>
      </c>
      <c r="I84" s="3"/>
      <c r="J84" s="153" t="s">
        <v>10</v>
      </c>
      <c r="K84" s="153">
        <f t="shared" si="11"/>
        <v>0</v>
      </c>
      <c r="L84" s="153">
        <f t="shared" si="8"/>
        <v>0</v>
      </c>
      <c r="M84" s="153">
        <f t="shared" si="9"/>
        <v>0</v>
      </c>
      <c r="N84" s="153">
        <f t="shared" si="10"/>
        <v>0</v>
      </c>
      <c r="O84" s="154">
        <f t="shared" si="12"/>
        <v>0</v>
      </c>
      <c r="P84" s="154">
        <f t="shared" si="13"/>
        <v>0</v>
      </c>
      <c r="Q84" s="154">
        <f t="shared" si="14"/>
        <v>0</v>
      </c>
      <c r="R84" s="154">
        <f t="shared" si="15"/>
        <v>0</v>
      </c>
      <c r="S84" s="6"/>
    </row>
    <row r="85" spans="1:19" s="93" customFormat="1" ht="54" x14ac:dyDescent="0.2">
      <c r="A85" s="263"/>
      <c r="B85" s="273"/>
      <c r="C85" s="62" t="s">
        <v>228</v>
      </c>
      <c r="D85" s="62" t="s">
        <v>65</v>
      </c>
      <c r="E85" s="67" t="s">
        <v>332</v>
      </c>
      <c r="F85" s="81" t="s">
        <v>121</v>
      </c>
      <c r="G85" s="96"/>
      <c r="H85" s="128" t="s">
        <v>687</v>
      </c>
      <c r="I85" s="3"/>
      <c r="J85" s="153" t="s">
        <v>10</v>
      </c>
      <c r="K85" s="153">
        <f t="shared" si="11"/>
        <v>0</v>
      </c>
      <c r="L85" s="153">
        <f t="shared" si="8"/>
        <v>0</v>
      </c>
      <c r="M85" s="153">
        <f t="shared" si="9"/>
        <v>0</v>
      </c>
      <c r="N85" s="153">
        <f t="shared" si="10"/>
        <v>0</v>
      </c>
      <c r="O85" s="153">
        <f t="shared" si="12"/>
        <v>0</v>
      </c>
      <c r="P85" s="153">
        <f t="shared" si="13"/>
        <v>0</v>
      </c>
      <c r="Q85" s="153">
        <f t="shared" si="14"/>
        <v>0</v>
      </c>
      <c r="R85" s="153">
        <f t="shared" si="15"/>
        <v>0</v>
      </c>
      <c r="S85" s="6"/>
    </row>
    <row r="86" spans="1:19" s="93" customFormat="1" ht="20" x14ac:dyDescent="0.2">
      <c r="A86" s="263"/>
      <c r="B86" s="273"/>
      <c r="C86" s="215" t="s">
        <v>211</v>
      </c>
      <c r="D86" s="215" t="s">
        <v>65</v>
      </c>
      <c r="E86" s="213" t="s">
        <v>592</v>
      </c>
      <c r="F86" s="214" t="s">
        <v>107</v>
      </c>
      <c r="G86" s="109"/>
      <c r="H86" s="108" t="str">
        <f>IF(ISBLANK(H45),"Waiting",H45)</f>
        <v>No</v>
      </c>
      <c r="I86" s="125"/>
      <c r="J86" s="153" t="s">
        <v>10</v>
      </c>
      <c r="K86" s="153">
        <f t="shared" si="11"/>
        <v>0</v>
      </c>
      <c r="L86" s="153">
        <f t="shared" si="8"/>
        <v>0</v>
      </c>
      <c r="M86" s="153">
        <f t="shared" si="9"/>
        <v>0</v>
      </c>
      <c r="N86" s="153">
        <f t="shared" si="10"/>
        <v>0</v>
      </c>
      <c r="O86" s="153">
        <f t="shared" si="12"/>
        <v>0</v>
      </c>
      <c r="P86" s="153">
        <f t="shared" si="13"/>
        <v>0</v>
      </c>
      <c r="Q86" s="153">
        <f t="shared" si="14"/>
        <v>0</v>
      </c>
      <c r="R86" s="153">
        <f t="shared" si="15"/>
        <v>0</v>
      </c>
      <c r="S86" s="126"/>
    </row>
    <row r="87" spans="1:19" s="93" customFormat="1" ht="36" x14ac:dyDescent="0.2">
      <c r="A87" s="263"/>
      <c r="B87" s="273"/>
      <c r="C87" s="62" t="s">
        <v>229</v>
      </c>
      <c r="D87" s="62" t="s">
        <v>65</v>
      </c>
      <c r="E87" s="87" t="s">
        <v>320</v>
      </c>
      <c r="F87" s="88" t="s">
        <v>122</v>
      </c>
      <c r="G87" s="96"/>
      <c r="H87" s="128" t="s">
        <v>687</v>
      </c>
      <c r="I87" s="3"/>
      <c r="J87" s="153" t="s">
        <v>10</v>
      </c>
      <c r="K87" s="153">
        <f t="shared" si="11"/>
        <v>0</v>
      </c>
      <c r="L87" s="153">
        <f t="shared" si="8"/>
        <v>0</v>
      </c>
      <c r="M87" s="153">
        <f t="shared" si="9"/>
        <v>0</v>
      </c>
      <c r="N87" s="153">
        <f t="shared" si="10"/>
        <v>0</v>
      </c>
      <c r="O87" s="153">
        <f t="shared" si="12"/>
        <v>0</v>
      </c>
      <c r="P87" s="153">
        <f t="shared" si="13"/>
        <v>0</v>
      </c>
      <c r="Q87" s="153">
        <f t="shared" si="14"/>
        <v>0</v>
      </c>
      <c r="R87" s="153">
        <f t="shared" si="15"/>
        <v>0</v>
      </c>
      <c r="S87" s="6"/>
    </row>
    <row r="88" spans="1:19" s="93" customFormat="1" ht="54" x14ac:dyDescent="0.2">
      <c r="A88" s="263"/>
      <c r="B88" s="273"/>
      <c r="C88" s="80" t="s">
        <v>224</v>
      </c>
      <c r="D88" s="80" t="s">
        <v>65</v>
      </c>
      <c r="E88" s="75" t="s">
        <v>317</v>
      </c>
      <c r="F88" s="76" t="s">
        <v>525</v>
      </c>
      <c r="G88" s="109"/>
      <c r="H88" s="108" t="str">
        <f>IF(ISBLANK(H78),"Waiting",H78)</f>
        <v>No</v>
      </c>
      <c r="I88" s="125"/>
      <c r="J88" s="153" t="s">
        <v>10</v>
      </c>
      <c r="K88" s="153">
        <f t="shared" si="11"/>
        <v>0</v>
      </c>
      <c r="L88" s="153">
        <f t="shared" si="8"/>
        <v>0</v>
      </c>
      <c r="M88" s="153">
        <f t="shared" si="9"/>
        <v>0</v>
      </c>
      <c r="N88" s="153">
        <f t="shared" si="10"/>
        <v>0</v>
      </c>
      <c r="O88" s="153">
        <f t="shared" si="12"/>
        <v>0</v>
      </c>
      <c r="P88" s="153">
        <f t="shared" si="13"/>
        <v>0</v>
      </c>
      <c r="Q88" s="153">
        <f t="shared" si="14"/>
        <v>0</v>
      </c>
      <c r="R88" s="153">
        <f t="shared" si="15"/>
        <v>0</v>
      </c>
      <c r="S88" s="126"/>
    </row>
    <row r="89" spans="1:19" s="93" customFormat="1" ht="72" x14ac:dyDescent="0.2">
      <c r="A89" s="263"/>
      <c r="B89" s="273"/>
      <c r="C89" s="62" t="s">
        <v>230</v>
      </c>
      <c r="D89" s="62" t="s">
        <v>65</v>
      </c>
      <c r="E89" s="67" t="s">
        <v>333</v>
      </c>
      <c r="F89" s="81" t="s">
        <v>123</v>
      </c>
      <c r="G89" s="96"/>
      <c r="H89" s="128" t="s">
        <v>687</v>
      </c>
      <c r="I89" s="3"/>
      <c r="J89" s="153" t="s">
        <v>10</v>
      </c>
      <c r="K89" s="153">
        <f t="shared" si="11"/>
        <v>0</v>
      </c>
      <c r="L89" s="153">
        <f t="shared" si="8"/>
        <v>0</v>
      </c>
      <c r="M89" s="153">
        <f t="shared" si="9"/>
        <v>0</v>
      </c>
      <c r="N89" s="153">
        <f t="shared" si="10"/>
        <v>0</v>
      </c>
      <c r="O89" s="153">
        <f t="shared" si="12"/>
        <v>0</v>
      </c>
      <c r="P89" s="153">
        <f t="shared" si="13"/>
        <v>0</v>
      </c>
      <c r="Q89" s="153">
        <f t="shared" si="14"/>
        <v>0</v>
      </c>
      <c r="R89" s="153">
        <f t="shared" si="15"/>
        <v>0</v>
      </c>
      <c r="S89" s="6"/>
    </row>
    <row r="90" spans="1:19" s="93" customFormat="1" ht="198" x14ac:dyDescent="0.2">
      <c r="A90" s="263"/>
      <c r="B90" s="273"/>
      <c r="C90" s="215" t="s">
        <v>212</v>
      </c>
      <c r="D90" s="215" t="s">
        <v>65</v>
      </c>
      <c r="E90" s="213" t="s">
        <v>602</v>
      </c>
      <c r="F90" s="213" t="s">
        <v>108</v>
      </c>
      <c r="G90" s="96"/>
      <c r="H90" s="108" t="str">
        <f>IF(ISBLANK(H46),"Waiting",H46)</f>
        <v>Yes</v>
      </c>
      <c r="I90" s="3" t="s">
        <v>668</v>
      </c>
      <c r="J90" s="153" t="s">
        <v>10</v>
      </c>
      <c r="K90" s="153">
        <f t="shared" si="11"/>
        <v>1</v>
      </c>
      <c r="L90" s="153">
        <f t="shared" si="8"/>
        <v>0</v>
      </c>
      <c r="M90" s="153">
        <f t="shared" si="9"/>
        <v>0</v>
      </c>
      <c r="N90" s="153">
        <f t="shared" si="10"/>
        <v>0</v>
      </c>
      <c r="O90" s="153">
        <f t="shared" si="12"/>
        <v>0</v>
      </c>
      <c r="P90" s="153">
        <f t="shared" si="13"/>
        <v>0</v>
      </c>
      <c r="Q90" s="153">
        <f t="shared" si="14"/>
        <v>0</v>
      </c>
      <c r="R90" s="153">
        <f t="shared" si="15"/>
        <v>0</v>
      </c>
      <c r="S90" s="6"/>
    </row>
    <row r="91" spans="1:19" s="93" customFormat="1" ht="180" x14ac:dyDescent="0.2">
      <c r="A91" s="263"/>
      <c r="B91" s="273"/>
      <c r="C91" s="52" t="s">
        <v>603</v>
      </c>
      <c r="D91" s="52" t="s">
        <v>65</v>
      </c>
      <c r="E91" s="87" t="s">
        <v>604</v>
      </c>
      <c r="F91" s="87" t="s">
        <v>605</v>
      </c>
      <c r="G91" s="96"/>
      <c r="H91" s="128" t="s">
        <v>687</v>
      </c>
      <c r="I91" s="3" t="s">
        <v>667</v>
      </c>
      <c r="J91" s="153" t="s">
        <v>10</v>
      </c>
      <c r="K91" s="153">
        <f t="shared" si="11"/>
        <v>0</v>
      </c>
      <c r="L91" s="153">
        <f t="shared" si="8"/>
        <v>0</v>
      </c>
      <c r="M91" s="153">
        <f t="shared" si="9"/>
        <v>0</v>
      </c>
      <c r="N91" s="153">
        <f t="shared" si="10"/>
        <v>0</v>
      </c>
      <c r="O91" s="153">
        <f t="shared" si="12"/>
        <v>0</v>
      </c>
      <c r="P91" s="153">
        <f t="shared" si="13"/>
        <v>0</v>
      </c>
      <c r="Q91" s="153">
        <f t="shared" si="14"/>
        <v>0</v>
      </c>
      <c r="R91" s="153">
        <f t="shared" si="15"/>
        <v>0</v>
      </c>
      <c r="S91" s="6"/>
    </row>
    <row r="92" spans="1:19" s="93" customFormat="1" ht="54" x14ac:dyDescent="0.2">
      <c r="A92" s="263"/>
      <c r="B92" s="273"/>
      <c r="C92" s="62" t="s">
        <v>231</v>
      </c>
      <c r="D92" s="62" t="s">
        <v>66</v>
      </c>
      <c r="E92" s="87" t="s">
        <v>334</v>
      </c>
      <c r="F92" s="88" t="s">
        <v>124</v>
      </c>
      <c r="G92" s="96"/>
      <c r="H92" s="128" t="s">
        <v>687</v>
      </c>
      <c r="I92" s="3"/>
      <c r="J92" s="153" t="s">
        <v>10</v>
      </c>
      <c r="K92" s="153">
        <f t="shared" si="11"/>
        <v>0</v>
      </c>
      <c r="L92" s="153">
        <f t="shared" si="8"/>
        <v>0</v>
      </c>
      <c r="M92" s="153">
        <f t="shared" si="9"/>
        <v>0</v>
      </c>
      <c r="N92" s="153">
        <f t="shared" si="10"/>
        <v>0</v>
      </c>
      <c r="O92" s="153">
        <f t="shared" si="12"/>
        <v>0</v>
      </c>
      <c r="P92" s="153">
        <f t="shared" si="13"/>
        <v>0</v>
      </c>
      <c r="Q92" s="153">
        <f t="shared" si="14"/>
        <v>0</v>
      </c>
      <c r="R92" s="153">
        <f t="shared" si="15"/>
        <v>0</v>
      </c>
      <c r="S92" s="6"/>
    </row>
    <row r="93" spans="1:19" s="93" customFormat="1" ht="36" x14ac:dyDescent="0.2">
      <c r="A93" s="263"/>
      <c r="B93" s="273"/>
      <c r="C93" s="80" t="s">
        <v>215</v>
      </c>
      <c r="D93" s="80" t="s">
        <v>66</v>
      </c>
      <c r="E93" s="71" t="s">
        <v>308</v>
      </c>
      <c r="F93" s="72" t="s">
        <v>102</v>
      </c>
      <c r="G93" s="101"/>
      <c r="H93" s="104" t="str">
        <f>IF(ISBLANK(H49),"Waiting",H49)</f>
        <v>No</v>
      </c>
      <c r="I93" s="3"/>
      <c r="J93" s="153" t="s">
        <v>10</v>
      </c>
      <c r="K93" s="153">
        <f t="shared" si="11"/>
        <v>0</v>
      </c>
      <c r="L93" s="153">
        <f t="shared" si="8"/>
        <v>0</v>
      </c>
      <c r="M93" s="153">
        <f t="shared" si="9"/>
        <v>0</v>
      </c>
      <c r="N93" s="153">
        <f t="shared" si="10"/>
        <v>0</v>
      </c>
      <c r="O93" s="153">
        <f t="shared" si="12"/>
        <v>0</v>
      </c>
      <c r="P93" s="153">
        <f t="shared" si="13"/>
        <v>0</v>
      </c>
      <c r="Q93" s="153">
        <f t="shared" si="14"/>
        <v>0</v>
      </c>
      <c r="R93" s="153">
        <f t="shared" si="15"/>
        <v>0</v>
      </c>
      <c r="S93" s="6"/>
    </row>
    <row r="94" spans="1:19" s="93" customFormat="1" ht="36" x14ac:dyDescent="0.2">
      <c r="A94" s="263"/>
      <c r="B94" s="273"/>
      <c r="C94" s="80" t="s">
        <v>214</v>
      </c>
      <c r="D94" s="80" t="s">
        <v>66</v>
      </c>
      <c r="E94" s="71" t="s">
        <v>307</v>
      </c>
      <c r="F94" s="72" t="s">
        <v>110</v>
      </c>
      <c r="G94" s="101"/>
      <c r="H94" s="104" t="str">
        <f>IF(ISBLANK(H48),"Waiting",H48)</f>
        <v>No</v>
      </c>
      <c r="I94" s="3"/>
      <c r="J94" s="153" t="s">
        <v>10</v>
      </c>
      <c r="K94" s="153">
        <f t="shared" si="11"/>
        <v>0</v>
      </c>
      <c r="L94" s="153">
        <f t="shared" si="8"/>
        <v>0</v>
      </c>
      <c r="M94" s="153">
        <f t="shared" si="9"/>
        <v>0</v>
      </c>
      <c r="N94" s="153">
        <f t="shared" si="10"/>
        <v>0</v>
      </c>
      <c r="O94" s="153">
        <f t="shared" si="12"/>
        <v>0</v>
      </c>
      <c r="P94" s="153">
        <f t="shared" si="13"/>
        <v>0</v>
      </c>
      <c r="Q94" s="153">
        <f t="shared" si="14"/>
        <v>0</v>
      </c>
      <c r="R94" s="153">
        <f t="shared" si="15"/>
        <v>0</v>
      </c>
      <c r="S94" s="6"/>
    </row>
    <row r="95" spans="1:19" s="93" customFormat="1" ht="36" x14ac:dyDescent="0.2">
      <c r="A95" s="263"/>
      <c r="B95" s="273"/>
      <c r="C95" s="188" t="s">
        <v>553</v>
      </c>
      <c r="D95" s="189" t="s">
        <v>65</v>
      </c>
      <c r="E95" s="190" t="s">
        <v>537</v>
      </c>
      <c r="F95" s="187"/>
      <c r="G95" s="101"/>
      <c r="H95" s="128" t="s">
        <v>687</v>
      </c>
      <c r="I95" s="3"/>
      <c r="J95" s="153" t="s">
        <v>10</v>
      </c>
      <c r="K95" s="153">
        <f t="shared" si="11"/>
        <v>0</v>
      </c>
      <c r="L95" s="153">
        <f t="shared" si="8"/>
        <v>0</v>
      </c>
      <c r="M95" s="153">
        <f t="shared" si="9"/>
        <v>0</v>
      </c>
      <c r="N95" s="153">
        <f t="shared" si="10"/>
        <v>0</v>
      </c>
      <c r="O95" s="153">
        <f t="shared" si="12"/>
        <v>0</v>
      </c>
      <c r="P95" s="153">
        <f t="shared" si="13"/>
        <v>0</v>
      </c>
      <c r="Q95" s="153">
        <f t="shared" si="14"/>
        <v>0</v>
      </c>
      <c r="R95" s="153">
        <f t="shared" si="15"/>
        <v>0</v>
      </c>
      <c r="S95" s="6"/>
    </row>
    <row r="96" spans="1:19" s="93" customFormat="1" ht="36" x14ac:dyDescent="0.2">
      <c r="A96" s="263"/>
      <c r="B96" s="273"/>
      <c r="C96" s="191" t="s">
        <v>554</v>
      </c>
      <c r="D96" s="192" t="s">
        <v>66</v>
      </c>
      <c r="E96" s="193" t="s">
        <v>538</v>
      </c>
      <c r="F96" s="187"/>
      <c r="G96" s="101"/>
      <c r="H96" s="128" t="s">
        <v>687</v>
      </c>
      <c r="I96" s="3"/>
      <c r="J96" s="153" t="s">
        <v>10</v>
      </c>
      <c r="K96" s="153">
        <f t="shared" si="11"/>
        <v>0</v>
      </c>
      <c r="L96" s="153">
        <f t="shared" si="8"/>
        <v>0</v>
      </c>
      <c r="M96" s="153">
        <f t="shared" si="9"/>
        <v>0</v>
      </c>
      <c r="N96" s="153">
        <f t="shared" si="10"/>
        <v>0</v>
      </c>
      <c r="O96" s="153">
        <f t="shared" si="12"/>
        <v>0</v>
      </c>
      <c r="P96" s="153">
        <f t="shared" si="13"/>
        <v>0</v>
      </c>
      <c r="Q96" s="153">
        <f t="shared" si="14"/>
        <v>0</v>
      </c>
      <c r="R96" s="153">
        <f t="shared" si="15"/>
        <v>0</v>
      </c>
      <c r="S96" s="203"/>
    </row>
    <row r="97" spans="1:20" s="93" customFormat="1" ht="21" thickBot="1" x14ac:dyDescent="0.25">
      <c r="A97" s="271"/>
      <c r="B97" s="274"/>
      <c r="C97" s="62" t="s">
        <v>465</v>
      </c>
      <c r="D97" s="62" t="s">
        <v>390</v>
      </c>
      <c r="E97" s="87" t="s">
        <v>458</v>
      </c>
      <c r="F97" s="88"/>
      <c r="G97" s="101"/>
      <c r="H97" s="128" t="s">
        <v>687</v>
      </c>
      <c r="I97" s="132"/>
      <c r="J97" s="153" t="s">
        <v>10</v>
      </c>
      <c r="K97" s="153">
        <f t="shared" si="11"/>
        <v>0</v>
      </c>
      <c r="L97" s="153">
        <f t="shared" si="8"/>
        <v>0</v>
      </c>
      <c r="M97" s="153">
        <f t="shared" si="9"/>
        <v>0</v>
      </c>
      <c r="N97" s="153">
        <f t="shared" si="10"/>
        <v>0</v>
      </c>
      <c r="O97" s="155">
        <f t="shared" si="12"/>
        <v>0</v>
      </c>
      <c r="P97" s="155">
        <f t="shared" si="13"/>
        <v>0</v>
      </c>
      <c r="Q97" s="155">
        <f t="shared" si="14"/>
        <v>0</v>
      </c>
      <c r="R97" s="155">
        <f t="shared" si="15"/>
        <v>0</v>
      </c>
      <c r="S97" s="133"/>
    </row>
    <row r="98" spans="1:20" s="93" customFormat="1" ht="181" thickTop="1" x14ac:dyDescent="0.2">
      <c r="A98" s="264" t="s">
        <v>11</v>
      </c>
      <c r="B98" s="264" t="s">
        <v>42</v>
      </c>
      <c r="C98" s="57" t="s">
        <v>232</v>
      </c>
      <c r="D98" s="57" t="s">
        <v>65</v>
      </c>
      <c r="E98" s="78" t="s">
        <v>335</v>
      </c>
      <c r="F98" s="79" t="s">
        <v>125</v>
      </c>
      <c r="G98" s="111"/>
      <c r="H98" s="127" t="s">
        <v>656</v>
      </c>
      <c r="I98" s="4" t="s">
        <v>669</v>
      </c>
      <c r="J98" s="152" t="s">
        <v>11</v>
      </c>
      <c r="K98" s="152">
        <f t="shared" si="11"/>
        <v>1</v>
      </c>
      <c r="L98" s="152">
        <f t="shared" si="8"/>
        <v>0</v>
      </c>
      <c r="M98" s="152">
        <f t="shared" si="9"/>
        <v>0</v>
      </c>
      <c r="N98" s="152">
        <f t="shared" si="10"/>
        <v>0</v>
      </c>
      <c r="O98" s="154">
        <f t="shared" si="12"/>
        <v>0</v>
      </c>
      <c r="P98" s="154">
        <f t="shared" si="13"/>
        <v>0</v>
      </c>
      <c r="Q98" s="154">
        <f t="shared" si="14"/>
        <v>0</v>
      </c>
      <c r="R98" s="154">
        <f t="shared" si="15"/>
        <v>0</v>
      </c>
      <c r="S98" s="5"/>
    </row>
    <row r="99" spans="1:20" s="93" customFormat="1" ht="55" thickBot="1" x14ac:dyDescent="0.25">
      <c r="A99" s="265"/>
      <c r="B99" s="265"/>
      <c r="C99" s="57" t="s">
        <v>233</v>
      </c>
      <c r="D99" s="57" t="s">
        <v>65</v>
      </c>
      <c r="E99" s="78" t="s">
        <v>336</v>
      </c>
      <c r="F99" s="79" t="s">
        <v>584</v>
      </c>
      <c r="G99" s="111"/>
      <c r="H99" s="128" t="s">
        <v>687</v>
      </c>
      <c r="I99" s="3"/>
      <c r="J99" s="153" t="s">
        <v>11</v>
      </c>
      <c r="K99" s="153">
        <f t="shared" si="11"/>
        <v>0</v>
      </c>
      <c r="L99" s="153">
        <f t="shared" si="8"/>
        <v>0</v>
      </c>
      <c r="M99" s="153">
        <f t="shared" si="9"/>
        <v>0</v>
      </c>
      <c r="N99" s="153">
        <f t="shared" si="10"/>
        <v>0</v>
      </c>
      <c r="O99" s="153">
        <f t="shared" si="12"/>
        <v>0</v>
      </c>
      <c r="P99" s="153">
        <f t="shared" si="13"/>
        <v>0</v>
      </c>
      <c r="Q99" s="153">
        <f t="shared" si="14"/>
        <v>0</v>
      </c>
      <c r="R99" s="153">
        <f t="shared" si="15"/>
        <v>0</v>
      </c>
      <c r="S99" s="6"/>
    </row>
    <row r="100" spans="1:20" s="93" customFormat="1" ht="181" thickTop="1" x14ac:dyDescent="0.2">
      <c r="A100" s="265"/>
      <c r="B100" s="265"/>
      <c r="C100" s="57" t="s">
        <v>234</v>
      </c>
      <c r="D100" s="57" t="s">
        <v>65</v>
      </c>
      <c r="E100" s="78" t="s">
        <v>337</v>
      </c>
      <c r="F100" s="79" t="s">
        <v>127</v>
      </c>
      <c r="G100" s="111"/>
      <c r="H100" s="127" t="s">
        <v>656</v>
      </c>
      <c r="I100" s="3" t="s">
        <v>670</v>
      </c>
      <c r="J100" s="153" t="s">
        <v>11</v>
      </c>
      <c r="K100" s="153">
        <f t="shared" si="11"/>
        <v>1</v>
      </c>
      <c r="L100" s="153">
        <f t="shared" si="8"/>
        <v>0</v>
      </c>
      <c r="M100" s="153">
        <f t="shared" si="9"/>
        <v>0</v>
      </c>
      <c r="N100" s="153">
        <f t="shared" si="10"/>
        <v>0</v>
      </c>
      <c r="O100" s="153">
        <f t="shared" si="12"/>
        <v>0</v>
      </c>
      <c r="P100" s="153">
        <f t="shared" si="13"/>
        <v>0</v>
      </c>
      <c r="Q100" s="153">
        <f t="shared" si="14"/>
        <v>0</v>
      </c>
      <c r="R100" s="153">
        <f t="shared" si="15"/>
        <v>0</v>
      </c>
      <c r="S100" s="6"/>
    </row>
    <row r="101" spans="1:20" s="93" customFormat="1" ht="21" thickBot="1" x14ac:dyDescent="0.25">
      <c r="A101" s="265"/>
      <c r="B101" s="265"/>
      <c r="C101" s="57" t="s">
        <v>235</v>
      </c>
      <c r="D101" s="57" t="s">
        <v>65</v>
      </c>
      <c r="E101" s="78" t="s">
        <v>338</v>
      </c>
      <c r="F101" s="79" t="s">
        <v>128</v>
      </c>
      <c r="G101" s="111"/>
      <c r="H101" s="128" t="s">
        <v>687</v>
      </c>
      <c r="I101" s="3"/>
      <c r="J101" s="153" t="s">
        <v>11</v>
      </c>
      <c r="K101" s="153">
        <f t="shared" si="11"/>
        <v>0</v>
      </c>
      <c r="L101" s="153">
        <f t="shared" si="8"/>
        <v>0</v>
      </c>
      <c r="M101" s="153">
        <f t="shared" si="9"/>
        <v>0</v>
      </c>
      <c r="N101" s="153">
        <f t="shared" si="10"/>
        <v>0</v>
      </c>
      <c r="O101" s="153">
        <f t="shared" si="12"/>
        <v>0</v>
      </c>
      <c r="P101" s="153">
        <f t="shared" si="13"/>
        <v>0</v>
      </c>
      <c r="Q101" s="153">
        <f t="shared" si="14"/>
        <v>0</v>
      </c>
      <c r="R101" s="153">
        <f t="shared" si="15"/>
        <v>0</v>
      </c>
      <c r="S101" s="6"/>
    </row>
    <row r="102" spans="1:20" s="93" customFormat="1" ht="74" thickTop="1" thickBot="1" x14ac:dyDescent="0.25">
      <c r="A102" s="265"/>
      <c r="B102" s="265"/>
      <c r="C102" s="57" t="s">
        <v>236</v>
      </c>
      <c r="D102" s="57" t="s">
        <v>65</v>
      </c>
      <c r="E102" s="78" t="s">
        <v>339</v>
      </c>
      <c r="F102" s="79" t="s">
        <v>129</v>
      </c>
      <c r="G102" s="111"/>
      <c r="H102" s="127" t="s">
        <v>656</v>
      </c>
      <c r="I102" s="3" t="s">
        <v>671</v>
      </c>
      <c r="J102" s="153" t="s">
        <v>11</v>
      </c>
      <c r="K102" s="153">
        <f t="shared" si="11"/>
        <v>1</v>
      </c>
      <c r="L102" s="153">
        <f t="shared" si="8"/>
        <v>0</v>
      </c>
      <c r="M102" s="153">
        <f t="shared" si="9"/>
        <v>0</v>
      </c>
      <c r="N102" s="153">
        <f t="shared" si="10"/>
        <v>0</v>
      </c>
      <c r="O102" s="153">
        <f t="shared" si="12"/>
        <v>0</v>
      </c>
      <c r="P102" s="153">
        <f t="shared" si="13"/>
        <v>0</v>
      </c>
      <c r="Q102" s="153">
        <f t="shared" si="14"/>
        <v>0</v>
      </c>
      <c r="R102" s="153">
        <f t="shared" si="15"/>
        <v>0</v>
      </c>
      <c r="S102" s="6"/>
    </row>
    <row r="103" spans="1:20" s="93" customFormat="1" ht="127" thickTop="1" x14ac:dyDescent="0.2">
      <c r="A103" s="265"/>
      <c r="B103" s="265"/>
      <c r="C103" s="57" t="s">
        <v>237</v>
      </c>
      <c r="D103" s="57" t="s">
        <v>65</v>
      </c>
      <c r="E103" s="78" t="s">
        <v>340</v>
      </c>
      <c r="F103" s="79" t="s">
        <v>130</v>
      </c>
      <c r="G103" s="111"/>
      <c r="H103" s="127" t="s">
        <v>656</v>
      </c>
      <c r="I103" s="3" t="s">
        <v>672</v>
      </c>
      <c r="J103" s="153" t="s">
        <v>11</v>
      </c>
      <c r="K103" s="153">
        <f t="shared" si="11"/>
        <v>1</v>
      </c>
      <c r="L103" s="153">
        <f t="shared" si="8"/>
        <v>0</v>
      </c>
      <c r="M103" s="153">
        <f t="shared" si="9"/>
        <v>0</v>
      </c>
      <c r="N103" s="153">
        <f t="shared" si="10"/>
        <v>0</v>
      </c>
      <c r="O103" s="153">
        <f t="shared" si="12"/>
        <v>0</v>
      </c>
      <c r="P103" s="153">
        <f t="shared" si="13"/>
        <v>0</v>
      </c>
      <c r="Q103" s="153">
        <f t="shared" si="14"/>
        <v>0</v>
      </c>
      <c r="R103" s="153">
        <f t="shared" si="15"/>
        <v>0</v>
      </c>
      <c r="S103" s="6"/>
    </row>
    <row r="104" spans="1:20" s="93" customFormat="1" ht="36" x14ac:dyDescent="0.2">
      <c r="A104" s="265"/>
      <c r="B104" s="265"/>
      <c r="C104" s="57" t="s">
        <v>238</v>
      </c>
      <c r="D104" s="57" t="s">
        <v>65</v>
      </c>
      <c r="E104" s="78" t="s">
        <v>341</v>
      </c>
      <c r="F104" s="79" t="s">
        <v>131</v>
      </c>
      <c r="G104" s="111"/>
      <c r="H104" s="128" t="s">
        <v>687</v>
      </c>
      <c r="I104" s="9"/>
      <c r="J104" s="153" t="s">
        <v>11</v>
      </c>
      <c r="K104" s="153">
        <f t="shared" si="11"/>
        <v>0</v>
      </c>
      <c r="L104" s="153">
        <f t="shared" si="8"/>
        <v>0</v>
      </c>
      <c r="M104" s="153">
        <f t="shared" si="9"/>
        <v>0</v>
      </c>
      <c r="N104" s="153">
        <f t="shared" si="10"/>
        <v>0</v>
      </c>
      <c r="O104" s="153">
        <f t="shared" si="12"/>
        <v>0</v>
      </c>
      <c r="P104" s="153">
        <f t="shared" si="13"/>
        <v>0</v>
      </c>
      <c r="Q104" s="153">
        <f t="shared" si="14"/>
        <v>0</v>
      </c>
      <c r="R104" s="153">
        <f t="shared" si="15"/>
        <v>0</v>
      </c>
      <c r="S104" s="10"/>
    </row>
    <row r="105" spans="1:20" s="93" customFormat="1" ht="36" x14ac:dyDescent="0.2">
      <c r="A105" s="265"/>
      <c r="B105" s="265"/>
      <c r="C105" s="220" t="s">
        <v>583</v>
      </c>
      <c r="D105" s="220" t="s">
        <v>65</v>
      </c>
      <c r="E105" s="221" t="s">
        <v>617</v>
      </c>
      <c r="F105" s="79" t="s">
        <v>585</v>
      </c>
      <c r="G105" s="111"/>
      <c r="H105" s="128" t="s">
        <v>687</v>
      </c>
      <c r="I105" s="9"/>
      <c r="J105" s="153" t="s">
        <v>11</v>
      </c>
      <c r="K105" s="153">
        <f t="shared" si="11"/>
        <v>0</v>
      </c>
      <c r="L105" s="153">
        <f t="shared" si="8"/>
        <v>0</v>
      </c>
      <c r="M105" s="153">
        <f t="shared" si="9"/>
        <v>0</v>
      </c>
      <c r="N105" s="153">
        <f t="shared" si="10"/>
        <v>0</v>
      </c>
      <c r="O105" s="153">
        <f t="shared" si="12"/>
        <v>0</v>
      </c>
      <c r="P105" s="153">
        <f t="shared" si="13"/>
        <v>0</v>
      </c>
      <c r="Q105" s="153">
        <f t="shared" si="14"/>
        <v>0</v>
      </c>
      <c r="R105" s="153">
        <f t="shared" si="15"/>
        <v>0</v>
      </c>
      <c r="S105" s="10"/>
    </row>
    <row r="106" spans="1:20" s="93" customFormat="1" ht="36" x14ac:dyDescent="0.2">
      <c r="A106" s="265"/>
      <c r="B106" s="265"/>
      <c r="C106" s="181" t="s">
        <v>555</v>
      </c>
      <c r="D106" s="182" t="s">
        <v>65</v>
      </c>
      <c r="E106" s="183" t="s">
        <v>537</v>
      </c>
      <c r="F106" s="79"/>
      <c r="G106" s="111"/>
      <c r="H106" s="128" t="s">
        <v>687</v>
      </c>
      <c r="I106" s="9"/>
      <c r="J106" s="153" t="s">
        <v>11</v>
      </c>
      <c r="K106" s="153">
        <f t="shared" si="11"/>
        <v>0</v>
      </c>
      <c r="L106" s="153">
        <f t="shared" si="8"/>
        <v>0</v>
      </c>
      <c r="M106" s="153">
        <f t="shared" si="9"/>
        <v>0</v>
      </c>
      <c r="N106" s="153">
        <f t="shared" si="10"/>
        <v>0</v>
      </c>
      <c r="O106" s="153">
        <f t="shared" si="12"/>
        <v>0</v>
      </c>
      <c r="P106" s="153">
        <f t="shared" si="13"/>
        <v>0</v>
      </c>
      <c r="Q106" s="153">
        <f t="shared" si="14"/>
        <v>0</v>
      </c>
      <c r="R106" s="153">
        <f t="shared" si="15"/>
        <v>0</v>
      </c>
      <c r="S106" s="10"/>
    </row>
    <row r="107" spans="1:20" s="93" customFormat="1" ht="36" x14ac:dyDescent="0.2">
      <c r="A107" s="265"/>
      <c r="B107" s="265"/>
      <c r="C107" s="200" t="s">
        <v>574</v>
      </c>
      <c r="D107" s="201" t="s">
        <v>66</v>
      </c>
      <c r="E107" s="202" t="s">
        <v>538</v>
      </c>
      <c r="F107" s="79"/>
      <c r="G107" s="111"/>
      <c r="H107" s="128" t="s">
        <v>687</v>
      </c>
      <c r="I107" s="9"/>
      <c r="J107" s="153" t="s">
        <v>11</v>
      </c>
      <c r="K107" s="153">
        <f t="shared" si="11"/>
        <v>0</v>
      </c>
      <c r="L107" s="153">
        <f t="shared" si="8"/>
        <v>0</v>
      </c>
      <c r="M107" s="153">
        <f t="shared" si="9"/>
        <v>0</v>
      </c>
      <c r="N107" s="153">
        <f t="shared" si="10"/>
        <v>0</v>
      </c>
      <c r="O107" s="153">
        <f t="shared" si="12"/>
        <v>0</v>
      </c>
      <c r="P107" s="153">
        <f t="shared" si="13"/>
        <v>0</v>
      </c>
      <c r="Q107" s="153">
        <f t="shared" si="14"/>
        <v>0</v>
      </c>
      <c r="R107" s="153">
        <f t="shared" si="15"/>
        <v>0</v>
      </c>
      <c r="S107" s="10"/>
    </row>
    <row r="108" spans="1:20" s="93" customFormat="1" ht="21" thickBot="1" x14ac:dyDescent="0.25">
      <c r="A108" s="265"/>
      <c r="B108" s="265"/>
      <c r="C108" s="57" t="s">
        <v>466</v>
      </c>
      <c r="D108" s="57" t="s">
        <v>390</v>
      </c>
      <c r="E108" s="78" t="s">
        <v>458</v>
      </c>
      <c r="F108" s="79"/>
      <c r="G108" s="111"/>
      <c r="H108" s="128" t="s">
        <v>687</v>
      </c>
      <c r="I108" s="7"/>
      <c r="J108" s="155" t="s">
        <v>11</v>
      </c>
      <c r="K108" s="155">
        <f t="shared" si="11"/>
        <v>0</v>
      </c>
      <c r="L108" s="155">
        <f t="shared" si="8"/>
        <v>0</v>
      </c>
      <c r="M108" s="155">
        <f t="shared" si="9"/>
        <v>0</v>
      </c>
      <c r="N108" s="155">
        <f t="shared" si="10"/>
        <v>0</v>
      </c>
      <c r="O108" s="155">
        <f t="shared" si="12"/>
        <v>0</v>
      </c>
      <c r="P108" s="155">
        <f t="shared" si="13"/>
        <v>0</v>
      </c>
      <c r="Q108" s="155">
        <f t="shared" si="14"/>
        <v>0</v>
      </c>
      <c r="R108" s="155">
        <f t="shared" si="15"/>
        <v>0</v>
      </c>
      <c r="S108" s="8"/>
    </row>
    <row r="109" spans="1:20" s="100" customFormat="1" ht="55" thickTop="1" x14ac:dyDescent="0.2">
      <c r="A109" s="267" t="s">
        <v>12</v>
      </c>
      <c r="B109" s="267" t="s">
        <v>43</v>
      </c>
      <c r="C109" s="69" t="s">
        <v>239</v>
      </c>
      <c r="D109" s="69" t="s">
        <v>65</v>
      </c>
      <c r="E109" s="53" t="s">
        <v>321</v>
      </c>
      <c r="F109" s="54" t="s">
        <v>526</v>
      </c>
      <c r="G109" s="111"/>
      <c r="H109" s="128" t="s">
        <v>687</v>
      </c>
      <c r="I109" s="4"/>
      <c r="J109" s="152" t="s">
        <v>12</v>
      </c>
      <c r="K109" s="152">
        <f t="shared" si="11"/>
        <v>0</v>
      </c>
      <c r="L109" s="152">
        <f t="shared" si="8"/>
        <v>0</v>
      </c>
      <c r="M109" s="152">
        <f t="shared" si="9"/>
        <v>0</v>
      </c>
      <c r="N109" s="152">
        <f t="shared" si="10"/>
        <v>0</v>
      </c>
      <c r="O109" s="154">
        <f t="shared" si="12"/>
        <v>0</v>
      </c>
      <c r="P109" s="154">
        <f t="shared" si="13"/>
        <v>0</v>
      </c>
      <c r="Q109" s="154">
        <f t="shared" si="14"/>
        <v>0</v>
      </c>
      <c r="R109" s="154">
        <f t="shared" si="15"/>
        <v>0</v>
      </c>
      <c r="S109" s="5"/>
      <c r="T109" s="99"/>
    </row>
    <row r="110" spans="1:20" s="93" customFormat="1" ht="144" x14ac:dyDescent="0.2">
      <c r="A110" s="263"/>
      <c r="B110" s="263"/>
      <c r="C110" s="69" t="s">
        <v>240</v>
      </c>
      <c r="D110" s="69" t="s">
        <v>65</v>
      </c>
      <c r="E110" s="53" t="s">
        <v>322</v>
      </c>
      <c r="F110" s="54" t="s">
        <v>132</v>
      </c>
      <c r="G110" s="96"/>
      <c r="H110" s="128" t="s">
        <v>656</v>
      </c>
      <c r="I110" s="3" t="s">
        <v>673</v>
      </c>
      <c r="J110" s="153" t="s">
        <v>12</v>
      </c>
      <c r="K110" s="153">
        <f t="shared" si="11"/>
        <v>1</v>
      </c>
      <c r="L110" s="153">
        <f t="shared" si="8"/>
        <v>0</v>
      </c>
      <c r="M110" s="153">
        <f t="shared" si="9"/>
        <v>0</v>
      </c>
      <c r="N110" s="153">
        <f t="shared" si="10"/>
        <v>0</v>
      </c>
      <c r="O110" s="153">
        <f t="shared" si="12"/>
        <v>0</v>
      </c>
      <c r="P110" s="153">
        <f t="shared" si="13"/>
        <v>0</v>
      </c>
      <c r="Q110" s="153">
        <f t="shared" si="14"/>
        <v>0</v>
      </c>
      <c r="R110" s="153">
        <f t="shared" si="15"/>
        <v>0</v>
      </c>
      <c r="S110" s="6"/>
    </row>
    <row r="111" spans="1:20" s="93" customFormat="1" ht="252" x14ac:dyDescent="0.2">
      <c r="A111" s="263"/>
      <c r="B111" s="263"/>
      <c r="C111" s="69" t="s">
        <v>241</v>
      </c>
      <c r="D111" s="69" t="s">
        <v>65</v>
      </c>
      <c r="E111" s="53" t="s">
        <v>323</v>
      </c>
      <c r="F111" s="54" t="s">
        <v>527</v>
      </c>
      <c r="G111" s="96"/>
      <c r="H111" s="128" t="s">
        <v>656</v>
      </c>
      <c r="I111" s="3" t="s">
        <v>674</v>
      </c>
      <c r="J111" s="153" t="s">
        <v>12</v>
      </c>
      <c r="K111" s="153">
        <f t="shared" si="11"/>
        <v>1</v>
      </c>
      <c r="L111" s="153">
        <f t="shared" si="8"/>
        <v>0</v>
      </c>
      <c r="M111" s="153">
        <f t="shared" si="9"/>
        <v>0</v>
      </c>
      <c r="N111" s="153">
        <f t="shared" si="10"/>
        <v>0</v>
      </c>
      <c r="O111" s="153">
        <f t="shared" si="12"/>
        <v>0</v>
      </c>
      <c r="P111" s="153">
        <f t="shared" si="13"/>
        <v>0</v>
      </c>
      <c r="Q111" s="153">
        <f t="shared" si="14"/>
        <v>0</v>
      </c>
      <c r="R111" s="153">
        <f t="shared" si="15"/>
        <v>0</v>
      </c>
      <c r="S111" s="6"/>
    </row>
    <row r="112" spans="1:20" s="93" customFormat="1" ht="198" x14ac:dyDescent="0.2">
      <c r="A112" s="263"/>
      <c r="B112" s="263"/>
      <c r="C112" s="69" t="s">
        <v>242</v>
      </c>
      <c r="D112" s="69" t="s">
        <v>65</v>
      </c>
      <c r="E112" s="53" t="s">
        <v>342</v>
      </c>
      <c r="F112" s="54" t="s">
        <v>133</v>
      </c>
      <c r="G112" s="96"/>
      <c r="H112" s="128" t="s">
        <v>656</v>
      </c>
      <c r="I112" s="3" t="s">
        <v>675</v>
      </c>
      <c r="J112" s="153" t="s">
        <v>12</v>
      </c>
      <c r="K112" s="153">
        <f t="shared" si="11"/>
        <v>1</v>
      </c>
      <c r="L112" s="153">
        <f t="shared" si="8"/>
        <v>0</v>
      </c>
      <c r="M112" s="153">
        <f t="shared" si="9"/>
        <v>0</v>
      </c>
      <c r="N112" s="153">
        <f t="shared" si="10"/>
        <v>0</v>
      </c>
      <c r="O112" s="153">
        <f t="shared" si="12"/>
        <v>0</v>
      </c>
      <c r="P112" s="153">
        <f t="shared" si="13"/>
        <v>0</v>
      </c>
      <c r="Q112" s="153">
        <f t="shared" si="14"/>
        <v>0</v>
      </c>
      <c r="R112" s="153">
        <f t="shared" si="15"/>
        <v>0</v>
      </c>
      <c r="S112" s="6"/>
    </row>
    <row r="113" spans="1:19" s="93" customFormat="1" ht="36" x14ac:dyDescent="0.2">
      <c r="A113" s="263"/>
      <c r="B113" s="263"/>
      <c r="C113" s="69" t="s">
        <v>243</v>
      </c>
      <c r="D113" s="69" t="s">
        <v>65</v>
      </c>
      <c r="E113" s="53" t="s">
        <v>343</v>
      </c>
      <c r="F113" s="54" t="s">
        <v>134</v>
      </c>
      <c r="G113" s="96"/>
      <c r="H113" s="128" t="s">
        <v>687</v>
      </c>
      <c r="I113" s="3"/>
      <c r="J113" s="153" t="s">
        <v>12</v>
      </c>
      <c r="K113" s="153">
        <f t="shared" si="11"/>
        <v>0</v>
      </c>
      <c r="L113" s="153">
        <f t="shared" si="8"/>
        <v>0</v>
      </c>
      <c r="M113" s="153">
        <f t="shared" si="9"/>
        <v>0</v>
      </c>
      <c r="N113" s="153">
        <f t="shared" si="10"/>
        <v>0</v>
      </c>
      <c r="O113" s="153">
        <f t="shared" si="12"/>
        <v>0</v>
      </c>
      <c r="P113" s="153">
        <f t="shared" si="13"/>
        <v>0</v>
      </c>
      <c r="Q113" s="153">
        <f t="shared" si="14"/>
        <v>0</v>
      </c>
      <c r="R113" s="153">
        <f t="shared" si="15"/>
        <v>0</v>
      </c>
      <c r="S113" s="6"/>
    </row>
    <row r="114" spans="1:19" s="93" customFormat="1" ht="54" x14ac:dyDescent="0.2">
      <c r="A114" s="263"/>
      <c r="B114" s="263"/>
      <c r="C114" s="69" t="s">
        <v>244</v>
      </c>
      <c r="D114" s="69" t="s">
        <v>65</v>
      </c>
      <c r="E114" s="53" t="s">
        <v>324</v>
      </c>
      <c r="F114" s="54" t="s">
        <v>135</v>
      </c>
      <c r="G114" s="96"/>
      <c r="H114" s="128" t="s">
        <v>687</v>
      </c>
      <c r="I114" s="3"/>
      <c r="J114" s="153" t="s">
        <v>12</v>
      </c>
      <c r="K114" s="153">
        <f t="shared" si="11"/>
        <v>0</v>
      </c>
      <c r="L114" s="153">
        <f t="shared" si="8"/>
        <v>0</v>
      </c>
      <c r="M114" s="153">
        <f t="shared" si="9"/>
        <v>0</v>
      </c>
      <c r="N114" s="153">
        <f t="shared" si="10"/>
        <v>0</v>
      </c>
      <c r="O114" s="153">
        <f t="shared" si="12"/>
        <v>0</v>
      </c>
      <c r="P114" s="153">
        <f t="shared" si="13"/>
        <v>0</v>
      </c>
      <c r="Q114" s="153">
        <f t="shared" si="14"/>
        <v>0</v>
      </c>
      <c r="R114" s="153">
        <f t="shared" si="15"/>
        <v>0</v>
      </c>
      <c r="S114" s="6"/>
    </row>
    <row r="115" spans="1:19" s="93" customFormat="1" ht="36" x14ac:dyDescent="0.2">
      <c r="A115" s="263"/>
      <c r="B115" s="263"/>
      <c r="C115" s="62" t="s">
        <v>245</v>
      </c>
      <c r="D115" s="62" t="s">
        <v>65</v>
      </c>
      <c r="E115" s="67" t="s">
        <v>344</v>
      </c>
      <c r="F115" s="81" t="s">
        <v>136</v>
      </c>
      <c r="G115" s="96"/>
      <c r="H115" s="128" t="s">
        <v>687</v>
      </c>
      <c r="I115" s="3"/>
      <c r="J115" s="153" t="s">
        <v>12</v>
      </c>
      <c r="K115" s="153">
        <f t="shared" si="11"/>
        <v>0</v>
      </c>
      <c r="L115" s="153">
        <f t="shared" si="8"/>
        <v>0</v>
      </c>
      <c r="M115" s="153">
        <f t="shared" si="9"/>
        <v>0</v>
      </c>
      <c r="N115" s="153">
        <f t="shared" si="10"/>
        <v>0</v>
      </c>
      <c r="O115" s="153">
        <f t="shared" si="12"/>
        <v>0</v>
      </c>
      <c r="P115" s="153">
        <f t="shared" si="13"/>
        <v>0</v>
      </c>
      <c r="Q115" s="153">
        <f t="shared" si="14"/>
        <v>0</v>
      </c>
      <c r="R115" s="153">
        <f t="shared" si="15"/>
        <v>0</v>
      </c>
      <c r="S115" s="6"/>
    </row>
    <row r="116" spans="1:19" s="93" customFormat="1" ht="36" x14ac:dyDescent="0.2">
      <c r="A116" s="263"/>
      <c r="B116" s="263"/>
      <c r="C116" s="52" t="s">
        <v>246</v>
      </c>
      <c r="D116" s="52" t="s">
        <v>66</v>
      </c>
      <c r="E116" s="87" t="s">
        <v>345</v>
      </c>
      <c r="F116" s="88" t="s">
        <v>137</v>
      </c>
      <c r="G116" s="96"/>
      <c r="H116" s="128" t="s">
        <v>687</v>
      </c>
      <c r="I116" s="9"/>
      <c r="J116" s="153" t="s">
        <v>12</v>
      </c>
      <c r="K116" s="153">
        <f t="shared" si="11"/>
        <v>0</v>
      </c>
      <c r="L116" s="153">
        <f t="shared" si="8"/>
        <v>0</v>
      </c>
      <c r="M116" s="153">
        <f t="shared" si="9"/>
        <v>0</v>
      </c>
      <c r="N116" s="153">
        <f t="shared" si="10"/>
        <v>0</v>
      </c>
      <c r="O116" s="153">
        <f t="shared" si="12"/>
        <v>0</v>
      </c>
      <c r="P116" s="153">
        <f t="shared" si="13"/>
        <v>0</v>
      </c>
      <c r="Q116" s="153">
        <f t="shared" si="14"/>
        <v>0</v>
      </c>
      <c r="R116" s="153">
        <f t="shared" si="15"/>
        <v>0</v>
      </c>
      <c r="S116" s="10"/>
    </row>
    <row r="117" spans="1:19" s="93" customFormat="1" ht="36" x14ac:dyDescent="0.2">
      <c r="A117" s="263"/>
      <c r="B117" s="263"/>
      <c r="C117" s="188" t="s">
        <v>556</v>
      </c>
      <c r="D117" s="189" t="s">
        <v>65</v>
      </c>
      <c r="E117" s="190" t="s">
        <v>537</v>
      </c>
      <c r="F117" s="88"/>
      <c r="G117" s="96"/>
      <c r="H117" s="128" t="s">
        <v>687</v>
      </c>
      <c r="I117" s="9"/>
      <c r="J117" s="153" t="s">
        <v>12</v>
      </c>
      <c r="K117" s="153">
        <f t="shared" si="11"/>
        <v>0</v>
      </c>
      <c r="L117" s="153">
        <f t="shared" si="8"/>
        <v>0</v>
      </c>
      <c r="M117" s="153">
        <f t="shared" si="9"/>
        <v>0</v>
      </c>
      <c r="N117" s="153">
        <f t="shared" si="10"/>
        <v>0</v>
      </c>
      <c r="O117" s="153">
        <f t="shared" si="12"/>
        <v>0</v>
      </c>
      <c r="P117" s="153">
        <f t="shared" si="13"/>
        <v>0</v>
      </c>
      <c r="Q117" s="153">
        <f t="shared" si="14"/>
        <v>0</v>
      </c>
      <c r="R117" s="153">
        <f t="shared" si="15"/>
        <v>0</v>
      </c>
      <c r="S117" s="10"/>
    </row>
    <row r="118" spans="1:19" s="93" customFormat="1" ht="36" x14ac:dyDescent="0.2">
      <c r="A118" s="263"/>
      <c r="B118" s="263"/>
      <c r="C118" s="191" t="s">
        <v>557</v>
      </c>
      <c r="D118" s="192" t="s">
        <v>66</v>
      </c>
      <c r="E118" s="193" t="s">
        <v>538</v>
      </c>
      <c r="F118" s="88"/>
      <c r="G118" s="96"/>
      <c r="H118" s="128" t="s">
        <v>687</v>
      </c>
      <c r="I118" s="9"/>
      <c r="J118" s="153" t="s">
        <v>12</v>
      </c>
      <c r="K118" s="153">
        <f t="shared" si="11"/>
        <v>0</v>
      </c>
      <c r="L118" s="153">
        <f t="shared" si="8"/>
        <v>0</v>
      </c>
      <c r="M118" s="153">
        <f t="shared" si="9"/>
        <v>0</v>
      </c>
      <c r="N118" s="153">
        <f t="shared" si="10"/>
        <v>0</v>
      </c>
      <c r="O118" s="153">
        <f t="shared" si="12"/>
        <v>0</v>
      </c>
      <c r="P118" s="153">
        <f t="shared" si="13"/>
        <v>0</v>
      </c>
      <c r="Q118" s="153">
        <f t="shared" si="14"/>
        <v>0</v>
      </c>
      <c r="R118" s="153">
        <f t="shared" si="15"/>
        <v>0</v>
      </c>
      <c r="S118" s="10"/>
    </row>
    <row r="119" spans="1:19" s="93" customFormat="1" ht="21" thickBot="1" x14ac:dyDescent="0.25">
      <c r="A119" s="263"/>
      <c r="B119" s="263"/>
      <c r="C119" s="52" t="s">
        <v>467</v>
      </c>
      <c r="D119" s="52" t="s">
        <v>390</v>
      </c>
      <c r="E119" s="87" t="s">
        <v>458</v>
      </c>
      <c r="F119" s="88"/>
      <c r="G119" s="96"/>
      <c r="H119" s="128" t="s">
        <v>687</v>
      </c>
      <c r="I119" s="7"/>
      <c r="J119" s="155" t="s">
        <v>12</v>
      </c>
      <c r="K119" s="155">
        <f t="shared" si="11"/>
        <v>0</v>
      </c>
      <c r="L119" s="155">
        <f t="shared" si="8"/>
        <v>0</v>
      </c>
      <c r="M119" s="155">
        <f t="shared" si="9"/>
        <v>0</v>
      </c>
      <c r="N119" s="155">
        <f t="shared" si="10"/>
        <v>0</v>
      </c>
      <c r="O119" s="155">
        <f t="shared" si="12"/>
        <v>0</v>
      </c>
      <c r="P119" s="155">
        <f t="shared" si="13"/>
        <v>0</v>
      </c>
      <c r="Q119" s="155">
        <f t="shared" si="14"/>
        <v>0</v>
      </c>
      <c r="R119" s="155">
        <f t="shared" si="15"/>
        <v>0</v>
      </c>
      <c r="S119" s="8"/>
    </row>
    <row r="120" spans="1:19" s="103" customFormat="1" ht="41" customHeight="1" thickTop="1" x14ac:dyDescent="0.2">
      <c r="A120" s="264" t="s">
        <v>13</v>
      </c>
      <c r="B120" s="275" t="s">
        <v>44</v>
      </c>
      <c r="C120" s="65" t="s">
        <v>240</v>
      </c>
      <c r="D120" s="65" t="s">
        <v>65</v>
      </c>
      <c r="E120" s="66" t="s">
        <v>322</v>
      </c>
      <c r="F120" s="68" t="s">
        <v>132</v>
      </c>
      <c r="G120" s="101"/>
      <c r="H120" s="222" t="str">
        <f>IF(ISBLANK(H110),"Waiting",H110)</f>
        <v>Yes</v>
      </c>
      <c r="I120" s="3" t="s">
        <v>673</v>
      </c>
      <c r="J120" s="154" t="s">
        <v>13</v>
      </c>
      <c r="K120" s="154">
        <f t="shared" si="11"/>
        <v>1</v>
      </c>
      <c r="L120" s="154">
        <f t="shared" si="8"/>
        <v>0</v>
      </c>
      <c r="M120" s="154">
        <f t="shared" si="9"/>
        <v>0</v>
      </c>
      <c r="N120" s="154">
        <f t="shared" si="10"/>
        <v>0</v>
      </c>
      <c r="O120" s="154">
        <f t="shared" si="12"/>
        <v>0</v>
      </c>
      <c r="P120" s="154">
        <f t="shared" si="13"/>
        <v>0</v>
      </c>
      <c r="Q120" s="154">
        <f t="shared" si="14"/>
        <v>0</v>
      </c>
      <c r="R120" s="154">
        <f t="shared" si="15"/>
        <v>0</v>
      </c>
      <c r="S120" s="203"/>
    </row>
    <row r="121" spans="1:19" s="103" customFormat="1" ht="252" x14ac:dyDescent="0.2">
      <c r="A121" s="265"/>
      <c r="B121" s="276"/>
      <c r="C121" s="65" t="s">
        <v>241</v>
      </c>
      <c r="D121" s="65" t="s">
        <v>65</v>
      </c>
      <c r="E121" s="66" t="s">
        <v>323</v>
      </c>
      <c r="F121" s="68" t="s">
        <v>527</v>
      </c>
      <c r="G121" s="101"/>
      <c r="H121" s="104" t="str">
        <f>IF(ISBLANK(H111),"Waiting",H111)</f>
        <v>Yes</v>
      </c>
      <c r="I121" s="3" t="s">
        <v>674</v>
      </c>
      <c r="J121" s="153" t="s">
        <v>13</v>
      </c>
      <c r="K121" s="153">
        <f t="shared" si="11"/>
        <v>1</v>
      </c>
      <c r="L121" s="153">
        <f t="shared" si="8"/>
        <v>0</v>
      </c>
      <c r="M121" s="153">
        <f t="shared" si="9"/>
        <v>0</v>
      </c>
      <c r="N121" s="153">
        <f t="shared" si="10"/>
        <v>0</v>
      </c>
      <c r="O121" s="153">
        <f t="shared" si="12"/>
        <v>0</v>
      </c>
      <c r="P121" s="153">
        <f t="shared" si="13"/>
        <v>0</v>
      </c>
      <c r="Q121" s="153">
        <f t="shared" si="14"/>
        <v>0</v>
      </c>
      <c r="R121" s="153">
        <f t="shared" si="15"/>
        <v>0</v>
      </c>
      <c r="S121" s="6"/>
    </row>
    <row r="122" spans="1:19" s="103" customFormat="1" ht="198" x14ac:dyDescent="0.2">
      <c r="A122" s="265"/>
      <c r="B122" s="276"/>
      <c r="C122" s="65" t="s">
        <v>242</v>
      </c>
      <c r="D122" s="65" t="s">
        <v>65</v>
      </c>
      <c r="E122" s="66" t="s">
        <v>342</v>
      </c>
      <c r="F122" s="68" t="s">
        <v>133</v>
      </c>
      <c r="G122" s="101"/>
      <c r="H122" s="104" t="str">
        <f>IF(ISBLANK(H112),"Waiting",H112)</f>
        <v>Yes</v>
      </c>
      <c r="I122" s="3" t="s">
        <v>675</v>
      </c>
      <c r="J122" s="153" t="s">
        <v>13</v>
      </c>
      <c r="K122" s="153">
        <f t="shared" si="11"/>
        <v>1</v>
      </c>
      <c r="L122" s="153">
        <f t="shared" si="8"/>
        <v>0</v>
      </c>
      <c r="M122" s="153">
        <f t="shared" si="9"/>
        <v>0</v>
      </c>
      <c r="N122" s="153">
        <f t="shared" si="10"/>
        <v>0</v>
      </c>
      <c r="O122" s="153">
        <f t="shared" si="12"/>
        <v>0</v>
      </c>
      <c r="P122" s="153">
        <f t="shared" si="13"/>
        <v>0</v>
      </c>
      <c r="Q122" s="153">
        <f t="shared" si="14"/>
        <v>0</v>
      </c>
      <c r="R122" s="153">
        <f t="shared" si="15"/>
        <v>0</v>
      </c>
      <c r="S122" s="6"/>
    </row>
    <row r="123" spans="1:19" s="93" customFormat="1" ht="108" x14ac:dyDescent="0.2">
      <c r="A123" s="265"/>
      <c r="B123" s="276"/>
      <c r="C123" s="57" t="s">
        <v>247</v>
      </c>
      <c r="D123" s="57" t="s">
        <v>65</v>
      </c>
      <c r="E123" s="78" t="s">
        <v>618</v>
      </c>
      <c r="F123" s="79" t="s">
        <v>138</v>
      </c>
      <c r="G123" s="96"/>
      <c r="H123" s="128" t="s">
        <v>656</v>
      </c>
      <c r="I123" s="3" t="s">
        <v>676</v>
      </c>
      <c r="J123" s="153" t="s">
        <v>13</v>
      </c>
      <c r="K123" s="153">
        <f t="shared" si="11"/>
        <v>1</v>
      </c>
      <c r="L123" s="153">
        <f t="shared" si="8"/>
        <v>0</v>
      </c>
      <c r="M123" s="153">
        <f t="shared" si="9"/>
        <v>0</v>
      </c>
      <c r="N123" s="153">
        <f t="shared" si="10"/>
        <v>0</v>
      </c>
      <c r="O123" s="153">
        <f t="shared" si="12"/>
        <v>0</v>
      </c>
      <c r="P123" s="153">
        <f t="shared" si="13"/>
        <v>0</v>
      </c>
      <c r="Q123" s="153">
        <f t="shared" si="14"/>
        <v>0</v>
      </c>
      <c r="R123" s="153">
        <f t="shared" si="15"/>
        <v>0</v>
      </c>
      <c r="S123" s="6"/>
    </row>
    <row r="124" spans="1:19" s="93" customFormat="1" ht="36" x14ac:dyDescent="0.2">
      <c r="A124" s="265"/>
      <c r="B124" s="276"/>
      <c r="C124" s="65" t="s">
        <v>243</v>
      </c>
      <c r="D124" s="65" t="s">
        <v>65</v>
      </c>
      <c r="E124" s="66" t="s">
        <v>343</v>
      </c>
      <c r="F124" s="68" t="s">
        <v>134</v>
      </c>
      <c r="G124" s="101"/>
      <c r="H124" s="104" t="str">
        <f>IF(ISBLANK(H113),"Waiting",H113)</f>
        <v>No</v>
      </c>
      <c r="I124" s="3"/>
      <c r="J124" s="153" t="s">
        <v>13</v>
      </c>
      <c r="K124" s="153">
        <f t="shared" si="11"/>
        <v>0</v>
      </c>
      <c r="L124" s="153">
        <f t="shared" si="8"/>
        <v>0</v>
      </c>
      <c r="M124" s="153">
        <f t="shared" si="9"/>
        <v>0</v>
      </c>
      <c r="N124" s="153">
        <f t="shared" si="10"/>
        <v>0</v>
      </c>
      <c r="O124" s="153">
        <f t="shared" si="12"/>
        <v>0</v>
      </c>
      <c r="P124" s="153">
        <f t="shared" si="13"/>
        <v>0</v>
      </c>
      <c r="Q124" s="153">
        <f t="shared" si="14"/>
        <v>0</v>
      </c>
      <c r="R124" s="153">
        <f t="shared" si="15"/>
        <v>0</v>
      </c>
      <c r="S124" s="6"/>
    </row>
    <row r="125" spans="1:19" s="93" customFormat="1" ht="36" x14ac:dyDescent="0.2">
      <c r="A125" s="265"/>
      <c r="B125" s="276"/>
      <c r="C125" s="65" t="s">
        <v>245</v>
      </c>
      <c r="D125" s="65" t="s">
        <v>65</v>
      </c>
      <c r="E125" s="66" t="s">
        <v>344</v>
      </c>
      <c r="F125" s="68" t="s">
        <v>136</v>
      </c>
      <c r="G125" s="101"/>
      <c r="H125" s="104" t="str">
        <f>IF(ISBLANK(H115),"Waiting",H115)</f>
        <v>No</v>
      </c>
      <c r="I125" s="3"/>
      <c r="J125" s="153" t="s">
        <v>13</v>
      </c>
      <c r="K125" s="153">
        <f t="shared" si="11"/>
        <v>0</v>
      </c>
      <c r="L125" s="153">
        <f t="shared" si="8"/>
        <v>0</v>
      </c>
      <c r="M125" s="153">
        <f t="shared" si="9"/>
        <v>0</v>
      </c>
      <c r="N125" s="153">
        <f t="shared" si="10"/>
        <v>0</v>
      </c>
      <c r="O125" s="153">
        <f t="shared" si="12"/>
        <v>0</v>
      </c>
      <c r="P125" s="153">
        <f t="shared" si="13"/>
        <v>0</v>
      </c>
      <c r="Q125" s="153">
        <f t="shared" si="14"/>
        <v>0</v>
      </c>
      <c r="R125" s="153">
        <f t="shared" si="15"/>
        <v>0</v>
      </c>
      <c r="S125" s="6"/>
    </row>
    <row r="126" spans="1:19" s="93" customFormat="1" ht="54" x14ac:dyDescent="0.2">
      <c r="A126" s="265"/>
      <c r="B126" s="276"/>
      <c r="C126" s="65" t="s">
        <v>244</v>
      </c>
      <c r="D126" s="65" t="s">
        <v>65</v>
      </c>
      <c r="E126" s="66" t="s">
        <v>324</v>
      </c>
      <c r="F126" s="68" t="s">
        <v>135</v>
      </c>
      <c r="G126" s="101"/>
      <c r="H126" s="104" t="str">
        <f>IF(ISBLANK(H114),"Waiting",H114)</f>
        <v>No</v>
      </c>
      <c r="I126" s="3"/>
      <c r="J126" s="153" t="s">
        <v>13</v>
      </c>
      <c r="K126" s="153">
        <f t="shared" si="11"/>
        <v>0</v>
      </c>
      <c r="L126" s="153">
        <f t="shared" si="8"/>
        <v>0</v>
      </c>
      <c r="M126" s="153">
        <f t="shared" si="9"/>
        <v>0</v>
      </c>
      <c r="N126" s="153">
        <f t="shared" si="10"/>
        <v>0</v>
      </c>
      <c r="O126" s="153">
        <f t="shared" si="12"/>
        <v>0</v>
      </c>
      <c r="P126" s="153">
        <f t="shared" si="13"/>
        <v>0</v>
      </c>
      <c r="Q126" s="153">
        <f t="shared" si="14"/>
        <v>0</v>
      </c>
      <c r="R126" s="153">
        <f t="shared" si="15"/>
        <v>0</v>
      </c>
      <c r="S126" s="6"/>
    </row>
    <row r="127" spans="1:19" s="93" customFormat="1" ht="126" x14ac:dyDescent="0.2">
      <c r="A127" s="265"/>
      <c r="B127" s="276"/>
      <c r="C127" s="65" t="s">
        <v>237</v>
      </c>
      <c r="D127" s="65" t="s">
        <v>65</v>
      </c>
      <c r="E127" s="66" t="s">
        <v>340</v>
      </c>
      <c r="F127" s="68" t="s">
        <v>130</v>
      </c>
      <c r="G127" s="101"/>
      <c r="H127" s="104" t="str">
        <f>IF(ISBLANK(H103),"Waiting",H103)</f>
        <v>Yes</v>
      </c>
      <c r="I127" s="3" t="s">
        <v>672</v>
      </c>
      <c r="J127" s="153" t="s">
        <v>13</v>
      </c>
      <c r="K127" s="153">
        <f t="shared" si="11"/>
        <v>1</v>
      </c>
      <c r="L127" s="153">
        <f t="shared" si="8"/>
        <v>0</v>
      </c>
      <c r="M127" s="153">
        <f t="shared" si="9"/>
        <v>0</v>
      </c>
      <c r="N127" s="153">
        <f t="shared" si="10"/>
        <v>0</v>
      </c>
      <c r="O127" s="153">
        <f t="shared" si="12"/>
        <v>0</v>
      </c>
      <c r="P127" s="153">
        <f t="shared" si="13"/>
        <v>0</v>
      </c>
      <c r="Q127" s="153">
        <f t="shared" si="14"/>
        <v>0</v>
      </c>
      <c r="R127" s="153">
        <f t="shared" si="15"/>
        <v>0</v>
      </c>
      <c r="S127" s="10"/>
    </row>
    <row r="128" spans="1:19" s="93" customFormat="1" ht="36" x14ac:dyDescent="0.2">
      <c r="A128" s="265"/>
      <c r="B128" s="276"/>
      <c r="C128" s="194" t="s">
        <v>558</v>
      </c>
      <c r="D128" s="195" t="s">
        <v>65</v>
      </c>
      <c r="E128" s="196" t="s">
        <v>537</v>
      </c>
      <c r="F128" s="197"/>
      <c r="G128" s="101"/>
      <c r="H128" s="128" t="s">
        <v>687</v>
      </c>
      <c r="I128" s="9"/>
      <c r="J128" s="153" t="s">
        <v>13</v>
      </c>
      <c r="K128" s="153">
        <f t="shared" si="11"/>
        <v>0</v>
      </c>
      <c r="L128" s="153">
        <f t="shared" si="8"/>
        <v>0</v>
      </c>
      <c r="M128" s="153">
        <f t="shared" si="9"/>
        <v>0</v>
      </c>
      <c r="N128" s="153">
        <f t="shared" si="10"/>
        <v>0</v>
      </c>
      <c r="O128" s="153">
        <f t="shared" si="12"/>
        <v>0</v>
      </c>
      <c r="P128" s="153">
        <f t="shared" si="13"/>
        <v>0</v>
      </c>
      <c r="Q128" s="153">
        <f t="shared" si="14"/>
        <v>0</v>
      </c>
      <c r="R128" s="153">
        <f t="shared" si="15"/>
        <v>0</v>
      </c>
      <c r="S128" s="10"/>
    </row>
    <row r="129" spans="1:19" s="93" customFormat="1" ht="36" x14ac:dyDescent="0.2">
      <c r="A129" s="265"/>
      <c r="B129" s="276"/>
      <c r="C129" s="200" t="s">
        <v>575</v>
      </c>
      <c r="D129" s="201" t="s">
        <v>66</v>
      </c>
      <c r="E129" s="202" t="s">
        <v>538</v>
      </c>
      <c r="F129" s="197"/>
      <c r="G129" s="101"/>
      <c r="H129" s="128" t="s">
        <v>687</v>
      </c>
      <c r="I129" s="9"/>
      <c r="J129" s="153" t="s">
        <v>13</v>
      </c>
      <c r="K129" s="153">
        <f t="shared" si="11"/>
        <v>0</v>
      </c>
      <c r="L129" s="153">
        <f t="shared" si="8"/>
        <v>0</v>
      </c>
      <c r="M129" s="153">
        <f t="shared" si="9"/>
        <v>0</v>
      </c>
      <c r="N129" s="153">
        <f t="shared" si="10"/>
        <v>0</v>
      </c>
      <c r="O129" s="153">
        <f t="shared" si="12"/>
        <v>0</v>
      </c>
      <c r="P129" s="153">
        <f t="shared" si="13"/>
        <v>0</v>
      </c>
      <c r="Q129" s="153">
        <f t="shared" si="14"/>
        <v>0</v>
      </c>
      <c r="R129" s="153">
        <f t="shared" si="15"/>
        <v>0</v>
      </c>
      <c r="S129" s="10"/>
    </row>
    <row r="130" spans="1:19" s="93" customFormat="1" ht="21" thickBot="1" x14ac:dyDescent="0.25">
      <c r="A130" s="266"/>
      <c r="B130" s="277"/>
      <c r="C130" s="57" t="s">
        <v>468</v>
      </c>
      <c r="D130" s="57" t="s">
        <v>390</v>
      </c>
      <c r="E130" s="78" t="s">
        <v>458</v>
      </c>
      <c r="F130" s="79"/>
      <c r="G130" s="101"/>
      <c r="H130" s="128" t="s">
        <v>687</v>
      </c>
      <c r="I130" s="7"/>
      <c r="J130" s="155" t="s">
        <v>13</v>
      </c>
      <c r="K130" s="155">
        <f t="shared" si="11"/>
        <v>0</v>
      </c>
      <c r="L130" s="155">
        <f t="shared" si="8"/>
        <v>0</v>
      </c>
      <c r="M130" s="155">
        <f t="shared" si="9"/>
        <v>0</v>
      </c>
      <c r="N130" s="155">
        <f t="shared" si="10"/>
        <v>0</v>
      </c>
      <c r="O130" s="155">
        <f t="shared" si="12"/>
        <v>0</v>
      </c>
      <c r="P130" s="155">
        <f t="shared" si="13"/>
        <v>0</v>
      </c>
      <c r="Q130" s="155">
        <f t="shared" si="14"/>
        <v>0</v>
      </c>
      <c r="R130" s="155">
        <f t="shared" si="15"/>
        <v>0</v>
      </c>
      <c r="S130" s="8"/>
    </row>
    <row r="131" spans="1:19" s="93" customFormat="1" ht="127" thickTop="1" x14ac:dyDescent="0.2">
      <c r="A131" s="267" t="s">
        <v>14</v>
      </c>
      <c r="B131" s="267" t="s">
        <v>45</v>
      </c>
      <c r="C131" s="62" t="s">
        <v>248</v>
      </c>
      <c r="D131" s="62" t="s">
        <v>65</v>
      </c>
      <c r="E131" s="67" t="s">
        <v>346</v>
      </c>
      <c r="F131" s="81" t="s">
        <v>139</v>
      </c>
      <c r="G131" s="96"/>
      <c r="H131" s="127" t="s">
        <v>656</v>
      </c>
      <c r="I131" s="4" t="s">
        <v>930</v>
      </c>
      <c r="J131" s="152" t="s">
        <v>14</v>
      </c>
      <c r="K131" s="152">
        <f t="shared" si="11"/>
        <v>1</v>
      </c>
      <c r="L131" s="152">
        <f t="shared" ref="L131:L195" si="16">IF(AND($H131="Yes",NOT(ISERROR(SEARCH("-L-",$C131)))),1,0)</f>
        <v>0</v>
      </c>
      <c r="M131" s="152">
        <f t="shared" ref="M131:M195" si="17">IF(AND($H131="Yes",NOT(ISERROR(SEARCH("-U-",$C131)))),1,0)</f>
        <v>0</v>
      </c>
      <c r="N131" s="152">
        <f t="shared" ref="N131:N195" si="18">IF(AND($H131="Yes",NOT(ISERROR(SEARCH("-P-",$C131)))),1,0)</f>
        <v>0</v>
      </c>
      <c r="O131" s="154">
        <f t="shared" si="12"/>
        <v>0</v>
      </c>
      <c r="P131" s="154">
        <f t="shared" si="13"/>
        <v>0</v>
      </c>
      <c r="Q131" s="154">
        <f t="shared" si="14"/>
        <v>0</v>
      </c>
      <c r="R131" s="154">
        <f t="shared" si="15"/>
        <v>0</v>
      </c>
      <c r="S131" s="5"/>
    </row>
    <row r="132" spans="1:19" s="93" customFormat="1" ht="252" x14ac:dyDescent="0.2">
      <c r="A132" s="263"/>
      <c r="B132" s="263"/>
      <c r="C132" s="80" t="s">
        <v>241</v>
      </c>
      <c r="D132" s="80" t="s">
        <v>65</v>
      </c>
      <c r="E132" s="75" t="s">
        <v>323</v>
      </c>
      <c r="F132" s="76" t="s">
        <v>527</v>
      </c>
      <c r="G132" s="109"/>
      <c r="H132" s="104" t="str">
        <f>IF(ISBLANK(H111),"Waiting",H111)</f>
        <v>Yes</v>
      </c>
      <c r="I132" s="3" t="s">
        <v>674</v>
      </c>
      <c r="J132" s="153" t="s">
        <v>14</v>
      </c>
      <c r="K132" s="153">
        <f t="shared" ref="K132:K196" si="19">IF(AND($H132="Yes",NOT(ISERROR(SEARCH("-H-",$C132)))),1,0)</f>
        <v>1</v>
      </c>
      <c r="L132" s="153">
        <f t="shared" si="16"/>
        <v>0</v>
      </c>
      <c r="M132" s="153">
        <f t="shared" si="17"/>
        <v>0</v>
      </c>
      <c r="N132" s="153">
        <f t="shared" si="18"/>
        <v>0</v>
      </c>
      <c r="O132" s="153">
        <f t="shared" si="12"/>
        <v>0</v>
      </c>
      <c r="P132" s="153">
        <f t="shared" si="13"/>
        <v>0</v>
      </c>
      <c r="Q132" s="153">
        <f t="shared" si="14"/>
        <v>0</v>
      </c>
      <c r="R132" s="153">
        <f t="shared" si="15"/>
        <v>0</v>
      </c>
      <c r="S132" s="126"/>
    </row>
    <row r="133" spans="1:19" s="93" customFormat="1" ht="36" x14ac:dyDescent="0.2">
      <c r="A133" s="263"/>
      <c r="B133" s="263"/>
      <c r="C133" s="188" t="s">
        <v>559</v>
      </c>
      <c r="D133" s="189" t="s">
        <v>65</v>
      </c>
      <c r="E133" s="190" t="s">
        <v>537</v>
      </c>
      <c r="F133" s="198"/>
      <c r="G133" s="109"/>
      <c r="H133" s="128" t="s">
        <v>687</v>
      </c>
      <c r="I133" s="3"/>
      <c r="J133" s="153" t="s">
        <v>14</v>
      </c>
      <c r="K133" s="153">
        <f t="shared" si="19"/>
        <v>0</v>
      </c>
      <c r="L133" s="153">
        <f t="shared" si="16"/>
        <v>0</v>
      </c>
      <c r="M133" s="153">
        <f t="shared" si="17"/>
        <v>0</v>
      </c>
      <c r="N133" s="153">
        <f t="shared" si="18"/>
        <v>0</v>
      </c>
      <c r="O133" s="153">
        <f t="shared" si="12"/>
        <v>0</v>
      </c>
      <c r="P133" s="153">
        <f t="shared" si="13"/>
        <v>0</v>
      </c>
      <c r="Q133" s="153">
        <f t="shared" si="14"/>
        <v>0</v>
      </c>
      <c r="R133" s="153">
        <f t="shared" si="15"/>
        <v>0</v>
      </c>
      <c r="S133" s="126"/>
    </row>
    <row r="134" spans="1:19" s="93" customFormat="1" ht="36" x14ac:dyDescent="0.2">
      <c r="A134" s="263"/>
      <c r="B134" s="263"/>
      <c r="C134" s="191" t="s">
        <v>576</v>
      </c>
      <c r="D134" s="192" t="s">
        <v>66</v>
      </c>
      <c r="E134" s="193" t="s">
        <v>538</v>
      </c>
      <c r="F134" s="198"/>
      <c r="G134" s="109"/>
      <c r="H134" s="128" t="s">
        <v>687</v>
      </c>
      <c r="I134" s="3"/>
      <c r="J134" s="153" t="s">
        <v>14</v>
      </c>
      <c r="K134" s="153">
        <f t="shared" si="19"/>
        <v>0</v>
      </c>
      <c r="L134" s="153">
        <f t="shared" si="16"/>
        <v>0</v>
      </c>
      <c r="M134" s="153">
        <f t="shared" si="17"/>
        <v>0</v>
      </c>
      <c r="N134" s="153">
        <f t="shared" si="18"/>
        <v>0</v>
      </c>
      <c r="O134" s="153">
        <f t="shared" si="12"/>
        <v>0</v>
      </c>
      <c r="P134" s="153">
        <f t="shared" si="13"/>
        <v>0</v>
      </c>
      <c r="Q134" s="153">
        <f t="shared" si="14"/>
        <v>0</v>
      </c>
      <c r="R134" s="153">
        <f t="shared" si="15"/>
        <v>0</v>
      </c>
      <c r="S134" s="126"/>
    </row>
    <row r="135" spans="1:19" s="93" customFormat="1" ht="21" thickBot="1" x14ac:dyDescent="0.25">
      <c r="A135" s="271"/>
      <c r="B135" s="271"/>
      <c r="C135" s="62" t="s">
        <v>469</v>
      </c>
      <c r="D135" s="62" t="s">
        <v>390</v>
      </c>
      <c r="E135" s="67" t="s">
        <v>458</v>
      </c>
      <c r="F135" s="81"/>
      <c r="G135" s="109"/>
      <c r="H135" s="128" t="s">
        <v>687</v>
      </c>
      <c r="I135" s="136"/>
      <c r="J135" s="153" t="s">
        <v>14</v>
      </c>
      <c r="K135" s="153">
        <f t="shared" si="19"/>
        <v>0</v>
      </c>
      <c r="L135" s="153">
        <f t="shared" si="16"/>
        <v>0</v>
      </c>
      <c r="M135" s="153">
        <f t="shared" si="17"/>
        <v>0</v>
      </c>
      <c r="N135" s="153">
        <f t="shared" si="18"/>
        <v>0</v>
      </c>
      <c r="O135" s="155">
        <f t="shared" ref="O135:O198" si="20">IF(AND($H135="Split",$D135="High"),1,0)</f>
        <v>0</v>
      </c>
      <c r="P135" s="155">
        <f t="shared" ref="P135:P198" si="21">IF(AND($H135="Split",$D135="Low"),1,0)</f>
        <v>0</v>
      </c>
      <c r="Q135" s="155">
        <f t="shared" ref="Q135:Q198" si="22">IF(AND($H135="Split",$D135="Unlikely"),1,0)</f>
        <v>0</v>
      </c>
      <c r="R135" s="155">
        <f t="shared" ref="R135:R198" si="23">IF(AND($H135="Split",$D135="Moderate"),1,0)</f>
        <v>0</v>
      </c>
      <c r="S135" s="137"/>
    </row>
    <row r="136" spans="1:19" s="103" customFormat="1" ht="181" thickTop="1" x14ac:dyDescent="0.2">
      <c r="A136" s="264" t="s">
        <v>15</v>
      </c>
      <c r="B136" s="264" t="s">
        <v>46</v>
      </c>
      <c r="C136" s="65" t="s">
        <v>232</v>
      </c>
      <c r="D136" s="65" t="s">
        <v>65</v>
      </c>
      <c r="E136" s="66" t="s">
        <v>347</v>
      </c>
      <c r="F136" s="68" t="s">
        <v>125</v>
      </c>
      <c r="G136" s="101"/>
      <c r="H136" s="106" t="str">
        <f t="shared" ref="H136:H142" si="24">IF(ISBLANK(H98),"Waiting",H98)</f>
        <v>Yes</v>
      </c>
      <c r="I136" s="4" t="s">
        <v>669</v>
      </c>
      <c r="J136" s="152" t="s">
        <v>15</v>
      </c>
      <c r="K136" s="152">
        <f t="shared" si="19"/>
        <v>1</v>
      </c>
      <c r="L136" s="152">
        <f t="shared" si="16"/>
        <v>0</v>
      </c>
      <c r="M136" s="152">
        <f t="shared" si="17"/>
        <v>0</v>
      </c>
      <c r="N136" s="152">
        <f t="shared" si="18"/>
        <v>0</v>
      </c>
      <c r="O136" s="154">
        <f t="shared" si="20"/>
        <v>0</v>
      </c>
      <c r="P136" s="154">
        <f t="shared" si="21"/>
        <v>0</v>
      </c>
      <c r="Q136" s="154">
        <f t="shared" si="22"/>
        <v>0</v>
      </c>
      <c r="R136" s="154">
        <f t="shared" si="23"/>
        <v>0</v>
      </c>
      <c r="S136" s="5"/>
    </row>
    <row r="137" spans="1:19" s="103" customFormat="1" ht="54" x14ac:dyDescent="0.2">
      <c r="A137" s="265"/>
      <c r="B137" s="265"/>
      <c r="C137" s="65" t="s">
        <v>233</v>
      </c>
      <c r="D137" s="65" t="s">
        <v>65</v>
      </c>
      <c r="E137" s="66" t="s">
        <v>336</v>
      </c>
      <c r="F137" s="68" t="s">
        <v>126</v>
      </c>
      <c r="G137" s="101"/>
      <c r="H137" s="104" t="str">
        <f t="shared" si="24"/>
        <v>No</v>
      </c>
      <c r="I137" s="3"/>
      <c r="J137" s="153" t="s">
        <v>15</v>
      </c>
      <c r="K137" s="153">
        <f t="shared" si="19"/>
        <v>0</v>
      </c>
      <c r="L137" s="153">
        <f t="shared" si="16"/>
        <v>0</v>
      </c>
      <c r="M137" s="153">
        <f t="shared" si="17"/>
        <v>0</v>
      </c>
      <c r="N137" s="153">
        <f t="shared" si="18"/>
        <v>0</v>
      </c>
      <c r="O137" s="153">
        <f t="shared" si="20"/>
        <v>0</v>
      </c>
      <c r="P137" s="153">
        <f t="shared" si="21"/>
        <v>0</v>
      </c>
      <c r="Q137" s="153">
        <f t="shared" si="22"/>
        <v>0</v>
      </c>
      <c r="R137" s="153">
        <f t="shared" si="23"/>
        <v>0</v>
      </c>
      <c r="S137" s="6"/>
    </row>
    <row r="138" spans="1:19" s="103" customFormat="1" ht="180" x14ac:dyDescent="0.2">
      <c r="A138" s="265"/>
      <c r="B138" s="265"/>
      <c r="C138" s="65" t="s">
        <v>234</v>
      </c>
      <c r="D138" s="65" t="s">
        <v>65</v>
      </c>
      <c r="E138" s="66" t="s">
        <v>337</v>
      </c>
      <c r="F138" s="68" t="s">
        <v>127</v>
      </c>
      <c r="G138" s="101"/>
      <c r="H138" s="104" t="str">
        <f t="shared" si="24"/>
        <v>Yes</v>
      </c>
      <c r="I138" s="3" t="s">
        <v>670</v>
      </c>
      <c r="J138" s="153" t="s">
        <v>15</v>
      </c>
      <c r="K138" s="153">
        <f t="shared" si="19"/>
        <v>1</v>
      </c>
      <c r="L138" s="153">
        <f t="shared" si="16"/>
        <v>0</v>
      </c>
      <c r="M138" s="153">
        <f t="shared" si="17"/>
        <v>0</v>
      </c>
      <c r="N138" s="153">
        <f t="shared" si="18"/>
        <v>0</v>
      </c>
      <c r="O138" s="153">
        <f t="shared" si="20"/>
        <v>0</v>
      </c>
      <c r="P138" s="153">
        <f t="shared" si="21"/>
        <v>0</v>
      </c>
      <c r="Q138" s="153">
        <f t="shared" si="22"/>
        <v>0</v>
      </c>
      <c r="R138" s="153">
        <f t="shared" si="23"/>
        <v>0</v>
      </c>
      <c r="S138" s="6"/>
    </row>
    <row r="139" spans="1:19" s="103" customFormat="1" ht="20" x14ac:dyDescent="0.2">
      <c r="A139" s="265"/>
      <c r="B139" s="265"/>
      <c r="C139" s="65" t="s">
        <v>235</v>
      </c>
      <c r="D139" s="65" t="s">
        <v>65</v>
      </c>
      <c r="E139" s="66" t="s">
        <v>338</v>
      </c>
      <c r="F139" s="68" t="s">
        <v>128</v>
      </c>
      <c r="G139" s="101"/>
      <c r="H139" s="104" t="str">
        <f t="shared" si="24"/>
        <v>No</v>
      </c>
      <c r="I139" s="3"/>
      <c r="J139" s="153" t="s">
        <v>15</v>
      </c>
      <c r="K139" s="153">
        <f t="shared" si="19"/>
        <v>0</v>
      </c>
      <c r="L139" s="153">
        <f t="shared" si="16"/>
        <v>0</v>
      </c>
      <c r="M139" s="153">
        <f t="shared" si="17"/>
        <v>0</v>
      </c>
      <c r="N139" s="153">
        <f t="shared" si="18"/>
        <v>0</v>
      </c>
      <c r="O139" s="153">
        <f t="shared" si="20"/>
        <v>0</v>
      </c>
      <c r="P139" s="153">
        <f t="shared" si="21"/>
        <v>0</v>
      </c>
      <c r="Q139" s="153">
        <f t="shared" si="22"/>
        <v>0</v>
      </c>
      <c r="R139" s="153">
        <f t="shared" si="23"/>
        <v>0</v>
      </c>
      <c r="S139" s="6"/>
    </row>
    <row r="140" spans="1:19" s="103" customFormat="1" ht="72" x14ac:dyDescent="0.2">
      <c r="A140" s="265"/>
      <c r="B140" s="265"/>
      <c r="C140" s="65" t="s">
        <v>236</v>
      </c>
      <c r="D140" s="65" t="s">
        <v>65</v>
      </c>
      <c r="E140" s="66" t="s">
        <v>339</v>
      </c>
      <c r="F140" s="68" t="s">
        <v>129</v>
      </c>
      <c r="G140" s="101"/>
      <c r="H140" s="104" t="str">
        <f t="shared" si="24"/>
        <v>Yes</v>
      </c>
      <c r="I140" s="3" t="s">
        <v>671</v>
      </c>
      <c r="J140" s="153" t="s">
        <v>15</v>
      </c>
      <c r="K140" s="153">
        <f t="shared" si="19"/>
        <v>1</v>
      </c>
      <c r="L140" s="153">
        <f t="shared" si="16"/>
        <v>0</v>
      </c>
      <c r="M140" s="153">
        <f t="shared" si="17"/>
        <v>0</v>
      </c>
      <c r="N140" s="153">
        <f t="shared" si="18"/>
        <v>0</v>
      </c>
      <c r="O140" s="153">
        <f t="shared" si="20"/>
        <v>0</v>
      </c>
      <c r="P140" s="153">
        <f t="shared" si="21"/>
        <v>0</v>
      </c>
      <c r="Q140" s="153">
        <f t="shared" si="22"/>
        <v>0</v>
      </c>
      <c r="R140" s="153">
        <f t="shared" si="23"/>
        <v>0</v>
      </c>
      <c r="S140" s="6"/>
    </row>
    <row r="141" spans="1:19" s="103" customFormat="1" ht="126" x14ac:dyDescent="0.2">
      <c r="A141" s="265"/>
      <c r="B141" s="265"/>
      <c r="C141" s="65" t="s">
        <v>237</v>
      </c>
      <c r="D141" s="65" t="s">
        <v>65</v>
      </c>
      <c r="E141" s="66" t="s">
        <v>340</v>
      </c>
      <c r="F141" s="68" t="s">
        <v>130</v>
      </c>
      <c r="G141" s="101"/>
      <c r="H141" s="104" t="str">
        <f t="shared" si="24"/>
        <v>Yes</v>
      </c>
      <c r="I141" s="3" t="s">
        <v>672</v>
      </c>
      <c r="J141" s="153" t="s">
        <v>15</v>
      </c>
      <c r="K141" s="153">
        <f t="shared" si="19"/>
        <v>1</v>
      </c>
      <c r="L141" s="153">
        <f t="shared" si="16"/>
        <v>0</v>
      </c>
      <c r="M141" s="153">
        <f t="shared" si="17"/>
        <v>0</v>
      </c>
      <c r="N141" s="153">
        <f t="shared" si="18"/>
        <v>0</v>
      </c>
      <c r="O141" s="153">
        <f t="shared" si="20"/>
        <v>0</v>
      </c>
      <c r="P141" s="153">
        <f t="shared" si="21"/>
        <v>0</v>
      </c>
      <c r="Q141" s="153">
        <f t="shared" si="22"/>
        <v>0</v>
      </c>
      <c r="R141" s="153">
        <f t="shared" si="23"/>
        <v>0</v>
      </c>
      <c r="S141" s="6"/>
    </row>
    <row r="142" spans="1:19" s="103" customFormat="1" ht="36" x14ac:dyDescent="0.2">
      <c r="A142" s="265"/>
      <c r="B142" s="265"/>
      <c r="C142" s="65" t="s">
        <v>238</v>
      </c>
      <c r="D142" s="65" t="s">
        <v>65</v>
      </c>
      <c r="E142" s="66" t="s">
        <v>341</v>
      </c>
      <c r="F142" s="68" t="s">
        <v>131</v>
      </c>
      <c r="G142" s="101"/>
      <c r="H142" s="104" t="str">
        <f t="shared" si="24"/>
        <v>No</v>
      </c>
      <c r="I142" s="3"/>
      <c r="J142" s="153" t="s">
        <v>15</v>
      </c>
      <c r="K142" s="153">
        <f t="shared" si="19"/>
        <v>0</v>
      </c>
      <c r="L142" s="153">
        <f t="shared" si="16"/>
        <v>0</v>
      </c>
      <c r="M142" s="153">
        <f t="shared" si="17"/>
        <v>0</v>
      </c>
      <c r="N142" s="153">
        <f t="shared" si="18"/>
        <v>0</v>
      </c>
      <c r="O142" s="153">
        <f t="shared" si="20"/>
        <v>0</v>
      </c>
      <c r="P142" s="153">
        <f t="shared" si="21"/>
        <v>0</v>
      </c>
      <c r="Q142" s="153">
        <f t="shared" si="22"/>
        <v>0</v>
      </c>
      <c r="R142" s="153">
        <f t="shared" si="23"/>
        <v>0</v>
      </c>
      <c r="S142" s="6"/>
    </row>
    <row r="143" spans="1:19" s="103" customFormat="1" ht="36" x14ac:dyDescent="0.2">
      <c r="A143" s="265"/>
      <c r="B143" s="265"/>
      <c r="C143" s="65" t="s">
        <v>239</v>
      </c>
      <c r="D143" s="65" t="s">
        <v>65</v>
      </c>
      <c r="E143" s="66" t="s">
        <v>321</v>
      </c>
      <c r="F143" s="68" t="s">
        <v>528</v>
      </c>
      <c r="G143" s="101"/>
      <c r="H143" s="104" t="str">
        <f>IF(ISBLANK(H109),"Waiting",H109)</f>
        <v>No</v>
      </c>
      <c r="I143" s="3"/>
      <c r="J143" s="153" t="s">
        <v>15</v>
      </c>
      <c r="K143" s="153">
        <f t="shared" si="19"/>
        <v>0</v>
      </c>
      <c r="L143" s="153">
        <f t="shared" si="16"/>
        <v>0</v>
      </c>
      <c r="M143" s="153">
        <f t="shared" si="17"/>
        <v>0</v>
      </c>
      <c r="N143" s="153">
        <f t="shared" si="18"/>
        <v>0</v>
      </c>
      <c r="O143" s="153">
        <f t="shared" si="20"/>
        <v>0</v>
      </c>
      <c r="P143" s="153">
        <f t="shared" si="21"/>
        <v>0</v>
      </c>
      <c r="Q143" s="153">
        <f t="shared" si="22"/>
        <v>0</v>
      </c>
      <c r="R143" s="153">
        <f t="shared" si="23"/>
        <v>0</v>
      </c>
      <c r="S143" s="6"/>
    </row>
    <row r="144" spans="1:19" s="103" customFormat="1" ht="144" x14ac:dyDescent="0.2">
      <c r="A144" s="265"/>
      <c r="B144" s="265"/>
      <c r="C144" s="65" t="s">
        <v>240</v>
      </c>
      <c r="D144" s="65" t="s">
        <v>65</v>
      </c>
      <c r="E144" s="66" t="s">
        <v>322</v>
      </c>
      <c r="F144" s="68" t="s">
        <v>132</v>
      </c>
      <c r="G144" s="101"/>
      <c r="H144" s="104" t="str">
        <f>IF(ISBLANK(H110),"Waiting",H110)</f>
        <v>Yes</v>
      </c>
      <c r="I144" s="3" t="s">
        <v>673</v>
      </c>
      <c r="J144" s="153" t="s">
        <v>15</v>
      </c>
      <c r="K144" s="153">
        <f t="shared" si="19"/>
        <v>1</v>
      </c>
      <c r="L144" s="153">
        <f t="shared" si="16"/>
        <v>0</v>
      </c>
      <c r="M144" s="153">
        <f t="shared" si="17"/>
        <v>0</v>
      </c>
      <c r="N144" s="153">
        <f t="shared" si="18"/>
        <v>0</v>
      </c>
      <c r="O144" s="153">
        <f t="shared" si="20"/>
        <v>0</v>
      </c>
      <c r="P144" s="153">
        <f t="shared" si="21"/>
        <v>0</v>
      </c>
      <c r="Q144" s="153">
        <f t="shared" si="22"/>
        <v>0</v>
      </c>
      <c r="R144" s="153">
        <f t="shared" si="23"/>
        <v>0</v>
      </c>
      <c r="S144" s="6"/>
    </row>
    <row r="145" spans="1:19" s="103" customFormat="1" ht="252" x14ac:dyDescent="0.2">
      <c r="A145" s="265"/>
      <c r="B145" s="265"/>
      <c r="C145" s="65" t="s">
        <v>241</v>
      </c>
      <c r="D145" s="65" t="s">
        <v>65</v>
      </c>
      <c r="E145" s="66" t="s">
        <v>323</v>
      </c>
      <c r="F145" s="68" t="s">
        <v>529</v>
      </c>
      <c r="G145" s="101"/>
      <c r="H145" s="104" t="str">
        <f>IF(ISBLANK(H111),"Waiting",H111)</f>
        <v>Yes</v>
      </c>
      <c r="I145" s="3" t="s">
        <v>674</v>
      </c>
      <c r="J145" s="153" t="s">
        <v>15</v>
      </c>
      <c r="K145" s="153">
        <f t="shared" si="19"/>
        <v>1</v>
      </c>
      <c r="L145" s="153">
        <f t="shared" si="16"/>
        <v>0</v>
      </c>
      <c r="M145" s="153">
        <f t="shared" si="17"/>
        <v>0</v>
      </c>
      <c r="N145" s="153">
        <f t="shared" si="18"/>
        <v>0</v>
      </c>
      <c r="O145" s="153">
        <f t="shared" si="20"/>
        <v>0</v>
      </c>
      <c r="P145" s="153">
        <f t="shared" si="21"/>
        <v>0</v>
      </c>
      <c r="Q145" s="153">
        <f t="shared" si="22"/>
        <v>0</v>
      </c>
      <c r="R145" s="153">
        <f t="shared" si="23"/>
        <v>0</v>
      </c>
      <c r="S145" s="6"/>
    </row>
    <row r="146" spans="1:19" s="103" customFormat="1" ht="198" x14ac:dyDescent="0.2">
      <c r="A146" s="265"/>
      <c r="B146" s="265"/>
      <c r="C146" s="65" t="s">
        <v>242</v>
      </c>
      <c r="D146" s="65" t="s">
        <v>65</v>
      </c>
      <c r="E146" s="66" t="s">
        <v>342</v>
      </c>
      <c r="F146" s="68" t="s">
        <v>133</v>
      </c>
      <c r="G146" s="101"/>
      <c r="H146" s="104" t="str">
        <f>IF(ISBLANK(H112),"Waiting",H112)</f>
        <v>Yes</v>
      </c>
      <c r="I146" s="3" t="s">
        <v>675</v>
      </c>
      <c r="J146" s="153" t="s">
        <v>15</v>
      </c>
      <c r="K146" s="153">
        <f t="shared" si="19"/>
        <v>1</v>
      </c>
      <c r="L146" s="153">
        <f t="shared" si="16"/>
        <v>0</v>
      </c>
      <c r="M146" s="153">
        <f t="shared" si="17"/>
        <v>0</v>
      </c>
      <c r="N146" s="153">
        <f t="shared" si="18"/>
        <v>0</v>
      </c>
      <c r="O146" s="153">
        <f t="shared" si="20"/>
        <v>0</v>
      </c>
      <c r="P146" s="153">
        <f t="shared" si="21"/>
        <v>0</v>
      </c>
      <c r="Q146" s="153">
        <f t="shared" si="22"/>
        <v>0</v>
      </c>
      <c r="R146" s="153">
        <f t="shared" si="23"/>
        <v>0</v>
      </c>
      <c r="S146" s="6"/>
    </row>
    <row r="147" spans="1:19" s="103" customFormat="1" ht="108" x14ac:dyDescent="0.2">
      <c r="A147" s="265"/>
      <c r="B147" s="265"/>
      <c r="C147" s="223" t="s">
        <v>247</v>
      </c>
      <c r="D147" s="223" t="s">
        <v>65</v>
      </c>
      <c r="E147" s="66" t="s">
        <v>618</v>
      </c>
      <c r="F147" s="224" t="s">
        <v>138</v>
      </c>
      <c r="G147" s="101"/>
      <c r="H147" s="104" t="str">
        <f>IF(ISBLANK(H123),"Waiting",H123)</f>
        <v>Yes</v>
      </c>
      <c r="I147" s="3" t="s">
        <v>676</v>
      </c>
      <c r="J147" s="153" t="s">
        <v>15</v>
      </c>
      <c r="K147" s="153">
        <f t="shared" si="19"/>
        <v>1</v>
      </c>
      <c r="L147" s="153">
        <f t="shared" si="16"/>
        <v>0</v>
      </c>
      <c r="M147" s="153">
        <f t="shared" si="17"/>
        <v>0</v>
      </c>
      <c r="N147" s="153">
        <f t="shared" si="18"/>
        <v>0</v>
      </c>
      <c r="O147" s="153">
        <f t="shared" si="20"/>
        <v>0</v>
      </c>
      <c r="P147" s="153">
        <f t="shared" si="21"/>
        <v>0</v>
      </c>
      <c r="Q147" s="153">
        <f t="shared" si="22"/>
        <v>0</v>
      </c>
      <c r="R147" s="153">
        <f t="shared" si="23"/>
        <v>0</v>
      </c>
      <c r="S147" s="6"/>
    </row>
    <row r="148" spans="1:19" s="103" customFormat="1" ht="36" x14ac:dyDescent="0.2">
      <c r="A148" s="265"/>
      <c r="B148" s="265"/>
      <c r="C148" s="65" t="s">
        <v>243</v>
      </c>
      <c r="D148" s="65" t="s">
        <v>65</v>
      </c>
      <c r="E148" s="66" t="s">
        <v>343</v>
      </c>
      <c r="F148" s="68" t="s">
        <v>134</v>
      </c>
      <c r="G148" s="101"/>
      <c r="H148" s="104" t="str">
        <f>IF(ISBLANK(H124),"Waiting",H124)</f>
        <v>No</v>
      </c>
      <c r="I148" s="3"/>
      <c r="J148" s="153" t="s">
        <v>15</v>
      </c>
      <c r="K148" s="153">
        <f t="shared" si="19"/>
        <v>0</v>
      </c>
      <c r="L148" s="153">
        <f t="shared" si="16"/>
        <v>0</v>
      </c>
      <c r="M148" s="153">
        <f t="shared" si="17"/>
        <v>0</v>
      </c>
      <c r="N148" s="153">
        <f t="shared" si="18"/>
        <v>0</v>
      </c>
      <c r="O148" s="153">
        <f t="shared" si="20"/>
        <v>0</v>
      </c>
      <c r="P148" s="153">
        <f t="shared" si="21"/>
        <v>0</v>
      </c>
      <c r="Q148" s="153">
        <f t="shared" si="22"/>
        <v>0</v>
      </c>
      <c r="R148" s="153">
        <f t="shared" si="23"/>
        <v>0</v>
      </c>
      <c r="S148" s="6"/>
    </row>
    <row r="149" spans="1:19" s="103" customFormat="1" ht="36" x14ac:dyDescent="0.2">
      <c r="A149" s="265"/>
      <c r="B149" s="265"/>
      <c r="C149" s="65" t="s">
        <v>245</v>
      </c>
      <c r="D149" s="65" t="s">
        <v>65</v>
      </c>
      <c r="E149" s="66" t="s">
        <v>344</v>
      </c>
      <c r="F149" s="68" t="s">
        <v>136</v>
      </c>
      <c r="G149" s="101"/>
      <c r="H149" s="104" t="str">
        <f>IF(ISBLANK(H125),"Waiting",H125)</f>
        <v>No</v>
      </c>
      <c r="I149" s="3"/>
      <c r="J149" s="153" t="s">
        <v>15</v>
      </c>
      <c r="K149" s="153">
        <f t="shared" si="19"/>
        <v>0</v>
      </c>
      <c r="L149" s="153">
        <f t="shared" si="16"/>
        <v>0</v>
      </c>
      <c r="M149" s="153">
        <f t="shared" si="17"/>
        <v>0</v>
      </c>
      <c r="N149" s="153">
        <f t="shared" si="18"/>
        <v>0</v>
      </c>
      <c r="O149" s="153">
        <f t="shared" si="20"/>
        <v>0</v>
      </c>
      <c r="P149" s="153">
        <f t="shared" si="21"/>
        <v>0</v>
      </c>
      <c r="Q149" s="153">
        <f t="shared" si="22"/>
        <v>0</v>
      </c>
      <c r="R149" s="153">
        <f t="shared" si="23"/>
        <v>0</v>
      </c>
      <c r="S149" s="6"/>
    </row>
    <row r="150" spans="1:19" s="103" customFormat="1" ht="54" x14ac:dyDescent="0.2">
      <c r="A150" s="265"/>
      <c r="B150" s="265"/>
      <c r="C150" s="65" t="s">
        <v>244</v>
      </c>
      <c r="D150" s="65" t="s">
        <v>65</v>
      </c>
      <c r="E150" s="66" t="s">
        <v>324</v>
      </c>
      <c r="F150" s="68" t="s">
        <v>140</v>
      </c>
      <c r="G150" s="101"/>
      <c r="H150" s="104" t="str">
        <f>IF(ISBLANK(H126),"Waiting",H126)</f>
        <v>No</v>
      </c>
      <c r="I150" s="3"/>
      <c r="J150" s="153" t="s">
        <v>15</v>
      </c>
      <c r="K150" s="153">
        <f t="shared" si="19"/>
        <v>0</v>
      </c>
      <c r="L150" s="153">
        <f t="shared" si="16"/>
        <v>0</v>
      </c>
      <c r="M150" s="153">
        <f t="shared" si="17"/>
        <v>0</v>
      </c>
      <c r="N150" s="153">
        <f t="shared" si="18"/>
        <v>0</v>
      </c>
      <c r="O150" s="153">
        <f t="shared" si="20"/>
        <v>0</v>
      </c>
      <c r="P150" s="153">
        <f t="shared" si="21"/>
        <v>0</v>
      </c>
      <c r="Q150" s="153">
        <f t="shared" si="22"/>
        <v>0</v>
      </c>
      <c r="R150" s="153">
        <f t="shared" si="23"/>
        <v>0</v>
      </c>
      <c r="S150" s="6"/>
    </row>
    <row r="151" spans="1:19" s="103" customFormat="1" ht="144" x14ac:dyDescent="0.2">
      <c r="A151" s="265"/>
      <c r="B151" s="265"/>
      <c r="C151" s="65" t="s">
        <v>248</v>
      </c>
      <c r="D151" s="65" t="s">
        <v>65</v>
      </c>
      <c r="E151" s="66" t="s">
        <v>346</v>
      </c>
      <c r="F151" s="68" t="s">
        <v>139</v>
      </c>
      <c r="G151" s="101"/>
      <c r="H151" s="104" t="str">
        <f>IF(ISBLANK(H131),"Waiting",H131)</f>
        <v>Yes</v>
      </c>
      <c r="I151" s="206" t="s">
        <v>677</v>
      </c>
      <c r="J151" s="153" t="s">
        <v>15</v>
      </c>
      <c r="K151" s="153">
        <f t="shared" si="19"/>
        <v>1</v>
      </c>
      <c r="L151" s="153">
        <f t="shared" si="16"/>
        <v>0</v>
      </c>
      <c r="M151" s="153">
        <f t="shared" si="17"/>
        <v>0</v>
      </c>
      <c r="N151" s="153">
        <f t="shared" si="18"/>
        <v>0</v>
      </c>
      <c r="O151" s="153">
        <f t="shared" si="20"/>
        <v>0</v>
      </c>
      <c r="P151" s="153">
        <f t="shared" si="21"/>
        <v>0</v>
      </c>
      <c r="Q151" s="153">
        <f t="shared" si="22"/>
        <v>0</v>
      </c>
      <c r="R151" s="153">
        <f t="shared" si="23"/>
        <v>0</v>
      </c>
      <c r="S151" s="6"/>
    </row>
    <row r="152" spans="1:19" s="103" customFormat="1" ht="54" x14ac:dyDescent="0.2">
      <c r="A152" s="265"/>
      <c r="B152" s="265"/>
      <c r="C152" s="57" t="s">
        <v>249</v>
      </c>
      <c r="D152" s="57" t="s">
        <v>65</v>
      </c>
      <c r="E152" s="78" t="s">
        <v>325</v>
      </c>
      <c r="F152" s="79" t="s">
        <v>521</v>
      </c>
      <c r="G152" s="101"/>
      <c r="H152" s="128" t="s">
        <v>687</v>
      </c>
      <c r="I152" s="9"/>
      <c r="J152" s="153" t="s">
        <v>15</v>
      </c>
      <c r="K152" s="153">
        <f t="shared" si="19"/>
        <v>0</v>
      </c>
      <c r="L152" s="153">
        <f t="shared" si="16"/>
        <v>0</v>
      </c>
      <c r="M152" s="153">
        <f t="shared" si="17"/>
        <v>0</v>
      </c>
      <c r="N152" s="153">
        <f t="shared" si="18"/>
        <v>0</v>
      </c>
      <c r="O152" s="153">
        <f t="shared" si="20"/>
        <v>0</v>
      </c>
      <c r="P152" s="153">
        <f t="shared" si="21"/>
        <v>0</v>
      </c>
      <c r="Q152" s="153">
        <f t="shared" si="22"/>
        <v>0</v>
      </c>
      <c r="R152" s="153">
        <f t="shared" si="23"/>
        <v>0</v>
      </c>
      <c r="S152" s="10"/>
    </row>
    <row r="153" spans="1:19" s="103" customFormat="1" ht="36" x14ac:dyDescent="0.2">
      <c r="A153" s="265"/>
      <c r="B153" s="265"/>
      <c r="C153" s="194" t="s">
        <v>560</v>
      </c>
      <c r="D153" s="195" t="s">
        <v>65</v>
      </c>
      <c r="E153" s="196" t="s">
        <v>537</v>
      </c>
      <c r="F153" s="79"/>
      <c r="G153" s="101"/>
      <c r="H153" s="128" t="s">
        <v>687</v>
      </c>
      <c r="I153" s="9"/>
      <c r="J153" s="153" t="s">
        <v>15</v>
      </c>
      <c r="K153" s="153">
        <f t="shared" si="19"/>
        <v>0</v>
      </c>
      <c r="L153" s="153">
        <f t="shared" si="16"/>
        <v>0</v>
      </c>
      <c r="M153" s="153">
        <f t="shared" si="17"/>
        <v>0</v>
      </c>
      <c r="N153" s="153">
        <f t="shared" si="18"/>
        <v>0</v>
      </c>
      <c r="O153" s="153">
        <f t="shared" si="20"/>
        <v>0</v>
      </c>
      <c r="P153" s="153">
        <f t="shared" si="21"/>
        <v>0</v>
      </c>
      <c r="Q153" s="153">
        <f t="shared" si="22"/>
        <v>0</v>
      </c>
      <c r="R153" s="153">
        <f t="shared" si="23"/>
        <v>0</v>
      </c>
      <c r="S153" s="10"/>
    </row>
    <row r="154" spans="1:19" s="103" customFormat="1" ht="36" x14ac:dyDescent="0.2">
      <c r="A154" s="265"/>
      <c r="B154" s="265"/>
      <c r="C154" s="200" t="s">
        <v>577</v>
      </c>
      <c r="D154" s="201" t="s">
        <v>66</v>
      </c>
      <c r="E154" s="202" t="s">
        <v>538</v>
      </c>
      <c r="F154" s="79"/>
      <c r="G154" s="101"/>
      <c r="H154" s="128" t="s">
        <v>687</v>
      </c>
      <c r="I154" s="9"/>
      <c r="J154" s="153" t="s">
        <v>15</v>
      </c>
      <c r="K154" s="153">
        <f t="shared" si="19"/>
        <v>0</v>
      </c>
      <c r="L154" s="153">
        <f t="shared" si="16"/>
        <v>0</v>
      </c>
      <c r="M154" s="153">
        <f t="shared" si="17"/>
        <v>0</v>
      </c>
      <c r="N154" s="153">
        <f t="shared" si="18"/>
        <v>0</v>
      </c>
      <c r="O154" s="153">
        <f t="shared" si="20"/>
        <v>0</v>
      </c>
      <c r="P154" s="153">
        <f t="shared" si="21"/>
        <v>0</v>
      </c>
      <c r="Q154" s="153">
        <f t="shared" si="22"/>
        <v>0</v>
      </c>
      <c r="R154" s="153">
        <f t="shared" si="23"/>
        <v>0</v>
      </c>
      <c r="S154" s="10"/>
    </row>
    <row r="155" spans="1:19" s="103" customFormat="1" ht="21" thickBot="1" x14ac:dyDescent="0.25">
      <c r="A155" s="265"/>
      <c r="B155" s="265"/>
      <c r="C155" s="57" t="s">
        <v>470</v>
      </c>
      <c r="D155" s="57" t="s">
        <v>390</v>
      </c>
      <c r="E155" s="78" t="s">
        <v>458</v>
      </c>
      <c r="F155" s="79"/>
      <c r="G155" s="101"/>
      <c r="H155" s="128" t="s">
        <v>687</v>
      </c>
      <c r="I155" s="7"/>
      <c r="J155" s="155" t="s">
        <v>15</v>
      </c>
      <c r="K155" s="155">
        <f t="shared" si="19"/>
        <v>0</v>
      </c>
      <c r="L155" s="155">
        <f t="shared" si="16"/>
        <v>0</v>
      </c>
      <c r="M155" s="155">
        <f t="shared" si="17"/>
        <v>0</v>
      </c>
      <c r="N155" s="155">
        <f t="shared" si="18"/>
        <v>0</v>
      </c>
      <c r="O155" s="155">
        <f t="shared" si="20"/>
        <v>0</v>
      </c>
      <c r="P155" s="155">
        <f t="shared" si="21"/>
        <v>0</v>
      </c>
      <c r="Q155" s="155">
        <f t="shared" si="22"/>
        <v>0</v>
      </c>
      <c r="R155" s="155">
        <f t="shared" si="23"/>
        <v>0</v>
      </c>
      <c r="S155" s="8"/>
    </row>
    <row r="156" spans="1:19" s="93" customFormat="1" ht="73" thickTop="1" x14ac:dyDescent="0.2">
      <c r="A156" s="267" t="s">
        <v>16</v>
      </c>
      <c r="B156" s="267" t="s">
        <v>47</v>
      </c>
      <c r="C156" s="62" t="s">
        <v>250</v>
      </c>
      <c r="D156" s="62" t="s">
        <v>65</v>
      </c>
      <c r="E156" s="67" t="s">
        <v>348</v>
      </c>
      <c r="F156" s="81" t="s">
        <v>141</v>
      </c>
      <c r="G156" s="96"/>
      <c r="H156" s="128" t="s">
        <v>687</v>
      </c>
      <c r="I156" s="4"/>
      <c r="J156" s="152" t="s">
        <v>16</v>
      </c>
      <c r="K156" s="152">
        <f t="shared" si="19"/>
        <v>0</v>
      </c>
      <c r="L156" s="152">
        <f t="shared" si="16"/>
        <v>0</v>
      </c>
      <c r="M156" s="152">
        <f t="shared" si="17"/>
        <v>0</v>
      </c>
      <c r="N156" s="152">
        <f t="shared" si="18"/>
        <v>0</v>
      </c>
      <c r="O156" s="154">
        <f t="shared" si="20"/>
        <v>0</v>
      </c>
      <c r="P156" s="154">
        <f t="shared" si="21"/>
        <v>0</v>
      </c>
      <c r="Q156" s="154">
        <f t="shared" si="22"/>
        <v>0</v>
      </c>
      <c r="R156" s="154">
        <f t="shared" si="23"/>
        <v>0</v>
      </c>
      <c r="S156" s="5"/>
    </row>
    <row r="157" spans="1:19" s="93" customFormat="1" ht="72" x14ac:dyDescent="0.2">
      <c r="A157" s="263"/>
      <c r="B157" s="263"/>
      <c r="C157" s="62" t="s">
        <v>251</v>
      </c>
      <c r="D157" s="62" t="s">
        <v>65</v>
      </c>
      <c r="E157" s="67" t="s">
        <v>349</v>
      </c>
      <c r="F157" s="81" t="s">
        <v>142</v>
      </c>
      <c r="G157" s="96"/>
      <c r="H157" s="128" t="s">
        <v>687</v>
      </c>
      <c r="I157" s="3"/>
      <c r="J157" s="153" t="s">
        <v>16</v>
      </c>
      <c r="K157" s="153">
        <f t="shared" si="19"/>
        <v>0</v>
      </c>
      <c r="L157" s="153">
        <f t="shared" si="16"/>
        <v>0</v>
      </c>
      <c r="M157" s="153">
        <f t="shared" si="17"/>
        <v>0</v>
      </c>
      <c r="N157" s="153">
        <f t="shared" si="18"/>
        <v>0</v>
      </c>
      <c r="O157" s="153">
        <f t="shared" si="20"/>
        <v>0</v>
      </c>
      <c r="P157" s="153">
        <f t="shared" si="21"/>
        <v>0</v>
      </c>
      <c r="Q157" s="153">
        <f t="shared" si="22"/>
        <v>0</v>
      </c>
      <c r="R157" s="153">
        <f t="shared" si="23"/>
        <v>0</v>
      </c>
      <c r="S157" s="6"/>
    </row>
    <row r="158" spans="1:19" s="93" customFormat="1" ht="36" x14ac:dyDescent="0.2">
      <c r="A158" s="263"/>
      <c r="B158" s="263"/>
      <c r="C158" s="62" t="s">
        <v>252</v>
      </c>
      <c r="D158" s="62" t="s">
        <v>65</v>
      </c>
      <c r="E158" s="67" t="s">
        <v>606</v>
      </c>
      <c r="F158" s="81" t="s">
        <v>143</v>
      </c>
      <c r="G158" s="96"/>
      <c r="H158" s="128" t="s">
        <v>687</v>
      </c>
      <c r="I158" s="3"/>
      <c r="J158" s="153" t="s">
        <v>16</v>
      </c>
      <c r="K158" s="153">
        <f t="shared" si="19"/>
        <v>0</v>
      </c>
      <c r="L158" s="153">
        <f t="shared" si="16"/>
        <v>0</v>
      </c>
      <c r="M158" s="153">
        <f t="shared" si="17"/>
        <v>0</v>
      </c>
      <c r="N158" s="153">
        <f t="shared" si="18"/>
        <v>0</v>
      </c>
      <c r="O158" s="153">
        <f t="shared" si="20"/>
        <v>0</v>
      </c>
      <c r="P158" s="153">
        <f t="shared" si="21"/>
        <v>0</v>
      </c>
      <c r="Q158" s="153">
        <f t="shared" si="22"/>
        <v>0</v>
      </c>
      <c r="R158" s="153">
        <f t="shared" si="23"/>
        <v>0</v>
      </c>
      <c r="S158" s="6"/>
    </row>
    <row r="159" spans="1:19" s="93" customFormat="1" ht="36" x14ac:dyDescent="0.2">
      <c r="A159" s="263"/>
      <c r="B159" s="263"/>
      <c r="C159" s="62" t="s">
        <v>253</v>
      </c>
      <c r="D159" s="62" t="s">
        <v>65</v>
      </c>
      <c r="E159" s="67" t="s">
        <v>608</v>
      </c>
      <c r="F159" s="81" t="s">
        <v>609</v>
      </c>
      <c r="G159" s="96"/>
      <c r="H159" s="128" t="s">
        <v>687</v>
      </c>
      <c r="I159" s="3"/>
      <c r="J159" s="153" t="s">
        <v>16</v>
      </c>
      <c r="K159" s="153">
        <f t="shared" si="19"/>
        <v>0</v>
      </c>
      <c r="L159" s="153">
        <f t="shared" si="16"/>
        <v>0</v>
      </c>
      <c r="M159" s="153">
        <f t="shared" si="17"/>
        <v>0</v>
      </c>
      <c r="N159" s="153">
        <f t="shared" si="18"/>
        <v>0</v>
      </c>
      <c r="O159" s="153">
        <f t="shared" si="20"/>
        <v>0</v>
      </c>
      <c r="P159" s="153">
        <f t="shared" si="21"/>
        <v>0</v>
      </c>
      <c r="Q159" s="153">
        <f t="shared" si="22"/>
        <v>0</v>
      </c>
      <c r="R159" s="153">
        <f t="shared" si="23"/>
        <v>0</v>
      </c>
      <c r="S159" s="6"/>
    </row>
    <row r="160" spans="1:19" s="93" customFormat="1" ht="36" x14ac:dyDescent="0.2">
      <c r="A160" s="263"/>
      <c r="B160" s="263"/>
      <c r="C160" s="62" t="s">
        <v>254</v>
      </c>
      <c r="D160" s="62" t="s">
        <v>65</v>
      </c>
      <c r="E160" s="67" t="s">
        <v>326</v>
      </c>
      <c r="F160" s="81" t="s">
        <v>144</v>
      </c>
      <c r="G160" s="96"/>
      <c r="H160" s="128" t="s">
        <v>687</v>
      </c>
      <c r="I160" s="3"/>
      <c r="J160" s="153" t="s">
        <v>16</v>
      </c>
      <c r="K160" s="153">
        <f t="shared" si="19"/>
        <v>0</v>
      </c>
      <c r="L160" s="153">
        <f t="shared" si="16"/>
        <v>0</v>
      </c>
      <c r="M160" s="153">
        <f t="shared" si="17"/>
        <v>0</v>
      </c>
      <c r="N160" s="153">
        <f t="shared" si="18"/>
        <v>0</v>
      </c>
      <c r="O160" s="153">
        <f t="shared" si="20"/>
        <v>0</v>
      </c>
      <c r="P160" s="153">
        <f t="shared" si="21"/>
        <v>0</v>
      </c>
      <c r="Q160" s="153">
        <f t="shared" si="22"/>
        <v>0</v>
      </c>
      <c r="R160" s="153">
        <f t="shared" si="23"/>
        <v>0</v>
      </c>
      <c r="S160" s="6"/>
    </row>
    <row r="161" spans="1:19" s="93" customFormat="1" ht="36" x14ac:dyDescent="0.2">
      <c r="A161" s="263"/>
      <c r="B161" s="263"/>
      <c r="C161" s="62" t="s">
        <v>255</v>
      </c>
      <c r="D161" s="62" t="s">
        <v>65</v>
      </c>
      <c r="E161" s="67" t="s">
        <v>351</v>
      </c>
      <c r="F161" s="81" t="s">
        <v>148</v>
      </c>
      <c r="G161" s="96"/>
      <c r="H161" s="128" t="s">
        <v>687</v>
      </c>
      <c r="I161" s="3"/>
      <c r="J161" s="153" t="s">
        <v>16</v>
      </c>
      <c r="K161" s="153">
        <f t="shared" si="19"/>
        <v>0</v>
      </c>
      <c r="L161" s="153">
        <f t="shared" si="16"/>
        <v>0</v>
      </c>
      <c r="M161" s="153">
        <f t="shared" si="17"/>
        <v>0</v>
      </c>
      <c r="N161" s="153">
        <f t="shared" si="18"/>
        <v>0</v>
      </c>
      <c r="O161" s="153">
        <f t="shared" si="20"/>
        <v>0</v>
      </c>
      <c r="P161" s="153">
        <f t="shared" si="21"/>
        <v>0</v>
      </c>
      <c r="Q161" s="153">
        <f t="shared" si="22"/>
        <v>0</v>
      </c>
      <c r="R161" s="153">
        <f t="shared" si="23"/>
        <v>0</v>
      </c>
      <c r="S161" s="6"/>
    </row>
    <row r="162" spans="1:19" s="93" customFormat="1" ht="36" x14ac:dyDescent="0.2">
      <c r="A162" s="263"/>
      <c r="B162" s="263"/>
      <c r="C162" s="62" t="s">
        <v>607</v>
      </c>
      <c r="D162" s="62" t="s">
        <v>65</v>
      </c>
      <c r="E162" s="67" t="s">
        <v>622</v>
      </c>
      <c r="F162" s="81" t="s">
        <v>610</v>
      </c>
      <c r="G162" s="96"/>
      <c r="H162" s="128" t="s">
        <v>687</v>
      </c>
      <c r="I162" s="3"/>
      <c r="J162" s="153" t="s">
        <v>16</v>
      </c>
      <c r="K162" s="153">
        <f t="shared" si="19"/>
        <v>0</v>
      </c>
      <c r="L162" s="153">
        <f t="shared" si="16"/>
        <v>0</v>
      </c>
      <c r="M162" s="153">
        <f t="shared" si="17"/>
        <v>0</v>
      </c>
      <c r="N162" s="153">
        <f t="shared" si="18"/>
        <v>0</v>
      </c>
      <c r="O162" s="153">
        <f t="shared" si="20"/>
        <v>0</v>
      </c>
      <c r="P162" s="153">
        <f t="shared" si="21"/>
        <v>0</v>
      </c>
      <c r="Q162" s="153">
        <f t="shared" si="22"/>
        <v>0</v>
      </c>
      <c r="R162" s="153">
        <f t="shared" si="23"/>
        <v>0</v>
      </c>
      <c r="S162" s="6"/>
    </row>
    <row r="163" spans="1:19" s="93" customFormat="1" ht="20" x14ac:dyDescent="0.2">
      <c r="A163" s="263"/>
      <c r="B163" s="263"/>
      <c r="C163" s="65" t="s">
        <v>256</v>
      </c>
      <c r="D163" s="65" t="s">
        <v>65</v>
      </c>
      <c r="E163" s="66" t="s">
        <v>352</v>
      </c>
      <c r="F163" s="68" t="s">
        <v>145</v>
      </c>
      <c r="G163" s="101"/>
      <c r="H163" s="104" t="str">
        <f>IF(ISBLANK(H195),"Waiting",H195)</f>
        <v>No</v>
      </c>
      <c r="I163" s="3"/>
      <c r="J163" s="153" t="s">
        <v>16</v>
      </c>
      <c r="K163" s="153">
        <f t="shared" si="19"/>
        <v>0</v>
      </c>
      <c r="L163" s="153">
        <f t="shared" si="16"/>
        <v>0</v>
      </c>
      <c r="M163" s="153">
        <f t="shared" si="17"/>
        <v>0</v>
      </c>
      <c r="N163" s="153">
        <f t="shared" si="18"/>
        <v>0</v>
      </c>
      <c r="O163" s="153">
        <f t="shared" si="20"/>
        <v>0</v>
      </c>
      <c r="P163" s="153">
        <f t="shared" si="21"/>
        <v>0</v>
      </c>
      <c r="Q163" s="153">
        <f t="shared" si="22"/>
        <v>0</v>
      </c>
      <c r="R163" s="153">
        <f t="shared" si="23"/>
        <v>0</v>
      </c>
      <c r="S163" s="6"/>
    </row>
    <row r="164" spans="1:19" s="93" customFormat="1" ht="36" x14ac:dyDescent="0.2">
      <c r="A164" s="263"/>
      <c r="B164" s="263"/>
      <c r="C164" s="223" t="s">
        <v>257</v>
      </c>
      <c r="D164" s="223" t="s">
        <v>66</v>
      </c>
      <c r="E164" s="225" t="s">
        <v>353</v>
      </c>
      <c r="F164" s="224" t="s">
        <v>598</v>
      </c>
      <c r="G164" s="101"/>
      <c r="H164" s="104" t="str">
        <f>IF(ISBLANK(H198),"Waiting",H198)</f>
        <v>No</v>
      </c>
      <c r="I164" s="3"/>
      <c r="J164" s="153" t="s">
        <v>16</v>
      </c>
      <c r="K164" s="153">
        <f t="shared" si="19"/>
        <v>0</v>
      </c>
      <c r="L164" s="153">
        <f t="shared" si="16"/>
        <v>0</v>
      </c>
      <c r="M164" s="153">
        <f t="shared" si="17"/>
        <v>0</v>
      </c>
      <c r="N164" s="153">
        <f t="shared" si="18"/>
        <v>0</v>
      </c>
      <c r="O164" s="153">
        <f t="shared" si="20"/>
        <v>0</v>
      </c>
      <c r="P164" s="153">
        <f t="shared" si="21"/>
        <v>0</v>
      </c>
      <c r="Q164" s="153">
        <f t="shared" si="22"/>
        <v>0</v>
      </c>
      <c r="R164" s="153">
        <f t="shared" si="23"/>
        <v>0</v>
      </c>
      <c r="S164" s="6"/>
    </row>
    <row r="165" spans="1:19" s="93" customFormat="1" ht="36" x14ac:dyDescent="0.2">
      <c r="A165" s="263"/>
      <c r="B165" s="263"/>
      <c r="C165" s="62" t="s">
        <v>258</v>
      </c>
      <c r="D165" s="62" t="s">
        <v>66</v>
      </c>
      <c r="E165" s="87" t="s">
        <v>594</v>
      </c>
      <c r="F165" s="88" t="s">
        <v>146</v>
      </c>
      <c r="G165" s="101"/>
      <c r="H165" s="128" t="s">
        <v>687</v>
      </c>
      <c r="I165" s="9"/>
      <c r="J165" s="153" t="s">
        <v>16</v>
      </c>
      <c r="K165" s="153">
        <f t="shared" si="19"/>
        <v>0</v>
      </c>
      <c r="L165" s="153">
        <f t="shared" si="16"/>
        <v>0</v>
      </c>
      <c r="M165" s="153">
        <f t="shared" si="17"/>
        <v>0</v>
      </c>
      <c r="N165" s="153">
        <f t="shared" si="18"/>
        <v>0</v>
      </c>
      <c r="O165" s="153">
        <f t="shared" si="20"/>
        <v>0</v>
      </c>
      <c r="P165" s="153">
        <f t="shared" si="21"/>
        <v>0</v>
      </c>
      <c r="Q165" s="153">
        <f t="shared" si="22"/>
        <v>0</v>
      </c>
      <c r="R165" s="153">
        <f t="shared" si="23"/>
        <v>0</v>
      </c>
      <c r="S165" s="10"/>
    </row>
    <row r="166" spans="1:19" s="93" customFormat="1" ht="36" x14ac:dyDescent="0.2">
      <c r="A166" s="263"/>
      <c r="B166" s="263"/>
      <c r="C166" s="188" t="s">
        <v>561</v>
      </c>
      <c r="D166" s="189" t="s">
        <v>65</v>
      </c>
      <c r="E166" s="190" t="s">
        <v>537</v>
      </c>
      <c r="F166" s="88"/>
      <c r="G166" s="101"/>
      <c r="H166" s="128" t="s">
        <v>687</v>
      </c>
      <c r="I166" s="9"/>
      <c r="J166" s="153" t="s">
        <v>16</v>
      </c>
      <c r="K166" s="153">
        <f t="shared" si="19"/>
        <v>0</v>
      </c>
      <c r="L166" s="153">
        <f t="shared" si="16"/>
        <v>0</v>
      </c>
      <c r="M166" s="153">
        <f t="shared" si="17"/>
        <v>0</v>
      </c>
      <c r="N166" s="153">
        <f t="shared" si="18"/>
        <v>0</v>
      </c>
      <c r="O166" s="153">
        <f t="shared" si="20"/>
        <v>0</v>
      </c>
      <c r="P166" s="153">
        <f t="shared" si="21"/>
        <v>0</v>
      </c>
      <c r="Q166" s="153">
        <f t="shared" si="22"/>
        <v>0</v>
      </c>
      <c r="R166" s="153">
        <f t="shared" si="23"/>
        <v>0</v>
      </c>
      <c r="S166" s="10"/>
    </row>
    <row r="167" spans="1:19" s="93" customFormat="1" ht="36" x14ac:dyDescent="0.2">
      <c r="A167" s="263"/>
      <c r="B167" s="263"/>
      <c r="C167" s="191" t="s">
        <v>562</v>
      </c>
      <c r="D167" s="192" t="s">
        <v>66</v>
      </c>
      <c r="E167" s="193" t="s">
        <v>538</v>
      </c>
      <c r="F167" s="88"/>
      <c r="G167" s="101"/>
      <c r="H167" s="128" t="s">
        <v>687</v>
      </c>
      <c r="I167" s="9"/>
      <c r="J167" s="153" t="s">
        <v>16</v>
      </c>
      <c r="K167" s="153">
        <f t="shared" si="19"/>
        <v>0</v>
      </c>
      <c r="L167" s="153">
        <f t="shared" si="16"/>
        <v>0</v>
      </c>
      <c r="M167" s="153">
        <f t="shared" si="17"/>
        <v>0</v>
      </c>
      <c r="N167" s="153">
        <f t="shared" si="18"/>
        <v>0</v>
      </c>
      <c r="O167" s="153">
        <f t="shared" si="20"/>
        <v>0</v>
      </c>
      <c r="P167" s="153">
        <f t="shared" si="21"/>
        <v>0</v>
      </c>
      <c r="Q167" s="153">
        <f t="shared" si="22"/>
        <v>0</v>
      </c>
      <c r="R167" s="153">
        <f t="shared" si="23"/>
        <v>0</v>
      </c>
      <c r="S167" s="10"/>
    </row>
    <row r="168" spans="1:19" s="93" customFormat="1" ht="55" thickBot="1" x14ac:dyDescent="0.25">
      <c r="A168" s="263"/>
      <c r="B168" s="263"/>
      <c r="C168" s="62" t="s">
        <v>471</v>
      </c>
      <c r="D168" s="62" t="s">
        <v>390</v>
      </c>
      <c r="E168" s="87" t="s">
        <v>458</v>
      </c>
      <c r="F168" s="88"/>
      <c r="G168" s="96"/>
      <c r="H168" s="129" t="s">
        <v>656</v>
      </c>
      <c r="I168" s="7" t="s">
        <v>678</v>
      </c>
      <c r="J168" s="155" t="s">
        <v>16</v>
      </c>
      <c r="K168" s="155">
        <f t="shared" si="19"/>
        <v>0</v>
      </c>
      <c r="L168" s="155">
        <f t="shared" si="16"/>
        <v>0</v>
      </c>
      <c r="M168" s="155">
        <f t="shared" si="17"/>
        <v>0</v>
      </c>
      <c r="N168" s="155">
        <f t="shared" si="18"/>
        <v>0</v>
      </c>
      <c r="O168" s="155">
        <f t="shared" si="20"/>
        <v>0</v>
      </c>
      <c r="P168" s="155">
        <f t="shared" si="21"/>
        <v>0</v>
      </c>
      <c r="Q168" s="155">
        <f t="shared" si="22"/>
        <v>0</v>
      </c>
      <c r="R168" s="155">
        <f t="shared" si="23"/>
        <v>0</v>
      </c>
      <c r="S168" s="8"/>
    </row>
    <row r="169" spans="1:19" s="103" customFormat="1" ht="73" thickTop="1" x14ac:dyDescent="0.2">
      <c r="A169" s="264" t="s">
        <v>17</v>
      </c>
      <c r="B169" s="264" t="s">
        <v>48</v>
      </c>
      <c r="C169" s="65" t="s">
        <v>250</v>
      </c>
      <c r="D169" s="65" t="s">
        <v>65</v>
      </c>
      <c r="E169" s="66" t="s">
        <v>348</v>
      </c>
      <c r="F169" s="68" t="s">
        <v>141</v>
      </c>
      <c r="G169" s="101"/>
      <c r="H169" s="106" t="str">
        <f t="shared" ref="H169:H175" si="25">IF(ISBLANK(H156),"Waiting",H156)</f>
        <v>No</v>
      </c>
      <c r="I169" s="4"/>
      <c r="J169" s="152" t="s">
        <v>17</v>
      </c>
      <c r="K169" s="152">
        <f t="shared" si="19"/>
        <v>0</v>
      </c>
      <c r="L169" s="152">
        <f t="shared" si="16"/>
        <v>0</v>
      </c>
      <c r="M169" s="152">
        <f t="shared" si="17"/>
        <v>0</v>
      </c>
      <c r="N169" s="152">
        <f t="shared" si="18"/>
        <v>0</v>
      </c>
      <c r="O169" s="154">
        <f t="shared" si="20"/>
        <v>0</v>
      </c>
      <c r="P169" s="154">
        <f t="shared" si="21"/>
        <v>0</v>
      </c>
      <c r="Q169" s="154">
        <f t="shared" si="22"/>
        <v>0</v>
      </c>
      <c r="R169" s="154">
        <f t="shared" si="23"/>
        <v>0</v>
      </c>
      <c r="S169" s="5"/>
    </row>
    <row r="170" spans="1:19" s="103" customFormat="1" ht="72" x14ac:dyDescent="0.2">
      <c r="A170" s="265"/>
      <c r="B170" s="265"/>
      <c r="C170" s="65" t="s">
        <v>251</v>
      </c>
      <c r="D170" s="65" t="s">
        <v>65</v>
      </c>
      <c r="E170" s="66" t="s">
        <v>349</v>
      </c>
      <c r="F170" s="68" t="s">
        <v>147</v>
      </c>
      <c r="G170" s="101"/>
      <c r="H170" s="104" t="str">
        <f t="shared" si="25"/>
        <v>No</v>
      </c>
      <c r="I170" s="3"/>
      <c r="J170" s="153" t="s">
        <v>17</v>
      </c>
      <c r="K170" s="153">
        <f t="shared" si="19"/>
        <v>0</v>
      </c>
      <c r="L170" s="153">
        <f t="shared" si="16"/>
        <v>0</v>
      </c>
      <c r="M170" s="153">
        <f t="shared" si="17"/>
        <v>0</v>
      </c>
      <c r="N170" s="153">
        <f t="shared" si="18"/>
        <v>0</v>
      </c>
      <c r="O170" s="153">
        <f t="shared" si="20"/>
        <v>0</v>
      </c>
      <c r="P170" s="153">
        <f t="shared" si="21"/>
        <v>0</v>
      </c>
      <c r="Q170" s="153">
        <f t="shared" si="22"/>
        <v>0</v>
      </c>
      <c r="R170" s="153">
        <f t="shared" si="23"/>
        <v>0</v>
      </c>
      <c r="S170" s="6"/>
    </row>
    <row r="171" spans="1:19" s="103" customFormat="1" ht="36" x14ac:dyDescent="0.2">
      <c r="A171" s="265"/>
      <c r="B171" s="265"/>
      <c r="C171" s="65" t="s">
        <v>252</v>
      </c>
      <c r="D171" s="65" t="s">
        <v>65</v>
      </c>
      <c r="E171" s="66" t="s">
        <v>350</v>
      </c>
      <c r="F171" s="68" t="s">
        <v>143</v>
      </c>
      <c r="G171" s="101"/>
      <c r="H171" s="104" t="str">
        <f t="shared" si="25"/>
        <v>No</v>
      </c>
      <c r="I171" s="3"/>
      <c r="J171" s="153" t="s">
        <v>17</v>
      </c>
      <c r="K171" s="153">
        <f t="shared" si="19"/>
        <v>0</v>
      </c>
      <c r="L171" s="153">
        <f t="shared" si="16"/>
        <v>0</v>
      </c>
      <c r="M171" s="153">
        <f t="shared" si="17"/>
        <v>0</v>
      </c>
      <c r="N171" s="153">
        <f t="shared" si="18"/>
        <v>0</v>
      </c>
      <c r="O171" s="153">
        <f t="shared" si="20"/>
        <v>0</v>
      </c>
      <c r="P171" s="153">
        <f t="shared" si="21"/>
        <v>0</v>
      </c>
      <c r="Q171" s="153">
        <f t="shared" si="22"/>
        <v>0</v>
      </c>
      <c r="R171" s="153">
        <f t="shared" si="23"/>
        <v>0</v>
      </c>
      <c r="S171" s="6"/>
    </row>
    <row r="172" spans="1:19" s="103" customFormat="1" ht="36" x14ac:dyDescent="0.2">
      <c r="A172" s="265"/>
      <c r="B172" s="265"/>
      <c r="C172" s="65" t="s">
        <v>253</v>
      </c>
      <c r="D172" s="65" t="s">
        <v>65</v>
      </c>
      <c r="E172" s="66" t="s">
        <v>608</v>
      </c>
      <c r="F172" s="68" t="s">
        <v>609</v>
      </c>
      <c r="G172" s="101"/>
      <c r="H172" s="104" t="str">
        <f t="shared" si="25"/>
        <v>No</v>
      </c>
      <c r="I172" s="3"/>
      <c r="J172" s="153" t="s">
        <v>17</v>
      </c>
      <c r="K172" s="153">
        <f t="shared" si="19"/>
        <v>0</v>
      </c>
      <c r="L172" s="153">
        <f t="shared" si="16"/>
        <v>0</v>
      </c>
      <c r="M172" s="153">
        <f t="shared" si="17"/>
        <v>0</v>
      </c>
      <c r="N172" s="153">
        <f t="shared" si="18"/>
        <v>0</v>
      </c>
      <c r="O172" s="153">
        <f t="shared" si="20"/>
        <v>0</v>
      </c>
      <c r="P172" s="153">
        <f t="shared" si="21"/>
        <v>0</v>
      </c>
      <c r="Q172" s="153">
        <f t="shared" si="22"/>
        <v>0</v>
      </c>
      <c r="R172" s="153">
        <f t="shared" si="23"/>
        <v>0</v>
      </c>
      <c r="S172" s="6"/>
    </row>
    <row r="173" spans="1:19" s="103" customFormat="1" ht="36" x14ac:dyDescent="0.2">
      <c r="A173" s="265"/>
      <c r="B173" s="265"/>
      <c r="C173" s="65" t="s">
        <v>254</v>
      </c>
      <c r="D173" s="65" t="s">
        <v>65</v>
      </c>
      <c r="E173" s="66" t="s">
        <v>32</v>
      </c>
      <c r="F173" s="68" t="s">
        <v>144</v>
      </c>
      <c r="G173" s="101"/>
      <c r="H173" s="104" t="str">
        <f t="shared" si="25"/>
        <v>No</v>
      </c>
      <c r="I173" s="3"/>
      <c r="J173" s="153" t="s">
        <v>17</v>
      </c>
      <c r="K173" s="153">
        <f t="shared" si="19"/>
        <v>0</v>
      </c>
      <c r="L173" s="153">
        <f t="shared" si="16"/>
        <v>0</v>
      </c>
      <c r="M173" s="153">
        <f t="shared" si="17"/>
        <v>0</v>
      </c>
      <c r="N173" s="153">
        <f t="shared" si="18"/>
        <v>0</v>
      </c>
      <c r="O173" s="153">
        <f t="shared" si="20"/>
        <v>0</v>
      </c>
      <c r="P173" s="153">
        <f t="shared" si="21"/>
        <v>0</v>
      </c>
      <c r="Q173" s="153">
        <f t="shared" si="22"/>
        <v>0</v>
      </c>
      <c r="R173" s="153">
        <f t="shared" si="23"/>
        <v>0</v>
      </c>
      <c r="S173" s="6"/>
    </row>
    <row r="174" spans="1:19" s="103" customFormat="1" ht="36" x14ac:dyDescent="0.2">
      <c r="A174" s="265"/>
      <c r="B174" s="265"/>
      <c r="C174" s="65" t="s">
        <v>255</v>
      </c>
      <c r="D174" s="65" t="s">
        <v>65</v>
      </c>
      <c r="E174" s="66" t="s">
        <v>354</v>
      </c>
      <c r="F174" s="68" t="s">
        <v>148</v>
      </c>
      <c r="G174" s="101"/>
      <c r="H174" s="104" t="str">
        <f t="shared" si="25"/>
        <v>No</v>
      </c>
      <c r="I174" s="3"/>
      <c r="J174" s="153" t="s">
        <v>17</v>
      </c>
      <c r="K174" s="153">
        <f t="shared" si="19"/>
        <v>0</v>
      </c>
      <c r="L174" s="153">
        <f t="shared" si="16"/>
        <v>0</v>
      </c>
      <c r="M174" s="153">
        <f t="shared" si="17"/>
        <v>0</v>
      </c>
      <c r="N174" s="153">
        <f t="shared" si="18"/>
        <v>0</v>
      </c>
      <c r="O174" s="153">
        <f t="shared" si="20"/>
        <v>0</v>
      </c>
      <c r="P174" s="153">
        <f t="shared" si="21"/>
        <v>0</v>
      </c>
      <c r="Q174" s="153">
        <f t="shared" si="22"/>
        <v>0</v>
      </c>
      <c r="R174" s="153">
        <f t="shared" si="23"/>
        <v>0</v>
      </c>
      <c r="S174" s="6"/>
    </row>
    <row r="175" spans="1:19" s="103" customFormat="1" ht="36" x14ac:dyDescent="0.2">
      <c r="A175" s="265"/>
      <c r="B175" s="265"/>
      <c r="C175" s="65" t="s">
        <v>607</v>
      </c>
      <c r="D175" s="65" t="s">
        <v>65</v>
      </c>
      <c r="E175" s="66" t="s">
        <v>622</v>
      </c>
      <c r="F175" s="68" t="s">
        <v>610</v>
      </c>
      <c r="G175" s="101"/>
      <c r="H175" s="104" t="str">
        <f t="shared" si="25"/>
        <v>No</v>
      </c>
      <c r="I175" s="3"/>
      <c r="J175" s="153" t="s">
        <v>17</v>
      </c>
      <c r="K175" s="153">
        <f t="shared" si="19"/>
        <v>0</v>
      </c>
      <c r="L175" s="153">
        <f t="shared" si="16"/>
        <v>0</v>
      </c>
      <c r="M175" s="153">
        <f t="shared" si="17"/>
        <v>0</v>
      </c>
      <c r="N175" s="153">
        <f t="shared" si="18"/>
        <v>0</v>
      </c>
      <c r="O175" s="153">
        <f t="shared" si="20"/>
        <v>0</v>
      </c>
      <c r="P175" s="153">
        <f t="shared" si="21"/>
        <v>0</v>
      </c>
      <c r="Q175" s="153">
        <f t="shared" si="22"/>
        <v>0</v>
      </c>
      <c r="R175" s="153">
        <f t="shared" si="23"/>
        <v>0</v>
      </c>
      <c r="S175" s="6"/>
    </row>
    <row r="176" spans="1:19" s="103" customFormat="1" ht="72" x14ac:dyDescent="0.2">
      <c r="A176" s="265"/>
      <c r="B176" s="265"/>
      <c r="C176" s="65" t="s">
        <v>259</v>
      </c>
      <c r="D176" s="65" t="s">
        <v>65</v>
      </c>
      <c r="E176" s="66" t="s">
        <v>355</v>
      </c>
      <c r="F176" s="68" t="s">
        <v>155</v>
      </c>
      <c r="G176" s="101"/>
      <c r="H176" s="104" t="str">
        <f t="shared" ref="H176:H183" si="26">IF(ISBLANK(H188),"Waiting",H188)</f>
        <v>No</v>
      </c>
      <c r="I176" s="3"/>
      <c r="J176" s="153" t="s">
        <v>17</v>
      </c>
      <c r="K176" s="153">
        <f t="shared" si="19"/>
        <v>0</v>
      </c>
      <c r="L176" s="153">
        <f t="shared" si="16"/>
        <v>0</v>
      </c>
      <c r="M176" s="153">
        <f t="shared" si="17"/>
        <v>0</v>
      </c>
      <c r="N176" s="153">
        <f t="shared" si="18"/>
        <v>0</v>
      </c>
      <c r="O176" s="153">
        <f t="shared" si="20"/>
        <v>0</v>
      </c>
      <c r="P176" s="153">
        <f t="shared" si="21"/>
        <v>0</v>
      </c>
      <c r="Q176" s="153">
        <f t="shared" si="22"/>
        <v>0</v>
      </c>
      <c r="R176" s="153">
        <f t="shared" si="23"/>
        <v>0</v>
      </c>
      <c r="S176" s="6"/>
    </row>
    <row r="177" spans="1:19" s="103" customFormat="1" ht="36" x14ac:dyDescent="0.2">
      <c r="A177" s="265"/>
      <c r="B177" s="265"/>
      <c r="C177" s="65" t="s">
        <v>260</v>
      </c>
      <c r="D177" s="65" t="s">
        <v>65</v>
      </c>
      <c r="E177" s="66" t="s">
        <v>621</v>
      </c>
      <c r="F177" s="68" t="s">
        <v>149</v>
      </c>
      <c r="G177" s="101"/>
      <c r="H177" s="104" t="str">
        <f t="shared" si="26"/>
        <v>No</v>
      </c>
      <c r="I177" s="3"/>
      <c r="J177" s="153" t="s">
        <v>17</v>
      </c>
      <c r="K177" s="153">
        <f t="shared" si="19"/>
        <v>0</v>
      </c>
      <c r="L177" s="153">
        <f t="shared" si="16"/>
        <v>0</v>
      </c>
      <c r="M177" s="153">
        <f t="shared" si="17"/>
        <v>0</v>
      </c>
      <c r="N177" s="153">
        <f t="shared" si="18"/>
        <v>0</v>
      </c>
      <c r="O177" s="153">
        <f t="shared" si="20"/>
        <v>0</v>
      </c>
      <c r="P177" s="153">
        <f t="shared" si="21"/>
        <v>0</v>
      </c>
      <c r="Q177" s="153">
        <f t="shared" si="22"/>
        <v>0</v>
      </c>
      <c r="R177" s="153">
        <f t="shared" si="23"/>
        <v>0</v>
      </c>
      <c r="S177" s="6"/>
    </row>
    <row r="178" spans="1:19" s="103" customFormat="1" ht="36" x14ac:dyDescent="0.2">
      <c r="A178" s="265"/>
      <c r="B178" s="265"/>
      <c r="C178" s="65" t="s">
        <v>261</v>
      </c>
      <c r="D178" s="65" t="s">
        <v>65</v>
      </c>
      <c r="E178" s="66" t="s">
        <v>356</v>
      </c>
      <c r="F178" s="68" t="s">
        <v>150</v>
      </c>
      <c r="G178" s="101"/>
      <c r="H178" s="104" t="str">
        <f t="shared" si="26"/>
        <v>No</v>
      </c>
      <c r="I178" s="3"/>
      <c r="J178" s="153" t="s">
        <v>17</v>
      </c>
      <c r="K178" s="153">
        <f t="shared" si="19"/>
        <v>0</v>
      </c>
      <c r="L178" s="153">
        <f t="shared" si="16"/>
        <v>0</v>
      </c>
      <c r="M178" s="153">
        <f t="shared" si="17"/>
        <v>0</v>
      </c>
      <c r="N178" s="153">
        <f t="shared" si="18"/>
        <v>0</v>
      </c>
      <c r="O178" s="153">
        <f t="shared" si="20"/>
        <v>0</v>
      </c>
      <c r="P178" s="153">
        <f t="shared" si="21"/>
        <v>0</v>
      </c>
      <c r="Q178" s="153">
        <f t="shared" si="22"/>
        <v>0</v>
      </c>
      <c r="R178" s="153">
        <f t="shared" si="23"/>
        <v>0</v>
      </c>
      <c r="S178" s="6"/>
    </row>
    <row r="179" spans="1:19" s="103" customFormat="1" ht="36" x14ac:dyDescent="0.2">
      <c r="A179" s="265"/>
      <c r="B179" s="265"/>
      <c r="C179" s="65" t="s">
        <v>262</v>
      </c>
      <c r="D179" s="65" t="s">
        <v>65</v>
      </c>
      <c r="E179" s="66" t="s">
        <v>357</v>
      </c>
      <c r="F179" s="68" t="s">
        <v>151</v>
      </c>
      <c r="G179" s="101"/>
      <c r="H179" s="104" t="str">
        <f t="shared" si="26"/>
        <v>No</v>
      </c>
      <c r="I179" s="3"/>
      <c r="J179" s="153" t="s">
        <v>17</v>
      </c>
      <c r="K179" s="153">
        <f t="shared" si="19"/>
        <v>0</v>
      </c>
      <c r="L179" s="153">
        <f t="shared" si="16"/>
        <v>0</v>
      </c>
      <c r="M179" s="153">
        <f t="shared" si="17"/>
        <v>0</v>
      </c>
      <c r="N179" s="153">
        <f t="shared" si="18"/>
        <v>0</v>
      </c>
      <c r="O179" s="153">
        <f t="shared" si="20"/>
        <v>0</v>
      </c>
      <c r="P179" s="153">
        <f t="shared" si="21"/>
        <v>0</v>
      </c>
      <c r="Q179" s="153">
        <f t="shared" si="22"/>
        <v>0</v>
      </c>
      <c r="R179" s="153">
        <f t="shared" si="23"/>
        <v>0</v>
      </c>
      <c r="S179" s="6"/>
    </row>
    <row r="180" spans="1:19" s="103" customFormat="1" ht="36" x14ac:dyDescent="0.2">
      <c r="A180" s="265"/>
      <c r="B180" s="265"/>
      <c r="C180" s="65" t="s">
        <v>263</v>
      </c>
      <c r="D180" s="65" t="s">
        <v>65</v>
      </c>
      <c r="E180" s="66" t="s">
        <v>358</v>
      </c>
      <c r="F180" s="68" t="s">
        <v>152</v>
      </c>
      <c r="G180" s="101"/>
      <c r="H180" s="104" t="str">
        <f t="shared" si="26"/>
        <v>No</v>
      </c>
      <c r="I180" s="3"/>
      <c r="J180" s="153" t="s">
        <v>17</v>
      </c>
      <c r="K180" s="153">
        <f t="shared" si="19"/>
        <v>0</v>
      </c>
      <c r="L180" s="153">
        <f t="shared" si="16"/>
        <v>0</v>
      </c>
      <c r="M180" s="153">
        <f t="shared" si="17"/>
        <v>0</v>
      </c>
      <c r="N180" s="153">
        <f t="shared" si="18"/>
        <v>0</v>
      </c>
      <c r="O180" s="153">
        <f t="shared" si="20"/>
        <v>0</v>
      </c>
      <c r="P180" s="153">
        <f t="shared" si="21"/>
        <v>0</v>
      </c>
      <c r="Q180" s="153">
        <f t="shared" si="22"/>
        <v>0</v>
      </c>
      <c r="R180" s="153">
        <f t="shared" si="23"/>
        <v>0</v>
      </c>
      <c r="S180" s="6"/>
    </row>
    <row r="181" spans="1:19" s="103" customFormat="1" ht="36" x14ac:dyDescent="0.2">
      <c r="A181" s="265"/>
      <c r="B181" s="265"/>
      <c r="C181" s="65" t="s">
        <v>264</v>
      </c>
      <c r="D181" s="65" t="s">
        <v>65</v>
      </c>
      <c r="E181" s="66" t="s">
        <v>359</v>
      </c>
      <c r="F181" s="68" t="s">
        <v>153</v>
      </c>
      <c r="G181" s="101"/>
      <c r="H181" s="104" t="str">
        <f t="shared" si="26"/>
        <v>No</v>
      </c>
      <c r="I181" s="3"/>
      <c r="J181" s="153" t="s">
        <v>17</v>
      </c>
      <c r="K181" s="153">
        <f t="shared" si="19"/>
        <v>0</v>
      </c>
      <c r="L181" s="153">
        <f t="shared" si="16"/>
        <v>0</v>
      </c>
      <c r="M181" s="153">
        <f t="shared" si="17"/>
        <v>0</v>
      </c>
      <c r="N181" s="153">
        <f t="shared" si="18"/>
        <v>0</v>
      </c>
      <c r="O181" s="153">
        <f t="shared" si="20"/>
        <v>0</v>
      </c>
      <c r="P181" s="153">
        <f t="shared" si="21"/>
        <v>0</v>
      </c>
      <c r="Q181" s="153">
        <f t="shared" si="22"/>
        <v>0</v>
      </c>
      <c r="R181" s="153">
        <f t="shared" si="23"/>
        <v>0</v>
      </c>
      <c r="S181" s="6"/>
    </row>
    <row r="182" spans="1:19" s="103" customFormat="1" ht="36" x14ac:dyDescent="0.2">
      <c r="A182" s="265"/>
      <c r="B182" s="265"/>
      <c r="C182" s="65" t="s">
        <v>265</v>
      </c>
      <c r="D182" s="65" t="s">
        <v>65</v>
      </c>
      <c r="E182" s="66" t="s">
        <v>327</v>
      </c>
      <c r="F182" s="68" t="s">
        <v>154</v>
      </c>
      <c r="G182" s="101"/>
      <c r="H182" s="104" t="str">
        <f t="shared" si="26"/>
        <v>No</v>
      </c>
      <c r="I182" s="3"/>
      <c r="J182" s="153" t="s">
        <v>17</v>
      </c>
      <c r="K182" s="153">
        <f t="shared" si="19"/>
        <v>0</v>
      </c>
      <c r="L182" s="153">
        <f t="shared" si="16"/>
        <v>0</v>
      </c>
      <c r="M182" s="153">
        <f t="shared" si="17"/>
        <v>0</v>
      </c>
      <c r="N182" s="153">
        <f t="shared" si="18"/>
        <v>0</v>
      </c>
      <c r="O182" s="153">
        <f t="shared" si="20"/>
        <v>0</v>
      </c>
      <c r="P182" s="153">
        <f t="shared" si="21"/>
        <v>0</v>
      </c>
      <c r="Q182" s="153">
        <f t="shared" si="22"/>
        <v>0</v>
      </c>
      <c r="R182" s="153">
        <f t="shared" si="23"/>
        <v>0</v>
      </c>
      <c r="S182" s="6"/>
    </row>
    <row r="183" spans="1:19" s="103" customFormat="1" ht="20" x14ac:dyDescent="0.2">
      <c r="A183" s="265"/>
      <c r="B183" s="265"/>
      <c r="C183" s="65" t="s">
        <v>256</v>
      </c>
      <c r="D183" s="65" t="s">
        <v>65</v>
      </c>
      <c r="E183" s="66" t="s">
        <v>352</v>
      </c>
      <c r="F183" s="68" t="s">
        <v>145</v>
      </c>
      <c r="G183" s="101"/>
      <c r="H183" s="104" t="str">
        <f t="shared" si="26"/>
        <v>No</v>
      </c>
      <c r="I183" s="3"/>
      <c r="J183" s="153" t="s">
        <v>17</v>
      </c>
      <c r="K183" s="153">
        <f t="shared" si="19"/>
        <v>0</v>
      </c>
      <c r="L183" s="153">
        <f t="shared" si="16"/>
        <v>0</v>
      </c>
      <c r="M183" s="153">
        <f t="shared" si="17"/>
        <v>0</v>
      </c>
      <c r="N183" s="153">
        <f t="shared" si="18"/>
        <v>0</v>
      </c>
      <c r="O183" s="153">
        <f t="shared" si="20"/>
        <v>0</v>
      </c>
      <c r="P183" s="153">
        <f t="shared" si="21"/>
        <v>0</v>
      </c>
      <c r="Q183" s="153">
        <f t="shared" si="22"/>
        <v>0</v>
      </c>
      <c r="R183" s="153">
        <f t="shared" si="23"/>
        <v>0</v>
      </c>
      <c r="S183" s="6"/>
    </row>
    <row r="184" spans="1:19" s="93" customFormat="1" ht="36" x14ac:dyDescent="0.2">
      <c r="A184" s="265"/>
      <c r="B184" s="265"/>
      <c r="C184" s="215" t="s">
        <v>257</v>
      </c>
      <c r="D184" s="215" t="s">
        <v>66</v>
      </c>
      <c r="E184" s="213" t="s">
        <v>353</v>
      </c>
      <c r="F184" s="224" t="s">
        <v>598</v>
      </c>
      <c r="G184" s="101"/>
      <c r="H184" s="104" t="str">
        <f>IF(ISBLANK(H198),"Waiting",H198)</f>
        <v>No</v>
      </c>
      <c r="I184" s="3"/>
      <c r="J184" s="153" t="s">
        <v>17</v>
      </c>
      <c r="K184" s="153">
        <f t="shared" si="19"/>
        <v>0</v>
      </c>
      <c r="L184" s="153">
        <f t="shared" si="16"/>
        <v>0</v>
      </c>
      <c r="M184" s="153">
        <f t="shared" si="17"/>
        <v>0</v>
      </c>
      <c r="N184" s="153">
        <f t="shared" si="18"/>
        <v>0</v>
      </c>
      <c r="O184" s="153">
        <f t="shared" si="20"/>
        <v>0</v>
      </c>
      <c r="P184" s="153">
        <f t="shared" si="21"/>
        <v>0</v>
      </c>
      <c r="Q184" s="153">
        <f t="shared" si="22"/>
        <v>0</v>
      </c>
      <c r="R184" s="153">
        <f t="shared" si="23"/>
        <v>0</v>
      </c>
      <c r="S184" s="6"/>
    </row>
    <row r="185" spans="1:19" s="93" customFormat="1" ht="36" x14ac:dyDescent="0.2">
      <c r="A185" s="204"/>
      <c r="B185" s="204"/>
      <c r="C185" s="194" t="s">
        <v>563</v>
      </c>
      <c r="D185" s="195" t="s">
        <v>65</v>
      </c>
      <c r="E185" s="196" t="s">
        <v>537</v>
      </c>
      <c r="F185" s="199"/>
      <c r="G185" s="101"/>
      <c r="H185" s="128" t="s">
        <v>687</v>
      </c>
      <c r="I185" s="3"/>
      <c r="J185" s="153" t="s">
        <v>17</v>
      </c>
      <c r="K185" s="153">
        <f t="shared" si="19"/>
        <v>0</v>
      </c>
      <c r="L185" s="153">
        <f t="shared" si="16"/>
        <v>0</v>
      </c>
      <c r="M185" s="153">
        <f t="shared" si="17"/>
        <v>0</v>
      </c>
      <c r="N185" s="153">
        <f t="shared" si="18"/>
        <v>0</v>
      </c>
      <c r="O185" s="153">
        <f t="shared" si="20"/>
        <v>0</v>
      </c>
      <c r="P185" s="153">
        <f t="shared" si="21"/>
        <v>0</v>
      </c>
      <c r="Q185" s="153">
        <f t="shared" si="22"/>
        <v>0</v>
      </c>
      <c r="R185" s="153">
        <f t="shared" si="23"/>
        <v>0</v>
      </c>
      <c r="S185" s="6"/>
    </row>
    <row r="186" spans="1:19" s="93" customFormat="1" ht="36" x14ac:dyDescent="0.2">
      <c r="A186" s="204"/>
      <c r="B186" s="204"/>
      <c r="C186" s="200" t="s">
        <v>578</v>
      </c>
      <c r="D186" s="201" t="s">
        <v>66</v>
      </c>
      <c r="E186" s="202" t="s">
        <v>538</v>
      </c>
      <c r="F186" s="199"/>
      <c r="G186" s="101"/>
      <c r="H186" s="128" t="s">
        <v>687</v>
      </c>
      <c r="I186" s="3"/>
      <c r="J186" s="153" t="s">
        <v>17</v>
      </c>
      <c r="K186" s="153">
        <f t="shared" si="19"/>
        <v>0</v>
      </c>
      <c r="L186" s="153">
        <f t="shared" si="16"/>
        <v>0</v>
      </c>
      <c r="M186" s="153">
        <f t="shared" si="17"/>
        <v>0</v>
      </c>
      <c r="N186" s="153">
        <f t="shared" si="18"/>
        <v>0</v>
      </c>
      <c r="O186" s="153">
        <f t="shared" si="20"/>
        <v>0</v>
      </c>
      <c r="P186" s="153">
        <f t="shared" si="21"/>
        <v>0</v>
      </c>
      <c r="Q186" s="153">
        <f t="shared" si="22"/>
        <v>0</v>
      </c>
      <c r="R186" s="153">
        <f t="shared" si="23"/>
        <v>0</v>
      </c>
      <c r="S186" s="6"/>
    </row>
    <row r="187" spans="1:19" s="93" customFormat="1" ht="91" thickBot="1" x14ac:dyDescent="0.25">
      <c r="A187" s="204"/>
      <c r="B187" s="204"/>
      <c r="C187" s="57" t="s">
        <v>473</v>
      </c>
      <c r="D187" s="57" t="s">
        <v>390</v>
      </c>
      <c r="E187" s="78" t="s">
        <v>458</v>
      </c>
      <c r="F187" s="79"/>
      <c r="G187" s="101"/>
      <c r="H187" s="128" t="s">
        <v>656</v>
      </c>
      <c r="I187" s="132" t="s">
        <v>679</v>
      </c>
      <c r="J187" s="154" t="s">
        <v>17</v>
      </c>
      <c r="K187" s="154">
        <f t="shared" si="19"/>
        <v>0</v>
      </c>
      <c r="L187" s="154">
        <f t="shared" si="16"/>
        <v>0</v>
      </c>
      <c r="M187" s="154">
        <f t="shared" si="17"/>
        <v>0</v>
      </c>
      <c r="N187" s="154">
        <f t="shared" si="18"/>
        <v>0</v>
      </c>
      <c r="O187" s="155">
        <f t="shared" si="20"/>
        <v>0</v>
      </c>
      <c r="P187" s="155">
        <f t="shared" si="21"/>
        <v>0</v>
      </c>
      <c r="Q187" s="155">
        <f t="shared" si="22"/>
        <v>0</v>
      </c>
      <c r="R187" s="155">
        <f t="shared" si="23"/>
        <v>0</v>
      </c>
      <c r="S187" s="133"/>
    </row>
    <row r="188" spans="1:19" s="93" customFormat="1" ht="73" thickTop="1" x14ac:dyDescent="0.2">
      <c r="A188" s="267" t="s">
        <v>18</v>
      </c>
      <c r="B188" s="267" t="s">
        <v>49</v>
      </c>
      <c r="C188" s="62" t="s">
        <v>259</v>
      </c>
      <c r="D188" s="62" t="s">
        <v>65</v>
      </c>
      <c r="E188" s="67" t="s">
        <v>631</v>
      </c>
      <c r="F188" s="81" t="s">
        <v>155</v>
      </c>
      <c r="G188" s="96"/>
      <c r="H188" s="128" t="s">
        <v>687</v>
      </c>
      <c r="I188" s="4"/>
      <c r="J188" s="152" t="s">
        <v>18</v>
      </c>
      <c r="K188" s="152">
        <f t="shared" si="19"/>
        <v>0</v>
      </c>
      <c r="L188" s="152">
        <f t="shared" si="16"/>
        <v>0</v>
      </c>
      <c r="M188" s="152">
        <f t="shared" si="17"/>
        <v>0</v>
      </c>
      <c r="N188" s="152">
        <f t="shared" si="18"/>
        <v>0</v>
      </c>
      <c r="O188" s="154">
        <f t="shared" si="20"/>
        <v>0</v>
      </c>
      <c r="P188" s="154">
        <f t="shared" si="21"/>
        <v>0</v>
      </c>
      <c r="Q188" s="154">
        <f t="shared" si="22"/>
        <v>0</v>
      </c>
      <c r="R188" s="154">
        <f t="shared" si="23"/>
        <v>0</v>
      </c>
      <c r="S188" s="5"/>
    </row>
    <row r="189" spans="1:19" s="93" customFormat="1" ht="36" x14ac:dyDescent="0.2">
      <c r="A189" s="263"/>
      <c r="B189" s="263"/>
      <c r="C189" s="62" t="s">
        <v>260</v>
      </c>
      <c r="D189" s="62" t="s">
        <v>65</v>
      </c>
      <c r="E189" s="67" t="s">
        <v>621</v>
      </c>
      <c r="F189" s="81" t="s">
        <v>149</v>
      </c>
      <c r="G189" s="96"/>
      <c r="H189" s="128" t="s">
        <v>687</v>
      </c>
      <c r="I189" s="3"/>
      <c r="J189" s="153" t="s">
        <v>18</v>
      </c>
      <c r="K189" s="153">
        <f t="shared" si="19"/>
        <v>0</v>
      </c>
      <c r="L189" s="153">
        <f t="shared" si="16"/>
        <v>0</v>
      </c>
      <c r="M189" s="153">
        <f t="shared" si="17"/>
        <v>0</v>
      </c>
      <c r="N189" s="153">
        <f t="shared" si="18"/>
        <v>0</v>
      </c>
      <c r="O189" s="153">
        <f t="shared" si="20"/>
        <v>0</v>
      </c>
      <c r="P189" s="153">
        <f t="shared" si="21"/>
        <v>0</v>
      </c>
      <c r="Q189" s="153">
        <f t="shared" si="22"/>
        <v>0</v>
      </c>
      <c r="R189" s="153">
        <f t="shared" si="23"/>
        <v>0</v>
      </c>
      <c r="S189" s="6"/>
    </row>
    <row r="190" spans="1:19" s="93" customFormat="1" ht="36" x14ac:dyDescent="0.2">
      <c r="A190" s="263"/>
      <c r="B190" s="263"/>
      <c r="C190" s="62" t="s">
        <v>261</v>
      </c>
      <c r="D190" s="62" t="s">
        <v>65</v>
      </c>
      <c r="E190" s="67" t="s">
        <v>356</v>
      </c>
      <c r="F190" s="81" t="s">
        <v>150</v>
      </c>
      <c r="G190" s="96"/>
      <c r="H190" s="128" t="s">
        <v>687</v>
      </c>
      <c r="I190" s="3"/>
      <c r="J190" s="153" t="s">
        <v>18</v>
      </c>
      <c r="K190" s="153">
        <f t="shared" si="19"/>
        <v>0</v>
      </c>
      <c r="L190" s="153">
        <f t="shared" si="16"/>
        <v>0</v>
      </c>
      <c r="M190" s="153">
        <f t="shared" si="17"/>
        <v>0</v>
      </c>
      <c r="N190" s="153">
        <f t="shared" si="18"/>
        <v>0</v>
      </c>
      <c r="O190" s="153">
        <f t="shared" si="20"/>
        <v>0</v>
      </c>
      <c r="P190" s="153">
        <f t="shared" si="21"/>
        <v>0</v>
      </c>
      <c r="Q190" s="153">
        <f t="shared" si="22"/>
        <v>0</v>
      </c>
      <c r="R190" s="153">
        <f t="shared" si="23"/>
        <v>0</v>
      </c>
      <c r="S190" s="6"/>
    </row>
    <row r="191" spans="1:19" s="93" customFormat="1" ht="36" x14ac:dyDescent="0.2">
      <c r="A191" s="263"/>
      <c r="B191" s="263"/>
      <c r="C191" s="62" t="s">
        <v>262</v>
      </c>
      <c r="D191" s="62" t="s">
        <v>65</v>
      </c>
      <c r="E191" s="67" t="s">
        <v>357</v>
      </c>
      <c r="F191" s="81" t="s">
        <v>151</v>
      </c>
      <c r="G191" s="96"/>
      <c r="H191" s="128" t="s">
        <v>687</v>
      </c>
      <c r="I191" s="3"/>
      <c r="J191" s="153" t="s">
        <v>18</v>
      </c>
      <c r="K191" s="153">
        <f t="shared" si="19"/>
        <v>0</v>
      </c>
      <c r="L191" s="153">
        <f t="shared" si="16"/>
        <v>0</v>
      </c>
      <c r="M191" s="153">
        <f t="shared" si="17"/>
        <v>0</v>
      </c>
      <c r="N191" s="153">
        <f t="shared" si="18"/>
        <v>0</v>
      </c>
      <c r="O191" s="153">
        <f t="shared" si="20"/>
        <v>0</v>
      </c>
      <c r="P191" s="153">
        <f t="shared" si="21"/>
        <v>0</v>
      </c>
      <c r="Q191" s="153">
        <f t="shared" si="22"/>
        <v>0</v>
      </c>
      <c r="R191" s="153">
        <f t="shared" si="23"/>
        <v>0</v>
      </c>
      <c r="S191" s="6"/>
    </row>
    <row r="192" spans="1:19" s="93" customFormat="1" ht="36" x14ac:dyDescent="0.2">
      <c r="A192" s="263"/>
      <c r="B192" s="263"/>
      <c r="C192" s="62" t="s">
        <v>263</v>
      </c>
      <c r="D192" s="62" t="s">
        <v>65</v>
      </c>
      <c r="E192" s="67" t="s">
        <v>358</v>
      </c>
      <c r="F192" s="81" t="s">
        <v>152</v>
      </c>
      <c r="G192" s="96"/>
      <c r="H192" s="128" t="s">
        <v>687</v>
      </c>
      <c r="I192" s="3"/>
      <c r="J192" s="153" t="s">
        <v>18</v>
      </c>
      <c r="K192" s="153">
        <f t="shared" si="19"/>
        <v>0</v>
      </c>
      <c r="L192" s="153">
        <f t="shared" si="16"/>
        <v>0</v>
      </c>
      <c r="M192" s="153">
        <f t="shared" si="17"/>
        <v>0</v>
      </c>
      <c r="N192" s="153">
        <f t="shared" si="18"/>
        <v>0</v>
      </c>
      <c r="O192" s="153">
        <f t="shared" si="20"/>
        <v>0</v>
      </c>
      <c r="P192" s="153">
        <f t="shared" si="21"/>
        <v>0</v>
      </c>
      <c r="Q192" s="153">
        <f t="shared" si="22"/>
        <v>0</v>
      </c>
      <c r="R192" s="153">
        <f t="shared" si="23"/>
        <v>0</v>
      </c>
      <c r="S192" s="6"/>
    </row>
    <row r="193" spans="1:19" s="93" customFormat="1" ht="36" x14ac:dyDescent="0.2">
      <c r="A193" s="263"/>
      <c r="B193" s="263"/>
      <c r="C193" s="62" t="s">
        <v>264</v>
      </c>
      <c r="D193" s="62" t="s">
        <v>65</v>
      </c>
      <c r="E193" s="67" t="s">
        <v>359</v>
      </c>
      <c r="F193" s="81" t="s">
        <v>153</v>
      </c>
      <c r="G193" s="96"/>
      <c r="H193" s="128" t="s">
        <v>687</v>
      </c>
      <c r="I193" s="3"/>
      <c r="J193" s="153" t="s">
        <v>18</v>
      </c>
      <c r="K193" s="153">
        <f t="shared" si="19"/>
        <v>0</v>
      </c>
      <c r="L193" s="153">
        <f t="shared" si="16"/>
        <v>0</v>
      </c>
      <c r="M193" s="153">
        <f t="shared" si="17"/>
        <v>0</v>
      </c>
      <c r="N193" s="153">
        <f t="shared" si="18"/>
        <v>0</v>
      </c>
      <c r="O193" s="153">
        <f t="shared" si="20"/>
        <v>0</v>
      </c>
      <c r="P193" s="153">
        <f t="shared" si="21"/>
        <v>0</v>
      </c>
      <c r="Q193" s="153">
        <f t="shared" si="22"/>
        <v>0</v>
      </c>
      <c r="R193" s="153">
        <f t="shared" si="23"/>
        <v>0</v>
      </c>
      <c r="S193" s="6"/>
    </row>
    <row r="194" spans="1:19" s="93" customFormat="1" ht="36" x14ac:dyDescent="0.2">
      <c r="A194" s="263"/>
      <c r="B194" s="263"/>
      <c r="C194" s="62" t="s">
        <v>265</v>
      </c>
      <c r="D194" s="62" t="s">
        <v>65</v>
      </c>
      <c r="E194" s="67" t="s">
        <v>327</v>
      </c>
      <c r="F194" s="81" t="s">
        <v>154</v>
      </c>
      <c r="G194" s="96"/>
      <c r="H194" s="128" t="s">
        <v>687</v>
      </c>
      <c r="I194" s="3"/>
      <c r="J194" s="153" t="s">
        <v>18</v>
      </c>
      <c r="K194" s="153">
        <f t="shared" si="19"/>
        <v>0</v>
      </c>
      <c r="L194" s="153">
        <f t="shared" si="16"/>
        <v>0</v>
      </c>
      <c r="M194" s="153">
        <f t="shared" si="17"/>
        <v>0</v>
      </c>
      <c r="N194" s="153">
        <f t="shared" si="18"/>
        <v>0</v>
      </c>
      <c r="O194" s="153">
        <f t="shared" si="20"/>
        <v>0</v>
      </c>
      <c r="P194" s="153">
        <f t="shared" si="21"/>
        <v>0</v>
      </c>
      <c r="Q194" s="153">
        <f t="shared" si="22"/>
        <v>0</v>
      </c>
      <c r="R194" s="153">
        <f t="shared" si="23"/>
        <v>0</v>
      </c>
      <c r="S194" s="6"/>
    </row>
    <row r="195" spans="1:19" s="93" customFormat="1" ht="20" x14ac:dyDescent="0.2">
      <c r="A195" s="263"/>
      <c r="B195" s="263"/>
      <c r="C195" s="62" t="s">
        <v>256</v>
      </c>
      <c r="D195" s="62" t="s">
        <v>65</v>
      </c>
      <c r="E195" s="67" t="s">
        <v>352</v>
      </c>
      <c r="F195" s="81" t="s">
        <v>145</v>
      </c>
      <c r="G195" s="96"/>
      <c r="H195" s="128" t="s">
        <v>687</v>
      </c>
      <c r="I195" s="3"/>
      <c r="J195" s="153" t="s">
        <v>18</v>
      </c>
      <c r="K195" s="153">
        <f t="shared" si="19"/>
        <v>0</v>
      </c>
      <c r="L195" s="153">
        <f t="shared" si="16"/>
        <v>0</v>
      </c>
      <c r="M195" s="153">
        <f t="shared" si="17"/>
        <v>0</v>
      </c>
      <c r="N195" s="153">
        <f t="shared" si="18"/>
        <v>0</v>
      </c>
      <c r="O195" s="153">
        <f t="shared" si="20"/>
        <v>0</v>
      </c>
      <c r="P195" s="153">
        <f t="shared" si="21"/>
        <v>0</v>
      </c>
      <c r="Q195" s="153">
        <f t="shared" si="22"/>
        <v>0</v>
      </c>
      <c r="R195" s="153">
        <f t="shared" si="23"/>
        <v>0</v>
      </c>
      <c r="S195" s="6"/>
    </row>
    <row r="196" spans="1:19" s="93" customFormat="1" ht="54" x14ac:dyDescent="0.2">
      <c r="A196" s="263"/>
      <c r="B196" s="263"/>
      <c r="C196" s="62" t="s">
        <v>266</v>
      </c>
      <c r="D196" s="62" t="s">
        <v>66</v>
      </c>
      <c r="E196" s="87" t="s">
        <v>360</v>
      </c>
      <c r="F196" s="88" t="s">
        <v>156</v>
      </c>
      <c r="G196" s="96"/>
      <c r="H196" s="128" t="s">
        <v>687</v>
      </c>
      <c r="I196" s="3"/>
      <c r="J196" s="153" t="s">
        <v>18</v>
      </c>
      <c r="K196" s="153">
        <f t="shared" si="19"/>
        <v>0</v>
      </c>
      <c r="L196" s="153">
        <f t="shared" ref="L196:L252" si="27">IF(AND($H196="Yes",NOT(ISERROR(SEARCH("-L-",$C196)))),1,0)</f>
        <v>0</v>
      </c>
      <c r="M196" s="153">
        <f t="shared" ref="M196:M252" si="28">IF(AND($H196="Yes",NOT(ISERROR(SEARCH("-U-",$C196)))),1,0)</f>
        <v>0</v>
      </c>
      <c r="N196" s="153">
        <f t="shared" ref="N196:N252" si="29">IF(AND($H196="Yes",NOT(ISERROR(SEARCH("-P-",$C196)))),1,0)</f>
        <v>0</v>
      </c>
      <c r="O196" s="153">
        <f t="shared" si="20"/>
        <v>0</v>
      </c>
      <c r="P196" s="153">
        <f t="shared" si="21"/>
        <v>0</v>
      </c>
      <c r="Q196" s="153">
        <f t="shared" si="22"/>
        <v>0</v>
      </c>
      <c r="R196" s="153">
        <f t="shared" si="23"/>
        <v>0</v>
      </c>
      <c r="S196" s="6"/>
    </row>
    <row r="197" spans="1:19" s="93" customFormat="1" ht="54" x14ac:dyDescent="0.2">
      <c r="A197" s="263"/>
      <c r="B197" s="263"/>
      <c r="C197" s="62" t="s">
        <v>267</v>
      </c>
      <c r="D197" s="62" t="s">
        <v>66</v>
      </c>
      <c r="E197" s="87" t="s">
        <v>361</v>
      </c>
      <c r="F197" s="88" t="s">
        <v>530</v>
      </c>
      <c r="G197" s="96"/>
      <c r="H197" s="128" t="s">
        <v>687</v>
      </c>
      <c r="I197" s="3"/>
      <c r="J197" s="153" t="s">
        <v>18</v>
      </c>
      <c r="K197" s="153">
        <f t="shared" ref="K197:K252" si="30">IF(AND($H197="Yes",NOT(ISERROR(SEARCH("-H-",$C197)))),1,0)</f>
        <v>0</v>
      </c>
      <c r="L197" s="153">
        <f t="shared" si="27"/>
        <v>0</v>
      </c>
      <c r="M197" s="153">
        <f t="shared" si="28"/>
        <v>0</v>
      </c>
      <c r="N197" s="153">
        <f t="shared" si="29"/>
        <v>0</v>
      </c>
      <c r="O197" s="153">
        <f t="shared" si="20"/>
        <v>0</v>
      </c>
      <c r="P197" s="153">
        <f t="shared" si="21"/>
        <v>0</v>
      </c>
      <c r="Q197" s="153">
        <f t="shared" si="22"/>
        <v>0</v>
      </c>
      <c r="R197" s="153">
        <f t="shared" si="23"/>
        <v>0</v>
      </c>
      <c r="S197" s="6"/>
    </row>
    <row r="198" spans="1:19" s="93" customFormat="1" ht="36" x14ac:dyDescent="0.2">
      <c r="A198" s="263"/>
      <c r="B198" s="263"/>
      <c r="C198" s="69" t="s">
        <v>257</v>
      </c>
      <c r="D198" s="69" t="s">
        <v>66</v>
      </c>
      <c r="E198" s="87" t="s">
        <v>353</v>
      </c>
      <c r="F198" s="88" t="s">
        <v>598</v>
      </c>
      <c r="G198" s="96"/>
      <c r="H198" s="128" t="s">
        <v>687</v>
      </c>
      <c r="I198" s="9"/>
      <c r="J198" s="153" t="s">
        <v>18</v>
      </c>
      <c r="K198" s="153">
        <f t="shared" si="30"/>
        <v>0</v>
      </c>
      <c r="L198" s="153">
        <f t="shared" si="27"/>
        <v>0</v>
      </c>
      <c r="M198" s="153">
        <f t="shared" si="28"/>
        <v>0</v>
      </c>
      <c r="N198" s="153">
        <f t="shared" si="29"/>
        <v>0</v>
      </c>
      <c r="O198" s="153">
        <f t="shared" si="20"/>
        <v>0</v>
      </c>
      <c r="P198" s="153">
        <f t="shared" si="21"/>
        <v>0</v>
      </c>
      <c r="Q198" s="153">
        <f t="shared" si="22"/>
        <v>0</v>
      </c>
      <c r="R198" s="153">
        <f t="shared" si="23"/>
        <v>0</v>
      </c>
      <c r="S198" s="10"/>
    </row>
    <row r="199" spans="1:19" s="93" customFormat="1" ht="36" x14ac:dyDescent="0.2">
      <c r="A199" s="263"/>
      <c r="B199" s="263"/>
      <c r="C199" s="188" t="s">
        <v>564</v>
      </c>
      <c r="D199" s="189" t="s">
        <v>65</v>
      </c>
      <c r="E199" s="190" t="s">
        <v>537</v>
      </c>
      <c r="F199" s="88"/>
      <c r="G199" s="96"/>
      <c r="H199" s="128" t="s">
        <v>687</v>
      </c>
      <c r="I199" s="9"/>
      <c r="J199" s="153" t="s">
        <v>18</v>
      </c>
      <c r="K199" s="153">
        <f t="shared" si="30"/>
        <v>0</v>
      </c>
      <c r="L199" s="153">
        <f t="shared" si="27"/>
        <v>0</v>
      </c>
      <c r="M199" s="153">
        <f t="shared" si="28"/>
        <v>0</v>
      </c>
      <c r="N199" s="153">
        <f t="shared" si="29"/>
        <v>0</v>
      </c>
      <c r="O199" s="153">
        <f t="shared" ref="O199:O252" si="31">IF(AND($H199="Split",$D199="High"),1,0)</f>
        <v>0</v>
      </c>
      <c r="P199" s="153">
        <f t="shared" ref="P199:P252" si="32">IF(AND($H199="Split",$D199="Low"),1,0)</f>
        <v>0</v>
      </c>
      <c r="Q199" s="153">
        <f t="shared" ref="Q199:Q252" si="33">IF(AND($H199="Split",$D199="Unlikely"),1,0)</f>
        <v>0</v>
      </c>
      <c r="R199" s="153">
        <f t="shared" ref="R199:R252" si="34">IF(AND($H199="Split",$D199="Moderate"),1,0)</f>
        <v>0</v>
      </c>
      <c r="S199" s="10"/>
    </row>
    <row r="200" spans="1:19" s="93" customFormat="1" ht="36" x14ac:dyDescent="0.2">
      <c r="A200" s="263"/>
      <c r="B200" s="263"/>
      <c r="C200" s="191" t="s">
        <v>565</v>
      </c>
      <c r="D200" s="192" t="s">
        <v>66</v>
      </c>
      <c r="E200" s="193" t="s">
        <v>538</v>
      </c>
      <c r="F200" s="88"/>
      <c r="G200" s="96"/>
      <c r="H200" s="128" t="s">
        <v>687</v>
      </c>
      <c r="I200" s="9"/>
      <c r="J200" s="153" t="s">
        <v>18</v>
      </c>
      <c r="K200" s="153">
        <f t="shared" si="30"/>
        <v>0</v>
      </c>
      <c r="L200" s="153">
        <f t="shared" si="27"/>
        <v>0</v>
      </c>
      <c r="M200" s="153">
        <f t="shared" si="28"/>
        <v>0</v>
      </c>
      <c r="N200" s="153">
        <f t="shared" si="29"/>
        <v>0</v>
      </c>
      <c r="O200" s="153">
        <f t="shared" si="31"/>
        <v>0</v>
      </c>
      <c r="P200" s="153">
        <f t="shared" si="32"/>
        <v>0</v>
      </c>
      <c r="Q200" s="153">
        <f t="shared" si="33"/>
        <v>0</v>
      </c>
      <c r="R200" s="153">
        <f t="shared" si="34"/>
        <v>0</v>
      </c>
      <c r="S200" s="10"/>
    </row>
    <row r="201" spans="1:19" s="93" customFormat="1" ht="91" thickBot="1" x14ac:dyDescent="0.25">
      <c r="A201" s="263"/>
      <c r="B201" s="263"/>
      <c r="C201" s="69" t="s">
        <v>472</v>
      </c>
      <c r="D201" s="69" t="s">
        <v>390</v>
      </c>
      <c r="E201" s="87" t="s">
        <v>458</v>
      </c>
      <c r="F201" s="88"/>
      <c r="G201" s="96"/>
      <c r="H201" s="129" t="s">
        <v>656</v>
      </c>
      <c r="I201" s="7" t="s">
        <v>680</v>
      </c>
      <c r="J201" s="155" t="s">
        <v>18</v>
      </c>
      <c r="K201" s="155">
        <f t="shared" si="30"/>
        <v>0</v>
      </c>
      <c r="L201" s="155">
        <f t="shared" si="27"/>
        <v>0</v>
      </c>
      <c r="M201" s="155">
        <f t="shared" si="28"/>
        <v>0</v>
      </c>
      <c r="N201" s="155">
        <f t="shared" si="29"/>
        <v>0</v>
      </c>
      <c r="O201" s="155">
        <f t="shared" si="31"/>
        <v>0</v>
      </c>
      <c r="P201" s="155">
        <f t="shared" si="32"/>
        <v>0</v>
      </c>
      <c r="Q201" s="155">
        <f t="shared" si="33"/>
        <v>0</v>
      </c>
      <c r="R201" s="155">
        <f t="shared" si="34"/>
        <v>0</v>
      </c>
      <c r="S201" s="8"/>
    </row>
    <row r="202" spans="1:19" s="93" customFormat="1" ht="37" customHeight="1" thickTop="1" x14ac:dyDescent="0.2">
      <c r="A202" s="264" t="s">
        <v>19</v>
      </c>
      <c r="B202" s="275" t="s">
        <v>50</v>
      </c>
      <c r="C202" s="57" t="s">
        <v>268</v>
      </c>
      <c r="D202" s="57" t="s">
        <v>65</v>
      </c>
      <c r="E202" s="78" t="s">
        <v>362</v>
      </c>
      <c r="F202" s="79" t="s">
        <v>157</v>
      </c>
      <c r="G202" s="96"/>
      <c r="H202" s="128" t="s">
        <v>687</v>
      </c>
      <c r="I202" s="4"/>
      <c r="J202" s="152" t="s">
        <v>19</v>
      </c>
      <c r="K202" s="152">
        <f t="shared" si="30"/>
        <v>0</v>
      </c>
      <c r="L202" s="152">
        <f t="shared" si="27"/>
        <v>0</v>
      </c>
      <c r="M202" s="152">
        <f t="shared" si="28"/>
        <v>0</v>
      </c>
      <c r="N202" s="152">
        <f t="shared" si="29"/>
        <v>0</v>
      </c>
      <c r="O202" s="154">
        <f t="shared" si="31"/>
        <v>0</v>
      </c>
      <c r="P202" s="154">
        <f t="shared" si="32"/>
        <v>0</v>
      </c>
      <c r="Q202" s="154">
        <f t="shared" si="33"/>
        <v>0</v>
      </c>
      <c r="R202" s="154">
        <f t="shared" si="34"/>
        <v>0</v>
      </c>
      <c r="S202" s="5"/>
    </row>
    <row r="203" spans="1:19" s="93" customFormat="1" ht="36" x14ac:dyDescent="0.2">
      <c r="A203" s="265"/>
      <c r="B203" s="276"/>
      <c r="C203" s="57" t="s">
        <v>269</v>
      </c>
      <c r="D203" s="57" t="s">
        <v>65</v>
      </c>
      <c r="E203" s="78" t="s">
        <v>363</v>
      </c>
      <c r="F203" s="79" t="s">
        <v>158</v>
      </c>
      <c r="G203" s="96"/>
      <c r="H203" s="128" t="s">
        <v>687</v>
      </c>
      <c r="I203" s="3"/>
      <c r="J203" s="153" t="s">
        <v>19</v>
      </c>
      <c r="K203" s="153">
        <f t="shared" si="30"/>
        <v>0</v>
      </c>
      <c r="L203" s="153">
        <f t="shared" si="27"/>
        <v>0</v>
      </c>
      <c r="M203" s="153">
        <f t="shared" si="28"/>
        <v>0</v>
      </c>
      <c r="N203" s="153">
        <f t="shared" si="29"/>
        <v>0</v>
      </c>
      <c r="O203" s="153">
        <f t="shared" si="31"/>
        <v>0</v>
      </c>
      <c r="P203" s="153">
        <f t="shared" si="32"/>
        <v>0</v>
      </c>
      <c r="Q203" s="153">
        <f t="shared" si="33"/>
        <v>0</v>
      </c>
      <c r="R203" s="153">
        <f t="shared" si="34"/>
        <v>0</v>
      </c>
      <c r="S203" s="6"/>
    </row>
    <row r="204" spans="1:19" s="93" customFormat="1" ht="20" x14ac:dyDescent="0.2">
      <c r="A204" s="265"/>
      <c r="B204" s="276"/>
      <c r="C204" s="57" t="s">
        <v>270</v>
      </c>
      <c r="D204" s="57" t="s">
        <v>65</v>
      </c>
      <c r="E204" s="78" t="s">
        <v>364</v>
      </c>
      <c r="F204" s="79" t="s">
        <v>159</v>
      </c>
      <c r="G204" s="96"/>
      <c r="H204" s="128" t="s">
        <v>687</v>
      </c>
      <c r="I204" s="3"/>
      <c r="J204" s="153" t="s">
        <v>19</v>
      </c>
      <c r="K204" s="153">
        <f t="shared" si="30"/>
        <v>0</v>
      </c>
      <c r="L204" s="153">
        <f t="shared" si="27"/>
        <v>0</v>
      </c>
      <c r="M204" s="153">
        <f t="shared" si="28"/>
        <v>0</v>
      </c>
      <c r="N204" s="153">
        <f t="shared" si="29"/>
        <v>0</v>
      </c>
      <c r="O204" s="153">
        <f t="shared" si="31"/>
        <v>0</v>
      </c>
      <c r="P204" s="153">
        <f t="shared" si="32"/>
        <v>0</v>
      </c>
      <c r="Q204" s="153">
        <f t="shared" si="33"/>
        <v>0</v>
      </c>
      <c r="R204" s="153">
        <f t="shared" si="34"/>
        <v>0</v>
      </c>
      <c r="S204" s="6"/>
    </row>
    <row r="205" spans="1:19" s="93" customFormat="1" ht="36" x14ac:dyDescent="0.2">
      <c r="A205" s="265"/>
      <c r="B205" s="276"/>
      <c r="C205" s="57" t="s">
        <v>271</v>
      </c>
      <c r="D205" s="57" t="s">
        <v>65</v>
      </c>
      <c r="E205" s="78" t="s">
        <v>365</v>
      </c>
      <c r="F205" s="79" t="s">
        <v>160</v>
      </c>
      <c r="G205" s="96"/>
      <c r="H205" s="128" t="s">
        <v>687</v>
      </c>
      <c r="I205" s="3"/>
      <c r="J205" s="153" t="s">
        <v>19</v>
      </c>
      <c r="K205" s="153">
        <f t="shared" si="30"/>
        <v>0</v>
      </c>
      <c r="L205" s="153">
        <f t="shared" si="27"/>
        <v>0</v>
      </c>
      <c r="M205" s="153">
        <f t="shared" si="28"/>
        <v>0</v>
      </c>
      <c r="N205" s="153">
        <f t="shared" si="29"/>
        <v>0</v>
      </c>
      <c r="O205" s="153">
        <f t="shared" si="31"/>
        <v>0</v>
      </c>
      <c r="P205" s="153">
        <f t="shared" si="32"/>
        <v>0</v>
      </c>
      <c r="Q205" s="153">
        <f t="shared" si="33"/>
        <v>0</v>
      </c>
      <c r="R205" s="153">
        <f t="shared" si="34"/>
        <v>0</v>
      </c>
      <c r="S205" s="6"/>
    </row>
    <row r="206" spans="1:19" s="93" customFormat="1" ht="36" x14ac:dyDescent="0.2">
      <c r="A206" s="265"/>
      <c r="B206" s="276"/>
      <c r="C206" s="57" t="s">
        <v>272</v>
      </c>
      <c r="D206" s="57" t="s">
        <v>65</v>
      </c>
      <c r="E206" s="78" t="s">
        <v>366</v>
      </c>
      <c r="F206" s="79" t="s">
        <v>161</v>
      </c>
      <c r="G206" s="96"/>
      <c r="H206" s="128" t="s">
        <v>687</v>
      </c>
      <c r="I206" s="3"/>
      <c r="J206" s="153" t="s">
        <v>19</v>
      </c>
      <c r="K206" s="153">
        <f t="shared" si="30"/>
        <v>0</v>
      </c>
      <c r="L206" s="153">
        <f t="shared" si="27"/>
        <v>0</v>
      </c>
      <c r="M206" s="153">
        <f t="shared" si="28"/>
        <v>0</v>
      </c>
      <c r="N206" s="153">
        <f t="shared" si="29"/>
        <v>0</v>
      </c>
      <c r="O206" s="153">
        <f t="shared" si="31"/>
        <v>0</v>
      </c>
      <c r="P206" s="153">
        <f t="shared" si="32"/>
        <v>0</v>
      </c>
      <c r="Q206" s="153">
        <f t="shared" si="33"/>
        <v>0</v>
      </c>
      <c r="R206" s="153">
        <f t="shared" si="34"/>
        <v>0</v>
      </c>
      <c r="S206" s="6"/>
    </row>
    <row r="207" spans="1:19" s="93" customFormat="1" ht="36" x14ac:dyDescent="0.2">
      <c r="A207" s="265"/>
      <c r="B207" s="276"/>
      <c r="C207" s="89" t="s">
        <v>273</v>
      </c>
      <c r="D207" s="57" t="s">
        <v>66</v>
      </c>
      <c r="E207" s="85" t="s">
        <v>367</v>
      </c>
      <c r="F207" s="86" t="s">
        <v>162</v>
      </c>
      <c r="G207" s="96"/>
      <c r="H207" s="128" t="s">
        <v>687</v>
      </c>
      <c r="I207" s="3"/>
      <c r="J207" s="153" t="s">
        <v>19</v>
      </c>
      <c r="K207" s="153">
        <f t="shared" si="30"/>
        <v>0</v>
      </c>
      <c r="L207" s="153">
        <f t="shared" si="27"/>
        <v>0</v>
      </c>
      <c r="M207" s="153">
        <f t="shared" si="28"/>
        <v>0</v>
      </c>
      <c r="N207" s="153">
        <f t="shared" si="29"/>
        <v>0</v>
      </c>
      <c r="O207" s="153">
        <f t="shared" si="31"/>
        <v>0</v>
      </c>
      <c r="P207" s="153">
        <f t="shared" si="32"/>
        <v>0</v>
      </c>
      <c r="Q207" s="153">
        <f t="shared" si="33"/>
        <v>0</v>
      </c>
      <c r="R207" s="153">
        <f t="shared" si="34"/>
        <v>0</v>
      </c>
      <c r="S207" s="6"/>
    </row>
    <row r="208" spans="1:19" s="93" customFormat="1" ht="72" x14ac:dyDescent="0.2">
      <c r="A208" s="265"/>
      <c r="B208" s="276"/>
      <c r="C208" s="89" t="s">
        <v>382</v>
      </c>
      <c r="D208" s="57" t="s">
        <v>67</v>
      </c>
      <c r="E208" s="85" t="s">
        <v>381</v>
      </c>
      <c r="F208" s="86" t="s">
        <v>383</v>
      </c>
      <c r="G208" s="96"/>
      <c r="H208" s="130" t="s">
        <v>656</v>
      </c>
      <c r="I208" s="9" t="s">
        <v>681</v>
      </c>
      <c r="J208" s="153" t="s">
        <v>19</v>
      </c>
      <c r="K208" s="153">
        <f t="shared" si="30"/>
        <v>0</v>
      </c>
      <c r="L208" s="153">
        <f t="shared" si="27"/>
        <v>0</v>
      </c>
      <c r="M208" s="153">
        <f t="shared" si="28"/>
        <v>1</v>
      </c>
      <c r="N208" s="153">
        <f t="shared" si="29"/>
        <v>0</v>
      </c>
      <c r="O208" s="153">
        <f t="shared" si="31"/>
        <v>0</v>
      </c>
      <c r="P208" s="153">
        <f t="shared" si="32"/>
        <v>0</v>
      </c>
      <c r="Q208" s="153">
        <f t="shared" si="33"/>
        <v>0</v>
      </c>
      <c r="R208" s="153">
        <f t="shared" si="34"/>
        <v>0</v>
      </c>
      <c r="S208" s="10"/>
    </row>
    <row r="209" spans="1:19" s="93" customFormat="1" ht="36" x14ac:dyDescent="0.2">
      <c r="A209" s="265"/>
      <c r="B209" s="276"/>
      <c r="C209" s="194" t="s">
        <v>566</v>
      </c>
      <c r="D209" s="195" t="s">
        <v>65</v>
      </c>
      <c r="E209" s="196" t="s">
        <v>537</v>
      </c>
      <c r="F209" s="86"/>
      <c r="G209" s="96"/>
      <c r="H209" s="128" t="s">
        <v>687</v>
      </c>
      <c r="I209" s="9"/>
      <c r="J209" s="153" t="s">
        <v>19</v>
      </c>
      <c r="K209" s="153">
        <f t="shared" si="30"/>
        <v>0</v>
      </c>
      <c r="L209" s="153">
        <f t="shared" si="27"/>
        <v>0</v>
      </c>
      <c r="M209" s="153">
        <f t="shared" si="28"/>
        <v>0</v>
      </c>
      <c r="N209" s="153">
        <f t="shared" si="29"/>
        <v>0</v>
      </c>
      <c r="O209" s="153">
        <f t="shared" si="31"/>
        <v>0</v>
      </c>
      <c r="P209" s="153">
        <f t="shared" si="32"/>
        <v>0</v>
      </c>
      <c r="Q209" s="153">
        <f t="shared" si="33"/>
        <v>0</v>
      </c>
      <c r="R209" s="153">
        <f t="shared" si="34"/>
        <v>0</v>
      </c>
      <c r="S209" s="10"/>
    </row>
    <row r="210" spans="1:19" s="93" customFormat="1" ht="36" x14ac:dyDescent="0.2">
      <c r="A210" s="265"/>
      <c r="B210" s="276"/>
      <c r="C210" s="200" t="s">
        <v>567</v>
      </c>
      <c r="D210" s="201" t="s">
        <v>66</v>
      </c>
      <c r="E210" s="202" t="s">
        <v>538</v>
      </c>
      <c r="F210" s="86"/>
      <c r="G210" s="96"/>
      <c r="H210" s="128" t="s">
        <v>687</v>
      </c>
      <c r="I210" s="9"/>
      <c r="J210" s="153" t="s">
        <v>19</v>
      </c>
      <c r="K210" s="153">
        <f t="shared" si="30"/>
        <v>0</v>
      </c>
      <c r="L210" s="153">
        <f t="shared" si="27"/>
        <v>0</v>
      </c>
      <c r="M210" s="153">
        <f t="shared" si="28"/>
        <v>0</v>
      </c>
      <c r="N210" s="153">
        <f t="shared" si="29"/>
        <v>0</v>
      </c>
      <c r="O210" s="153">
        <f t="shared" si="31"/>
        <v>0</v>
      </c>
      <c r="P210" s="153">
        <f t="shared" si="32"/>
        <v>0</v>
      </c>
      <c r="Q210" s="153">
        <f t="shared" si="33"/>
        <v>0</v>
      </c>
      <c r="R210" s="153">
        <f t="shared" si="34"/>
        <v>0</v>
      </c>
      <c r="S210" s="10"/>
    </row>
    <row r="211" spans="1:19" s="93" customFormat="1" ht="21" thickBot="1" x14ac:dyDescent="0.25">
      <c r="A211" s="266"/>
      <c r="B211" s="277"/>
      <c r="C211" s="89" t="s">
        <v>474</v>
      </c>
      <c r="D211" s="57" t="s">
        <v>390</v>
      </c>
      <c r="E211" s="85" t="s">
        <v>458</v>
      </c>
      <c r="F211" s="86"/>
      <c r="G211" s="96"/>
      <c r="H211" s="128" t="s">
        <v>687</v>
      </c>
      <c r="I211" s="7"/>
      <c r="J211" s="153" t="s">
        <v>19</v>
      </c>
      <c r="K211" s="153">
        <f t="shared" si="30"/>
        <v>0</v>
      </c>
      <c r="L211" s="153">
        <f t="shared" si="27"/>
        <v>0</v>
      </c>
      <c r="M211" s="153">
        <f t="shared" si="28"/>
        <v>0</v>
      </c>
      <c r="N211" s="153">
        <f t="shared" si="29"/>
        <v>0</v>
      </c>
      <c r="O211" s="155">
        <f t="shared" si="31"/>
        <v>0</v>
      </c>
      <c r="P211" s="155">
        <f t="shared" si="32"/>
        <v>0</v>
      </c>
      <c r="Q211" s="155">
        <f t="shared" si="33"/>
        <v>0</v>
      </c>
      <c r="R211" s="155">
        <f t="shared" si="34"/>
        <v>0</v>
      </c>
      <c r="S211" s="8"/>
    </row>
    <row r="212" spans="1:19" s="93" customFormat="1" ht="37" thickTop="1" x14ac:dyDescent="0.2">
      <c r="A212" s="267" t="s">
        <v>20</v>
      </c>
      <c r="B212" s="267" t="s">
        <v>51</v>
      </c>
      <c r="C212" s="62" t="s">
        <v>274</v>
      </c>
      <c r="D212" s="62" t="s">
        <v>65</v>
      </c>
      <c r="E212" s="67" t="s">
        <v>368</v>
      </c>
      <c r="F212" s="81" t="s">
        <v>163</v>
      </c>
      <c r="G212" s="96"/>
      <c r="H212" s="128" t="s">
        <v>687</v>
      </c>
      <c r="I212" s="4"/>
      <c r="J212" s="152" t="s">
        <v>20</v>
      </c>
      <c r="K212" s="152">
        <f t="shared" si="30"/>
        <v>0</v>
      </c>
      <c r="L212" s="152">
        <f t="shared" si="27"/>
        <v>0</v>
      </c>
      <c r="M212" s="152">
        <f t="shared" si="28"/>
        <v>0</v>
      </c>
      <c r="N212" s="152">
        <f t="shared" si="29"/>
        <v>0</v>
      </c>
      <c r="O212" s="154">
        <f t="shared" si="31"/>
        <v>0</v>
      </c>
      <c r="P212" s="154">
        <f t="shared" si="32"/>
        <v>0</v>
      </c>
      <c r="Q212" s="154">
        <f t="shared" si="33"/>
        <v>0</v>
      </c>
      <c r="R212" s="154">
        <f t="shared" si="34"/>
        <v>0</v>
      </c>
      <c r="S212" s="5"/>
    </row>
    <row r="213" spans="1:19" s="93" customFormat="1" ht="36" x14ac:dyDescent="0.2">
      <c r="A213" s="263"/>
      <c r="B213" s="263"/>
      <c r="C213" s="62" t="s">
        <v>275</v>
      </c>
      <c r="D213" s="62" t="s">
        <v>65</v>
      </c>
      <c r="E213" s="87" t="s">
        <v>369</v>
      </c>
      <c r="F213" s="88" t="s">
        <v>164</v>
      </c>
      <c r="G213" s="96"/>
      <c r="H213" s="128" t="s">
        <v>687</v>
      </c>
      <c r="I213" s="3"/>
      <c r="J213" s="153" t="s">
        <v>20</v>
      </c>
      <c r="K213" s="153">
        <f t="shared" si="30"/>
        <v>0</v>
      </c>
      <c r="L213" s="153">
        <f t="shared" si="27"/>
        <v>0</v>
      </c>
      <c r="M213" s="153">
        <f t="shared" si="28"/>
        <v>0</v>
      </c>
      <c r="N213" s="153">
        <f t="shared" si="29"/>
        <v>0</v>
      </c>
      <c r="O213" s="153">
        <f t="shared" si="31"/>
        <v>0</v>
      </c>
      <c r="P213" s="153">
        <f t="shared" si="32"/>
        <v>0</v>
      </c>
      <c r="Q213" s="153">
        <f t="shared" si="33"/>
        <v>0</v>
      </c>
      <c r="R213" s="153">
        <f t="shared" si="34"/>
        <v>0</v>
      </c>
      <c r="S213" s="6"/>
    </row>
    <row r="214" spans="1:19" s="93" customFormat="1" ht="36" x14ac:dyDescent="0.2">
      <c r="A214" s="263"/>
      <c r="B214" s="263"/>
      <c r="C214" s="62" t="s">
        <v>276</v>
      </c>
      <c r="D214" s="62" t="s">
        <v>65</v>
      </c>
      <c r="E214" s="67" t="s">
        <v>370</v>
      </c>
      <c r="F214" s="81" t="s">
        <v>165</v>
      </c>
      <c r="G214" s="96"/>
      <c r="H214" s="128" t="s">
        <v>687</v>
      </c>
      <c r="I214" s="3"/>
      <c r="J214" s="153" t="s">
        <v>20</v>
      </c>
      <c r="K214" s="153">
        <f t="shared" si="30"/>
        <v>0</v>
      </c>
      <c r="L214" s="153">
        <f t="shared" si="27"/>
        <v>0</v>
      </c>
      <c r="M214" s="153">
        <f t="shared" si="28"/>
        <v>0</v>
      </c>
      <c r="N214" s="153">
        <f t="shared" si="29"/>
        <v>0</v>
      </c>
      <c r="O214" s="153">
        <f t="shared" si="31"/>
        <v>0</v>
      </c>
      <c r="P214" s="153">
        <f t="shared" si="32"/>
        <v>0</v>
      </c>
      <c r="Q214" s="153">
        <f t="shared" si="33"/>
        <v>0</v>
      </c>
      <c r="R214" s="153">
        <f t="shared" si="34"/>
        <v>0</v>
      </c>
      <c r="S214" s="6"/>
    </row>
    <row r="215" spans="1:19" s="93" customFormat="1" ht="54" x14ac:dyDescent="0.2">
      <c r="A215" s="263"/>
      <c r="B215" s="263"/>
      <c r="C215" s="62" t="s">
        <v>277</v>
      </c>
      <c r="D215" s="62" t="s">
        <v>66</v>
      </c>
      <c r="E215" s="87" t="s">
        <v>328</v>
      </c>
      <c r="F215" s="88" t="s">
        <v>166</v>
      </c>
      <c r="G215" s="96"/>
      <c r="H215" s="128" t="s">
        <v>656</v>
      </c>
      <c r="I215" s="3" t="s">
        <v>682</v>
      </c>
      <c r="J215" s="153" t="s">
        <v>20</v>
      </c>
      <c r="K215" s="153">
        <f t="shared" si="30"/>
        <v>0</v>
      </c>
      <c r="L215" s="153">
        <f t="shared" si="27"/>
        <v>1</v>
      </c>
      <c r="M215" s="153">
        <f t="shared" si="28"/>
        <v>0</v>
      </c>
      <c r="N215" s="153">
        <f t="shared" si="29"/>
        <v>0</v>
      </c>
      <c r="O215" s="153">
        <f t="shared" si="31"/>
        <v>0</v>
      </c>
      <c r="P215" s="153">
        <f t="shared" si="32"/>
        <v>0</v>
      </c>
      <c r="Q215" s="153">
        <f t="shared" si="33"/>
        <v>0</v>
      </c>
      <c r="R215" s="153">
        <f t="shared" si="34"/>
        <v>0</v>
      </c>
      <c r="S215" s="6"/>
    </row>
    <row r="216" spans="1:19" s="93" customFormat="1" ht="36" x14ac:dyDescent="0.2">
      <c r="A216" s="263"/>
      <c r="B216" s="263"/>
      <c r="C216" s="62" t="s">
        <v>278</v>
      </c>
      <c r="D216" s="62" t="s">
        <v>66</v>
      </c>
      <c r="E216" s="87" t="s">
        <v>371</v>
      </c>
      <c r="F216" s="88" t="s">
        <v>167</v>
      </c>
      <c r="G216" s="96"/>
      <c r="H216" s="128" t="s">
        <v>687</v>
      </c>
      <c r="I216" s="3"/>
      <c r="J216" s="153" t="s">
        <v>20</v>
      </c>
      <c r="K216" s="153">
        <f t="shared" si="30"/>
        <v>0</v>
      </c>
      <c r="L216" s="153">
        <f t="shared" si="27"/>
        <v>0</v>
      </c>
      <c r="M216" s="153">
        <f t="shared" si="28"/>
        <v>0</v>
      </c>
      <c r="N216" s="153">
        <f t="shared" si="29"/>
        <v>0</v>
      </c>
      <c r="O216" s="153">
        <f t="shared" si="31"/>
        <v>0</v>
      </c>
      <c r="P216" s="153">
        <f t="shared" si="32"/>
        <v>0</v>
      </c>
      <c r="Q216" s="153">
        <f t="shared" si="33"/>
        <v>0</v>
      </c>
      <c r="R216" s="153">
        <f t="shared" si="34"/>
        <v>0</v>
      </c>
      <c r="S216" s="6"/>
    </row>
    <row r="217" spans="1:19" s="93" customFormat="1" ht="36" x14ac:dyDescent="0.2">
      <c r="A217" s="263"/>
      <c r="B217" s="263"/>
      <c r="C217" s="62" t="s">
        <v>279</v>
      </c>
      <c r="D217" s="62" t="s">
        <v>66</v>
      </c>
      <c r="E217" s="67" t="s">
        <v>372</v>
      </c>
      <c r="F217" s="81" t="s">
        <v>168</v>
      </c>
      <c r="G217" s="96"/>
      <c r="H217" s="128" t="s">
        <v>687</v>
      </c>
      <c r="I217" s="9"/>
      <c r="J217" s="153" t="s">
        <v>20</v>
      </c>
      <c r="K217" s="153">
        <f t="shared" si="30"/>
        <v>0</v>
      </c>
      <c r="L217" s="153">
        <f t="shared" si="27"/>
        <v>0</v>
      </c>
      <c r="M217" s="153">
        <f t="shared" si="28"/>
        <v>0</v>
      </c>
      <c r="N217" s="153">
        <f t="shared" si="29"/>
        <v>0</v>
      </c>
      <c r="O217" s="153">
        <f t="shared" si="31"/>
        <v>0</v>
      </c>
      <c r="P217" s="153">
        <f t="shared" si="32"/>
        <v>0</v>
      </c>
      <c r="Q217" s="153">
        <f t="shared" si="33"/>
        <v>0</v>
      </c>
      <c r="R217" s="153">
        <f t="shared" si="34"/>
        <v>0</v>
      </c>
      <c r="S217" s="10"/>
    </row>
    <row r="218" spans="1:19" s="93" customFormat="1" ht="36" x14ac:dyDescent="0.2">
      <c r="A218" s="263"/>
      <c r="B218" s="263"/>
      <c r="C218" s="188" t="s">
        <v>568</v>
      </c>
      <c r="D218" s="189" t="s">
        <v>65</v>
      </c>
      <c r="E218" s="190" t="s">
        <v>537</v>
      </c>
      <c r="F218" s="81"/>
      <c r="G218" s="96"/>
      <c r="H218" s="128" t="s">
        <v>687</v>
      </c>
      <c r="I218" s="9"/>
      <c r="J218" s="153" t="s">
        <v>20</v>
      </c>
      <c r="K218" s="153">
        <f t="shared" si="30"/>
        <v>0</v>
      </c>
      <c r="L218" s="153">
        <f t="shared" si="27"/>
        <v>0</v>
      </c>
      <c r="M218" s="153">
        <f t="shared" si="28"/>
        <v>0</v>
      </c>
      <c r="N218" s="153">
        <f t="shared" si="29"/>
        <v>0</v>
      </c>
      <c r="O218" s="153">
        <f t="shared" si="31"/>
        <v>0</v>
      </c>
      <c r="P218" s="153">
        <f t="shared" si="32"/>
        <v>0</v>
      </c>
      <c r="Q218" s="153">
        <f t="shared" si="33"/>
        <v>0</v>
      </c>
      <c r="R218" s="153">
        <f t="shared" si="34"/>
        <v>0</v>
      </c>
      <c r="S218" s="10"/>
    </row>
    <row r="219" spans="1:19" s="93" customFormat="1" ht="36" x14ac:dyDescent="0.2">
      <c r="A219" s="263"/>
      <c r="B219" s="263"/>
      <c r="C219" s="191" t="s">
        <v>569</v>
      </c>
      <c r="D219" s="192" t="s">
        <v>66</v>
      </c>
      <c r="E219" s="193" t="s">
        <v>538</v>
      </c>
      <c r="F219" s="81"/>
      <c r="G219" s="96"/>
      <c r="H219" s="128" t="s">
        <v>687</v>
      </c>
      <c r="I219" s="9"/>
      <c r="J219" s="153" t="s">
        <v>20</v>
      </c>
      <c r="K219" s="153">
        <f t="shared" si="30"/>
        <v>0</v>
      </c>
      <c r="L219" s="153">
        <f t="shared" si="27"/>
        <v>0</v>
      </c>
      <c r="M219" s="153">
        <f t="shared" si="28"/>
        <v>0</v>
      </c>
      <c r="N219" s="153">
        <f t="shared" si="29"/>
        <v>0</v>
      </c>
      <c r="O219" s="153">
        <f t="shared" si="31"/>
        <v>0</v>
      </c>
      <c r="P219" s="153">
        <f t="shared" si="32"/>
        <v>0</v>
      </c>
      <c r="Q219" s="153">
        <f t="shared" si="33"/>
        <v>0</v>
      </c>
      <c r="R219" s="153">
        <f t="shared" si="34"/>
        <v>0</v>
      </c>
      <c r="S219" s="10"/>
    </row>
    <row r="220" spans="1:19" s="93" customFormat="1" ht="20" x14ac:dyDescent="0.2">
      <c r="A220" s="263"/>
      <c r="B220" s="263"/>
      <c r="C220" s="62" t="s">
        <v>475</v>
      </c>
      <c r="D220" s="62" t="s">
        <v>390</v>
      </c>
      <c r="E220" s="67" t="s">
        <v>458</v>
      </c>
      <c r="F220" s="81"/>
      <c r="G220" s="96"/>
      <c r="H220" s="128" t="s">
        <v>687</v>
      </c>
      <c r="I220" s="7"/>
      <c r="J220" s="155" t="s">
        <v>20</v>
      </c>
      <c r="K220" s="155">
        <f t="shared" si="30"/>
        <v>0</v>
      </c>
      <c r="L220" s="155">
        <f t="shared" si="27"/>
        <v>0</v>
      </c>
      <c r="M220" s="155">
        <f t="shared" si="28"/>
        <v>0</v>
      </c>
      <c r="N220" s="155">
        <f t="shared" si="29"/>
        <v>0</v>
      </c>
      <c r="O220" s="155">
        <f t="shared" si="31"/>
        <v>0</v>
      </c>
      <c r="P220" s="155">
        <f t="shared" si="32"/>
        <v>0</v>
      </c>
      <c r="Q220" s="155">
        <f t="shared" si="33"/>
        <v>0</v>
      </c>
      <c r="R220" s="155">
        <f t="shared" si="34"/>
        <v>0</v>
      </c>
      <c r="S220" s="8"/>
    </row>
    <row r="221" spans="1:19" s="93" customFormat="1" ht="55" thickTop="1" x14ac:dyDescent="0.2">
      <c r="A221" s="265"/>
      <c r="B221" s="265"/>
      <c r="C221" s="57" t="s">
        <v>280</v>
      </c>
      <c r="D221" s="57" t="s">
        <v>65</v>
      </c>
      <c r="E221" s="78" t="s">
        <v>619</v>
      </c>
      <c r="F221" s="79" t="s">
        <v>169</v>
      </c>
      <c r="G221" s="96"/>
      <c r="H221" s="128" t="s">
        <v>687</v>
      </c>
      <c r="I221" s="3"/>
      <c r="J221" s="153" t="s">
        <v>21</v>
      </c>
      <c r="K221" s="153">
        <f t="shared" si="30"/>
        <v>0</v>
      </c>
      <c r="L221" s="153">
        <f t="shared" si="27"/>
        <v>0</v>
      </c>
      <c r="M221" s="153">
        <f t="shared" si="28"/>
        <v>0</v>
      </c>
      <c r="N221" s="153">
        <f t="shared" si="29"/>
        <v>0</v>
      </c>
      <c r="O221" s="153">
        <f t="shared" si="31"/>
        <v>0</v>
      </c>
      <c r="P221" s="153">
        <f t="shared" si="32"/>
        <v>0</v>
      </c>
      <c r="Q221" s="153">
        <f t="shared" si="33"/>
        <v>0</v>
      </c>
      <c r="R221" s="153">
        <f t="shared" si="34"/>
        <v>0</v>
      </c>
      <c r="S221" s="6"/>
    </row>
    <row r="222" spans="1:19" s="93" customFormat="1" ht="36" x14ac:dyDescent="0.2">
      <c r="A222" s="265"/>
      <c r="B222" s="265"/>
      <c r="C222" s="89" t="s">
        <v>281</v>
      </c>
      <c r="D222" s="57" t="s">
        <v>65</v>
      </c>
      <c r="E222" s="78" t="s">
        <v>373</v>
      </c>
      <c r="F222" s="79" t="s">
        <v>170</v>
      </c>
      <c r="G222" s="96"/>
      <c r="H222" s="128" t="s">
        <v>687</v>
      </c>
      <c r="I222" s="3"/>
      <c r="J222" s="153" t="s">
        <v>21</v>
      </c>
      <c r="K222" s="153">
        <f t="shared" si="30"/>
        <v>0</v>
      </c>
      <c r="L222" s="153">
        <f t="shared" si="27"/>
        <v>0</v>
      </c>
      <c r="M222" s="153">
        <f t="shared" si="28"/>
        <v>0</v>
      </c>
      <c r="N222" s="153">
        <f t="shared" si="29"/>
        <v>0</v>
      </c>
      <c r="O222" s="153">
        <f t="shared" si="31"/>
        <v>0</v>
      </c>
      <c r="P222" s="153">
        <f t="shared" si="32"/>
        <v>0</v>
      </c>
      <c r="Q222" s="153">
        <f t="shared" si="33"/>
        <v>0</v>
      </c>
      <c r="R222" s="153">
        <f t="shared" si="34"/>
        <v>0</v>
      </c>
      <c r="S222" s="6"/>
    </row>
    <row r="223" spans="1:19" s="93" customFormat="1" ht="36" x14ac:dyDescent="0.2">
      <c r="A223" s="265"/>
      <c r="B223" s="265"/>
      <c r="C223" s="65" t="s">
        <v>282</v>
      </c>
      <c r="D223" s="65" t="s">
        <v>65</v>
      </c>
      <c r="E223" s="66" t="s">
        <v>329</v>
      </c>
      <c r="F223" s="68" t="s">
        <v>171</v>
      </c>
      <c r="G223" s="101"/>
      <c r="H223" s="104" t="str">
        <f>IF(ISBLANK(H247),"Waiting",H247)</f>
        <v>No</v>
      </c>
      <c r="I223" s="3"/>
      <c r="J223" s="153" t="s">
        <v>21</v>
      </c>
      <c r="K223" s="153">
        <f t="shared" si="30"/>
        <v>0</v>
      </c>
      <c r="L223" s="153">
        <f t="shared" si="27"/>
        <v>0</v>
      </c>
      <c r="M223" s="153">
        <f t="shared" si="28"/>
        <v>0</v>
      </c>
      <c r="N223" s="153">
        <f t="shared" si="29"/>
        <v>0</v>
      </c>
      <c r="O223" s="153">
        <f t="shared" si="31"/>
        <v>0</v>
      </c>
      <c r="P223" s="153">
        <f t="shared" si="32"/>
        <v>0</v>
      </c>
      <c r="Q223" s="153">
        <f t="shared" si="33"/>
        <v>0</v>
      </c>
      <c r="R223" s="153">
        <f t="shared" si="34"/>
        <v>0</v>
      </c>
      <c r="S223" s="6"/>
    </row>
    <row r="224" spans="1:19" s="93" customFormat="1" ht="54" x14ac:dyDescent="0.2">
      <c r="A224" s="265"/>
      <c r="B224" s="265"/>
      <c r="C224" s="65" t="s">
        <v>283</v>
      </c>
      <c r="D224" s="65" t="s">
        <v>65</v>
      </c>
      <c r="E224" s="66" t="s">
        <v>374</v>
      </c>
      <c r="F224" s="68" t="s">
        <v>172</v>
      </c>
      <c r="G224" s="101"/>
      <c r="H224" s="104" t="str">
        <f>IF(ISBLANK(H248),"Waiting",H248)</f>
        <v>No</v>
      </c>
      <c r="I224" s="3"/>
      <c r="J224" s="153" t="s">
        <v>21</v>
      </c>
      <c r="K224" s="153">
        <f t="shared" si="30"/>
        <v>0</v>
      </c>
      <c r="L224" s="153">
        <f t="shared" si="27"/>
        <v>0</v>
      </c>
      <c r="M224" s="153">
        <f t="shared" si="28"/>
        <v>0</v>
      </c>
      <c r="N224" s="153">
        <f t="shared" si="29"/>
        <v>0</v>
      </c>
      <c r="O224" s="153">
        <f t="shared" si="31"/>
        <v>0</v>
      </c>
      <c r="P224" s="153">
        <f t="shared" si="32"/>
        <v>0</v>
      </c>
      <c r="Q224" s="153">
        <f t="shared" si="33"/>
        <v>0</v>
      </c>
      <c r="R224" s="153">
        <f t="shared" si="34"/>
        <v>0</v>
      </c>
      <c r="S224" s="6"/>
    </row>
    <row r="225" spans="1:19" s="93" customFormat="1" ht="54" x14ac:dyDescent="0.2">
      <c r="A225" s="265"/>
      <c r="B225" s="265"/>
      <c r="C225" s="57" t="s">
        <v>284</v>
      </c>
      <c r="D225" s="57" t="s">
        <v>65</v>
      </c>
      <c r="E225" s="78" t="s">
        <v>375</v>
      </c>
      <c r="F225" s="79" t="s">
        <v>531</v>
      </c>
      <c r="G225" s="96"/>
      <c r="H225" s="128" t="s">
        <v>687</v>
      </c>
      <c r="I225" s="3"/>
      <c r="J225" s="153" t="s">
        <v>21</v>
      </c>
      <c r="K225" s="153">
        <f t="shared" si="30"/>
        <v>0</v>
      </c>
      <c r="L225" s="153">
        <f t="shared" si="27"/>
        <v>0</v>
      </c>
      <c r="M225" s="153">
        <f t="shared" si="28"/>
        <v>0</v>
      </c>
      <c r="N225" s="153">
        <f t="shared" si="29"/>
        <v>0</v>
      </c>
      <c r="O225" s="153">
        <f t="shared" si="31"/>
        <v>0</v>
      </c>
      <c r="P225" s="153">
        <f t="shared" si="32"/>
        <v>0</v>
      </c>
      <c r="Q225" s="153">
        <f t="shared" si="33"/>
        <v>0</v>
      </c>
      <c r="R225" s="153">
        <f t="shared" si="34"/>
        <v>0</v>
      </c>
      <c r="S225" s="6"/>
    </row>
    <row r="226" spans="1:19" s="93" customFormat="1" ht="72" x14ac:dyDescent="0.2">
      <c r="A226" s="265"/>
      <c r="B226" s="265"/>
      <c r="C226" s="57" t="s">
        <v>285</v>
      </c>
      <c r="D226" s="57" t="s">
        <v>65</v>
      </c>
      <c r="E226" s="78" t="s">
        <v>620</v>
      </c>
      <c r="F226" s="79" t="s">
        <v>173</v>
      </c>
      <c r="G226" s="96"/>
      <c r="H226" s="128" t="s">
        <v>687</v>
      </c>
      <c r="I226" s="3"/>
      <c r="J226" s="153" t="s">
        <v>21</v>
      </c>
      <c r="K226" s="153">
        <f t="shared" si="30"/>
        <v>0</v>
      </c>
      <c r="L226" s="153">
        <f t="shared" si="27"/>
        <v>0</v>
      </c>
      <c r="M226" s="153">
        <f t="shared" si="28"/>
        <v>0</v>
      </c>
      <c r="N226" s="153">
        <f t="shared" si="29"/>
        <v>0</v>
      </c>
      <c r="O226" s="153">
        <f t="shared" si="31"/>
        <v>0</v>
      </c>
      <c r="P226" s="153">
        <f t="shared" si="32"/>
        <v>0</v>
      </c>
      <c r="Q226" s="153">
        <f t="shared" si="33"/>
        <v>0</v>
      </c>
      <c r="R226" s="153">
        <f t="shared" si="34"/>
        <v>0</v>
      </c>
      <c r="S226" s="208"/>
    </row>
    <row r="227" spans="1:19" s="103" customFormat="1" ht="20" x14ac:dyDescent="0.2">
      <c r="A227" s="265"/>
      <c r="B227" s="265"/>
      <c r="C227" s="65" t="s">
        <v>256</v>
      </c>
      <c r="D227" s="65" t="s">
        <v>65</v>
      </c>
      <c r="E227" s="66" t="s">
        <v>352</v>
      </c>
      <c r="F227" s="68" t="s">
        <v>145</v>
      </c>
      <c r="G227" s="101"/>
      <c r="H227" s="104" t="str">
        <f>IF(ISBLANK(H195),"Waiting",H195)</f>
        <v>No</v>
      </c>
      <c r="I227" s="3"/>
      <c r="J227" s="153" t="s">
        <v>21</v>
      </c>
      <c r="K227" s="153">
        <f t="shared" si="30"/>
        <v>0</v>
      </c>
      <c r="L227" s="153">
        <f t="shared" si="27"/>
        <v>0</v>
      </c>
      <c r="M227" s="153">
        <f t="shared" si="28"/>
        <v>0</v>
      </c>
      <c r="N227" s="153">
        <f t="shared" si="29"/>
        <v>0</v>
      </c>
      <c r="O227" s="153">
        <f t="shared" si="31"/>
        <v>0</v>
      </c>
      <c r="P227" s="153">
        <f t="shared" si="32"/>
        <v>0</v>
      </c>
      <c r="Q227" s="153">
        <f t="shared" si="33"/>
        <v>0</v>
      </c>
      <c r="R227" s="153">
        <f t="shared" si="34"/>
        <v>0</v>
      </c>
      <c r="S227" s="6"/>
    </row>
    <row r="228" spans="1:19" s="93" customFormat="1" ht="36" x14ac:dyDescent="0.2">
      <c r="A228" s="265"/>
      <c r="B228" s="265"/>
      <c r="C228" s="57" t="s">
        <v>286</v>
      </c>
      <c r="D228" s="57" t="s">
        <v>65</v>
      </c>
      <c r="E228" s="78" t="s">
        <v>376</v>
      </c>
      <c r="F228" s="79" t="s">
        <v>174</v>
      </c>
      <c r="G228" s="96"/>
      <c r="H228" s="128" t="s">
        <v>687</v>
      </c>
      <c r="I228" s="3"/>
      <c r="J228" s="153" t="s">
        <v>21</v>
      </c>
      <c r="K228" s="153">
        <f t="shared" si="30"/>
        <v>0</v>
      </c>
      <c r="L228" s="153">
        <f t="shared" si="27"/>
        <v>0</v>
      </c>
      <c r="M228" s="153">
        <f t="shared" si="28"/>
        <v>0</v>
      </c>
      <c r="N228" s="153">
        <f t="shared" si="29"/>
        <v>0</v>
      </c>
      <c r="O228" s="153">
        <f t="shared" si="31"/>
        <v>0</v>
      </c>
      <c r="P228" s="153">
        <f t="shared" si="32"/>
        <v>0</v>
      </c>
      <c r="Q228" s="153">
        <f t="shared" si="33"/>
        <v>0</v>
      </c>
      <c r="R228" s="153">
        <f t="shared" si="34"/>
        <v>0</v>
      </c>
      <c r="S228" s="6"/>
    </row>
    <row r="229" spans="1:19" s="93" customFormat="1" ht="36" x14ac:dyDescent="0.2">
      <c r="A229" s="265"/>
      <c r="B229" s="265"/>
      <c r="C229" s="57" t="s">
        <v>287</v>
      </c>
      <c r="D229" s="57" t="s">
        <v>65</v>
      </c>
      <c r="E229" s="78" t="s">
        <v>377</v>
      </c>
      <c r="F229" s="79" t="s">
        <v>175</v>
      </c>
      <c r="G229" s="96"/>
      <c r="H229" s="128" t="s">
        <v>687</v>
      </c>
      <c r="I229" s="9"/>
      <c r="J229" s="153" t="s">
        <v>21</v>
      </c>
      <c r="K229" s="153">
        <f t="shared" si="30"/>
        <v>0</v>
      </c>
      <c r="L229" s="153">
        <f t="shared" si="27"/>
        <v>0</v>
      </c>
      <c r="M229" s="153">
        <f t="shared" si="28"/>
        <v>0</v>
      </c>
      <c r="N229" s="153">
        <f t="shared" si="29"/>
        <v>0</v>
      </c>
      <c r="O229" s="153">
        <f t="shared" si="31"/>
        <v>0</v>
      </c>
      <c r="P229" s="153">
        <f t="shared" si="32"/>
        <v>0</v>
      </c>
      <c r="Q229" s="153">
        <f t="shared" si="33"/>
        <v>0</v>
      </c>
      <c r="R229" s="153">
        <f t="shared" si="34"/>
        <v>0</v>
      </c>
      <c r="S229" s="10"/>
    </row>
    <row r="230" spans="1:19" s="93" customFormat="1" ht="36" x14ac:dyDescent="0.2">
      <c r="A230" s="265"/>
      <c r="B230" s="265"/>
      <c r="C230" s="194" t="s">
        <v>570</v>
      </c>
      <c r="D230" s="195" t="s">
        <v>65</v>
      </c>
      <c r="E230" s="196" t="s">
        <v>537</v>
      </c>
      <c r="F230" s="79"/>
      <c r="G230" s="96"/>
      <c r="H230" s="128" t="s">
        <v>687</v>
      </c>
      <c r="I230" s="9"/>
      <c r="J230" s="153" t="s">
        <v>21</v>
      </c>
      <c r="K230" s="153">
        <f t="shared" si="30"/>
        <v>0</v>
      </c>
      <c r="L230" s="153">
        <f t="shared" si="27"/>
        <v>0</v>
      </c>
      <c r="M230" s="153">
        <f t="shared" si="28"/>
        <v>0</v>
      </c>
      <c r="N230" s="153">
        <f t="shared" si="29"/>
        <v>0</v>
      </c>
      <c r="O230" s="153">
        <f t="shared" si="31"/>
        <v>0</v>
      </c>
      <c r="P230" s="153">
        <f t="shared" si="32"/>
        <v>0</v>
      </c>
      <c r="Q230" s="153">
        <f t="shared" si="33"/>
        <v>0</v>
      </c>
      <c r="R230" s="153">
        <f t="shared" si="34"/>
        <v>0</v>
      </c>
      <c r="S230" s="10"/>
    </row>
    <row r="231" spans="1:19" s="93" customFormat="1" ht="36" x14ac:dyDescent="0.2">
      <c r="A231" s="265"/>
      <c r="B231" s="265"/>
      <c r="C231" s="200" t="s">
        <v>579</v>
      </c>
      <c r="D231" s="201" t="s">
        <v>66</v>
      </c>
      <c r="E231" s="202" t="s">
        <v>538</v>
      </c>
      <c r="F231" s="79"/>
      <c r="G231" s="96"/>
      <c r="H231" s="128" t="s">
        <v>687</v>
      </c>
      <c r="I231" s="9"/>
      <c r="J231" s="153" t="s">
        <v>21</v>
      </c>
      <c r="K231" s="153">
        <f t="shared" si="30"/>
        <v>0</v>
      </c>
      <c r="L231" s="153">
        <f t="shared" si="27"/>
        <v>0</v>
      </c>
      <c r="M231" s="153">
        <f t="shared" si="28"/>
        <v>0</v>
      </c>
      <c r="N231" s="153">
        <f t="shared" si="29"/>
        <v>0</v>
      </c>
      <c r="O231" s="153">
        <f t="shared" si="31"/>
        <v>0</v>
      </c>
      <c r="P231" s="153">
        <f t="shared" si="32"/>
        <v>0</v>
      </c>
      <c r="Q231" s="153">
        <f t="shared" si="33"/>
        <v>0</v>
      </c>
      <c r="R231" s="153">
        <f t="shared" si="34"/>
        <v>0</v>
      </c>
      <c r="S231" s="10"/>
    </row>
    <row r="232" spans="1:19" s="93" customFormat="1" ht="217" thickBot="1" x14ac:dyDescent="0.25">
      <c r="A232" s="265"/>
      <c r="B232" s="265"/>
      <c r="C232" s="57" t="s">
        <v>476</v>
      </c>
      <c r="D232" s="57" t="s">
        <v>390</v>
      </c>
      <c r="E232" s="78" t="s">
        <v>458</v>
      </c>
      <c r="F232" s="79"/>
      <c r="G232" s="96"/>
      <c r="H232" s="129" t="s">
        <v>656</v>
      </c>
      <c r="I232" s="7" t="s">
        <v>683</v>
      </c>
      <c r="J232" s="155" t="s">
        <v>21</v>
      </c>
      <c r="K232" s="155">
        <f t="shared" si="30"/>
        <v>0</v>
      </c>
      <c r="L232" s="155">
        <f t="shared" si="27"/>
        <v>0</v>
      </c>
      <c r="M232" s="155">
        <f t="shared" si="28"/>
        <v>0</v>
      </c>
      <c r="N232" s="155">
        <f t="shared" si="29"/>
        <v>0</v>
      </c>
      <c r="O232" s="155">
        <f t="shared" si="31"/>
        <v>0</v>
      </c>
      <c r="P232" s="155">
        <f t="shared" si="32"/>
        <v>0</v>
      </c>
      <c r="Q232" s="155">
        <f t="shared" si="33"/>
        <v>0</v>
      </c>
      <c r="R232" s="155">
        <f t="shared" si="34"/>
        <v>0</v>
      </c>
      <c r="S232" s="8"/>
    </row>
    <row r="233" spans="1:19" s="93" customFormat="1" ht="37" thickTop="1" x14ac:dyDescent="0.2">
      <c r="A233" s="267" t="s">
        <v>22</v>
      </c>
      <c r="B233" s="267" t="s">
        <v>23</v>
      </c>
      <c r="C233" s="62" t="s">
        <v>288</v>
      </c>
      <c r="D233" s="62" t="s">
        <v>65</v>
      </c>
      <c r="E233" s="67" t="s">
        <v>589</v>
      </c>
      <c r="F233" s="81" t="s">
        <v>599</v>
      </c>
      <c r="G233" s="96"/>
      <c r="H233" s="128" t="s">
        <v>687</v>
      </c>
      <c r="I233" s="4"/>
      <c r="J233" s="152" t="s">
        <v>22</v>
      </c>
      <c r="K233" s="152">
        <f t="shared" si="30"/>
        <v>0</v>
      </c>
      <c r="L233" s="152">
        <f t="shared" si="27"/>
        <v>0</v>
      </c>
      <c r="M233" s="152">
        <f t="shared" si="28"/>
        <v>0</v>
      </c>
      <c r="N233" s="152">
        <f t="shared" si="29"/>
        <v>0</v>
      </c>
      <c r="O233" s="154">
        <f t="shared" si="31"/>
        <v>0</v>
      </c>
      <c r="P233" s="154">
        <f t="shared" si="32"/>
        <v>0</v>
      </c>
      <c r="Q233" s="154">
        <f t="shared" si="33"/>
        <v>0</v>
      </c>
      <c r="R233" s="154">
        <f t="shared" si="34"/>
        <v>0</v>
      </c>
      <c r="S233" s="5"/>
    </row>
    <row r="234" spans="1:19" s="93" customFormat="1" ht="144" x14ac:dyDescent="0.2">
      <c r="A234" s="263"/>
      <c r="B234" s="263"/>
      <c r="C234" s="218" t="s">
        <v>587</v>
      </c>
      <c r="D234" s="218" t="s">
        <v>65</v>
      </c>
      <c r="E234" s="219" t="s">
        <v>590</v>
      </c>
      <c r="F234" s="81" t="s">
        <v>591</v>
      </c>
      <c r="G234" s="96"/>
      <c r="H234" s="205" t="s">
        <v>656</v>
      </c>
      <c r="I234" s="206" t="s">
        <v>684</v>
      </c>
      <c r="J234" s="207" t="s">
        <v>22</v>
      </c>
      <c r="K234" s="207">
        <f t="shared" si="30"/>
        <v>1</v>
      </c>
      <c r="L234" s="207">
        <f t="shared" si="27"/>
        <v>0</v>
      </c>
      <c r="M234" s="207">
        <f t="shared" si="28"/>
        <v>0</v>
      </c>
      <c r="N234" s="207">
        <f t="shared" si="29"/>
        <v>0</v>
      </c>
      <c r="O234" s="153">
        <f t="shared" si="31"/>
        <v>0</v>
      </c>
      <c r="P234" s="153">
        <f t="shared" si="32"/>
        <v>0</v>
      </c>
      <c r="Q234" s="153">
        <f t="shared" si="33"/>
        <v>0</v>
      </c>
      <c r="R234" s="153">
        <f t="shared" si="34"/>
        <v>0</v>
      </c>
      <c r="S234" s="203"/>
    </row>
    <row r="235" spans="1:19" s="93" customFormat="1" ht="36" x14ac:dyDescent="0.2">
      <c r="A235" s="263"/>
      <c r="B235" s="263"/>
      <c r="C235" s="188" t="s">
        <v>586</v>
      </c>
      <c r="D235" s="189" t="s">
        <v>65</v>
      </c>
      <c r="E235" s="190" t="s">
        <v>537</v>
      </c>
      <c r="F235" s="81"/>
      <c r="G235" s="96"/>
      <c r="H235" s="128" t="s">
        <v>687</v>
      </c>
      <c r="I235" s="3"/>
      <c r="J235" s="153" t="s">
        <v>22</v>
      </c>
      <c r="K235" s="153">
        <f t="shared" si="30"/>
        <v>0</v>
      </c>
      <c r="L235" s="153">
        <f t="shared" si="27"/>
        <v>0</v>
      </c>
      <c r="M235" s="153">
        <f t="shared" si="28"/>
        <v>0</v>
      </c>
      <c r="N235" s="153">
        <f t="shared" si="29"/>
        <v>0</v>
      </c>
      <c r="O235" s="153">
        <f t="shared" si="31"/>
        <v>0</v>
      </c>
      <c r="P235" s="153">
        <f t="shared" si="32"/>
        <v>0</v>
      </c>
      <c r="Q235" s="153">
        <f t="shared" si="33"/>
        <v>0</v>
      </c>
      <c r="R235" s="153">
        <f t="shared" si="34"/>
        <v>0</v>
      </c>
      <c r="S235" s="6"/>
    </row>
    <row r="236" spans="1:19" s="93" customFormat="1" ht="36" x14ac:dyDescent="0.2">
      <c r="A236" s="263"/>
      <c r="B236" s="263"/>
      <c r="C236" s="191" t="s">
        <v>580</v>
      </c>
      <c r="D236" s="192" t="s">
        <v>66</v>
      </c>
      <c r="E236" s="193" t="s">
        <v>538</v>
      </c>
      <c r="F236" s="81"/>
      <c r="G236" s="96"/>
      <c r="H236" s="128" t="s">
        <v>687</v>
      </c>
      <c r="I236" s="3"/>
      <c r="J236" s="153" t="s">
        <v>22</v>
      </c>
      <c r="K236" s="153">
        <f t="shared" si="30"/>
        <v>0</v>
      </c>
      <c r="L236" s="153">
        <f t="shared" si="27"/>
        <v>0</v>
      </c>
      <c r="M236" s="153">
        <f t="shared" si="28"/>
        <v>0</v>
      </c>
      <c r="N236" s="153">
        <f t="shared" si="29"/>
        <v>0</v>
      </c>
      <c r="O236" s="153">
        <f t="shared" si="31"/>
        <v>0</v>
      </c>
      <c r="P236" s="153">
        <f t="shared" si="32"/>
        <v>0</v>
      </c>
      <c r="Q236" s="153">
        <f t="shared" si="33"/>
        <v>0</v>
      </c>
      <c r="R236" s="153">
        <f t="shared" si="34"/>
        <v>0</v>
      </c>
      <c r="S236" s="6"/>
    </row>
    <row r="237" spans="1:19" s="93" customFormat="1" ht="21" thickBot="1" x14ac:dyDescent="0.25">
      <c r="A237" s="271"/>
      <c r="B237" s="271"/>
      <c r="C237" s="62" t="s">
        <v>477</v>
      </c>
      <c r="D237" s="62" t="s">
        <v>390</v>
      </c>
      <c r="E237" s="67" t="s">
        <v>458</v>
      </c>
      <c r="F237" s="81"/>
      <c r="G237" s="96"/>
      <c r="H237" s="128" t="s">
        <v>687</v>
      </c>
      <c r="I237" s="132"/>
      <c r="J237" s="154" t="s">
        <v>22</v>
      </c>
      <c r="K237" s="154">
        <f t="shared" si="30"/>
        <v>0</v>
      </c>
      <c r="L237" s="154">
        <f t="shared" si="27"/>
        <v>0</v>
      </c>
      <c r="M237" s="154">
        <f t="shared" si="28"/>
        <v>0</v>
      </c>
      <c r="N237" s="154">
        <f t="shared" si="29"/>
        <v>0</v>
      </c>
      <c r="O237" s="155">
        <f t="shared" si="31"/>
        <v>0</v>
      </c>
      <c r="P237" s="155">
        <f t="shared" si="32"/>
        <v>0</v>
      </c>
      <c r="Q237" s="155">
        <f t="shared" si="33"/>
        <v>0</v>
      </c>
      <c r="R237" s="155">
        <f t="shared" si="34"/>
        <v>0</v>
      </c>
      <c r="S237" s="133"/>
    </row>
    <row r="238" spans="1:19" s="93" customFormat="1" ht="37" customHeight="1" thickTop="1" x14ac:dyDescent="0.2">
      <c r="A238" s="264" t="s">
        <v>24</v>
      </c>
      <c r="B238" s="264" t="s">
        <v>53</v>
      </c>
      <c r="C238" s="57" t="s">
        <v>289</v>
      </c>
      <c r="D238" s="57" t="s">
        <v>65</v>
      </c>
      <c r="E238" s="78" t="s">
        <v>378</v>
      </c>
      <c r="F238" s="79" t="s">
        <v>532</v>
      </c>
      <c r="G238" s="96"/>
      <c r="H238" s="127" t="s">
        <v>656</v>
      </c>
      <c r="I238" s="4" t="s">
        <v>685</v>
      </c>
      <c r="J238" s="152" t="s">
        <v>24</v>
      </c>
      <c r="K238" s="152">
        <f t="shared" si="30"/>
        <v>1</v>
      </c>
      <c r="L238" s="152">
        <f t="shared" si="27"/>
        <v>0</v>
      </c>
      <c r="M238" s="152">
        <f t="shared" si="28"/>
        <v>0</v>
      </c>
      <c r="N238" s="152">
        <f t="shared" si="29"/>
        <v>0</v>
      </c>
      <c r="O238" s="154">
        <f t="shared" si="31"/>
        <v>0</v>
      </c>
      <c r="P238" s="154">
        <f t="shared" si="32"/>
        <v>0</v>
      </c>
      <c r="Q238" s="154">
        <f t="shared" si="33"/>
        <v>0</v>
      </c>
      <c r="R238" s="154">
        <f t="shared" si="34"/>
        <v>0</v>
      </c>
      <c r="S238" s="5"/>
    </row>
    <row r="239" spans="1:19" s="103" customFormat="1" ht="54" x14ac:dyDescent="0.2">
      <c r="A239" s="265"/>
      <c r="B239" s="265"/>
      <c r="C239" s="65" t="s">
        <v>224</v>
      </c>
      <c r="D239" s="65" t="s">
        <v>65</v>
      </c>
      <c r="E239" s="66" t="s">
        <v>317</v>
      </c>
      <c r="F239" s="68" t="s">
        <v>525</v>
      </c>
      <c r="G239" s="101"/>
      <c r="H239" s="104" t="str">
        <f>IF(ISBLANK(H78),"Waiting",H78)</f>
        <v>No</v>
      </c>
      <c r="I239" s="3"/>
      <c r="J239" s="153" t="s">
        <v>24</v>
      </c>
      <c r="K239" s="153">
        <f t="shared" si="30"/>
        <v>0</v>
      </c>
      <c r="L239" s="153">
        <f t="shared" si="27"/>
        <v>0</v>
      </c>
      <c r="M239" s="153">
        <f t="shared" si="28"/>
        <v>0</v>
      </c>
      <c r="N239" s="153">
        <f t="shared" si="29"/>
        <v>0</v>
      </c>
      <c r="O239" s="153">
        <f t="shared" si="31"/>
        <v>0</v>
      </c>
      <c r="P239" s="153">
        <f t="shared" si="32"/>
        <v>0</v>
      </c>
      <c r="Q239" s="153">
        <f t="shared" si="33"/>
        <v>0</v>
      </c>
      <c r="R239" s="153">
        <f t="shared" si="34"/>
        <v>0</v>
      </c>
      <c r="S239" s="6"/>
    </row>
    <row r="240" spans="1:19" s="93" customFormat="1" ht="20" x14ac:dyDescent="0.2">
      <c r="A240" s="265"/>
      <c r="B240" s="265"/>
      <c r="C240" s="57" t="s">
        <v>290</v>
      </c>
      <c r="D240" s="57" t="s">
        <v>65</v>
      </c>
      <c r="E240" s="78" t="s">
        <v>330</v>
      </c>
      <c r="F240" s="79" t="s">
        <v>176</v>
      </c>
      <c r="G240" s="96"/>
      <c r="H240" s="128" t="s">
        <v>687</v>
      </c>
      <c r="I240" s="3"/>
      <c r="J240" s="153" t="s">
        <v>24</v>
      </c>
      <c r="K240" s="153">
        <f t="shared" si="30"/>
        <v>0</v>
      </c>
      <c r="L240" s="153">
        <f t="shared" si="27"/>
        <v>0</v>
      </c>
      <c r="M240" s="153">
        <f t="shared" si="28"/>
        <v>0</v>
      </c>
      <c r="N240" s="153">
        <f t="shared" si="29"/>
        <v>0</v>
      </c>
      <c r="O240" s="153">
        <f t="shared" si="31"/>
        <v>0</v>
      </c>
      <c r="P240" s="153">
        <f t="shared" si="32"/>
        <v>0</v>
      </c>
      <c r="Q240" s="153">
        <f t="shared" si="33"/>
        <v>0</v>
      </c>
      <c r="R240" s="153">
        <f t="shared" si="34"/>
        <v>0</v>
      </c>
      <c r="S240" s="6"/>
    </row>
    <row r="241" spans="1:19" s="93" customFormat="1" ht="54" x14ac:dyDescent="0.2">
      <c r="A241" s="265"/>
      <c r="B241" s="265"/>
      <c r="C241" s="57" t="s">
        <v>291</v>
      </c>
      <c r="D241" s="57" t="s">
        <v>65</v>
      </c>
      <c r="E241" s="78" t="s">
        <v>611</v>
      </c>
      <c r="F241" s="79" t="s">
        <v>601</v>
      </c>
      <c r="G241" s="96"/>
      <c r="H241" s="128" t="s">
        <v>687</v>
      </c>
      <c r="I241" s="3"/>
      <c r="J241" s="153" t="s">
        <v>24</v>
      </c>
      <c r="K241" s="153">
        <f t="shared" si="30"/>
        <v>0</v>
      </c>
      <c r="L241" s="153">
        <f t="shared" si="27"/>
        <v>0</v>
      </c>
      <c r="M241" s="153">
        <f t="shared" si="28"/>
        <v>0</v>
      </c>
      <c r="N241" s="153">
        <f t="shared" si="29"/>
        <v>0</v>
      </c>
      <c r="O241" s="153">
        <f t="shared" si="31"/>
        <v>0</v>
      </c>
      <c r="P241" s="153">
        <f t="shared" si="32"/>
        <v>0</v>
      </c>
      <c r="Q241" s="153">
        <f t="shared" si="33"/>
        <v>0</v>
      </c>
      <c r="R241" s="153">
        <f t="shared" si="34"/>
        <v>0</v>
      </c>
      <c r="S241" s="208"/>
    </row>
    <row r="242" spans="1:19" s="93" customFormat="1" ht="36" x14ac:dyDescent="0.2">
      <c r="A242" s="265"/>
      <c r="B242" s="265"/>
      <c r="C242" s="65" t="s">
        <v>287</v>
      </c>
      <c r="D242" s="65" t="s">
        <v>65</v>
      </c>
      <c r="E242" s="66" t="s">
        <v>377</v>
      </c>
      <c r="F242" s="68" t="s">
        <v>175</v>
      </c>
      <c r="G242" s="101"/>
      <c r="H242" s="104" t="str">
        <f>IF(ISBLANK(H229),"Waiting",H229)</f>
        <v>No</v>
      </c>
      <c r="I242" s="3"/>
      <c r="J242" s="153" t="s">
        <v>24</v>
      </c>
      <c r="K242" s="153">
        <f t="shared" si="30"/>
        <v>0</v>
      </c>
      <c r="L242" s="153">
        <f t="shared" si="27"/>
        <v>0</v>
      </c>
      <c r="M242" s="153">
        <f t="shared" si="28"/>
        <v>0</v>
      </c>
      <c r="N242" s="153">
        <f t="shared" si="29"/>
        <v>0</v>
      </c>
      <c r="O242" s="153">
        <f t="shared" si="31"/>
        <v>0</v>
      </c>
      <c r="P242" s="153">
        <f t="shared" si="32"/>
        <v>0</v>
      </c>
      <c r="Q242" s="153">
        <f t="shared" si="33"/>
        <v>0</v>
      </c>
      <c r="R242" s="153">
        <f t="shared" si="34"/>
        <v>0</v>
      </c>
      <c r="S242" s="6"/>
    </row>
    <row r="243" spans="1:19" s="93" customFormat="1" ht="36" x14ac:dyDescent="0.2">
      <c r="A243" s="265"/>
      <c r="B243" s="265"/>
      <c r="C243" s="57" t="s">
        <v>596</v>
      </c>
      <c r="D243" s="57" t="s">
        <v>65</v>
      </c>
      <c r="E243" s="78" t="s">
        <v>600</v>
      </c>
      <c r="F243" s="79" t="s">
        <v>597</v>
      </c>
      <c r="G243" s="101"/>
      <c r="H243" s="128" t="s">
        <v>687</v>
      </c>
      <c r="I243" s="3"/>
      <c r="J243" s="153" t="s">
        <v>24</v>
      </c>
      <c r="K243" s="153">
        <f t="shared" si="30"/>
        <v>0</v>
      </c>
      <c r="L243" s="153">
        <f t="shared" si="27"/>
        <v>0</v>
      </c>
      <c r="M243" s="153">
        <f t="shared" si="28"/>
        <v>0</v>
      </c>
      <c r="N243" s="153">
        <f t="shared" si="29"/>
        <v>0</v>
      </c>
      <c r="O243" s="153">
        <f t="shared" si="31"/>
        <v>0</v>
      </c>
      <c r="P243" s="153">
        <f t="shared" si="32"/>
        <v>0</v>
      </c>
      <c r="Q243" s="153">
        <f t="shared" si="33"/>
        <v>0</v>
      </c>
      <c r="R243" s="153">
        <f t="shared" si="34"/>
        <v>0</v>
      </c>
      <c r="S243" s="6"/>
    </row>
    <row r="244" spans="1:19" s="93" customFormat="1" ht="36" x14ac:dyDescent="0.2">
      <c r="A244" s="265"/>
      <c r="B244" s="265"/>
      <c r="C244" s="194" t="s">
        <v>571</v>
      </c>
      <c r="D244" s="195" t="s">
        <v>65</v>
      </c>
      <c r="E244" s="196" t="s">
        <v>537</v>
      </c>
      <c r="F244" s="197"/>
      <c r="G244" s="101"/>
      <c r="H244" s="128" t="s">
        <v>687</v>
      </c>
      <c r="I244" s="3"/>
      <c r="J244" s="153" t="s">
        <v>24</v>
      </c>
      <c r="K244" s="153">
        <f t="shared" si="30"/>
        <v>0</v>
      </c>
      <c r="L244" s="153">
        <f t="shared" si="27"/>
        <v>0</v>
      </c>
      <c r="M244" s="153">
        <f t="shared" si="28"/>
        <v>0</v>
      </c>
      <c r="N244" s="153">
        <f t="shared" si="29"/>
        <v>0</v>
      </c>
      <c r="O244" s="153">
        <f t="shared" si="31"/>
        <v>0</v>
      </c>
      <c r="P244" s="153">
        <f t="shared" si="32"/>
        <v>0</v>
      </c>
      <c r="Q244" s="153">
        <f t="shared" si="33"/>
        <v>0</v>
      </c>
      <c r="R244" s="153">
        <f t="shared" si="34"/>
        <v>0</v>
      </c>
      <c r="S244" s="6"/>
    </row>
    <row r="245" spans="1:19" s="93" customFormat="1" ht="36" x14ac:dyDescent="0.2">
      <c r="A245" s="265"/>
      <c r="B245" s="265"/>
      <c r="C245" s="200" t="s">
        <v>581</v>
      </c>
      <c r="D245" s="201" t="s">
        <v>66</v>
      </c>
      <c r="E245" s="202" t="s">
        <v>538</v>
      </c>
      <c r="F245" s="197"/>
      <c r="G245" s="101"/>
      <c r="H245" s="128" t="s">
        <v>687</v>
      </c>
      <c r="I245" s="3"/>
      <c r="J245" s="153" t="s">
        <v>24</v>
      </c>
      <c r="K245" s="153">
        <f t="shared" si="30"/>
        <v>0</v>
      </c>
      <c r="L245" s="153">
        <f t="shared" si="27"/>
        <v>0</v>
      </c>
      <c r="M245" s="153">
        <f t="shared" si="28"/>
        <v>0</v>
      </c>
      <c r="N245" s="153">
        <f t="shared" si="29"/>
        <v>0</v>
      </c>
      <c r="O245" s="153">
        <f t="shared" si="31"/>
        <v>0</v>
      </c>
      <c r="P245" s="153">
        <f t="shared" si="32"/>
        <v>0</v>
      </c>
      <c r="Q245" s="153">
        <f t="shared" si="33"/>
        <v>0</v>
      </c>
      <c r="R245" s="153">
        <f t="shared" si="34"/>
        <v>0</v>
      </c>
      <c r="S245" s="6"/>
    </row>
    <row r="246" spans="1:19" s="93" customFormat="1" ht="21" thickBot="1" x14ac:dyDescent="0.25">
      <c r="A246" s="266"/>
      <c r="B246" s="266"/>
      <c r="C246" s="57" t="s">
        <v>478</v>
      </c>
      <c r="D246" s="57" t="s">
        <v>390</v>
      </c>
      <c r="E246" s="78" t="s">
        <v>458</v>
      </c>
      <c r="F246" s="79"/>
      <c r="G246" s="101"/>
      <c r="H246" s="129" t="s">
        <v>687</v>
      </c>
      <c r="I246" s="132"/>
      <c r="J246" s="154" t="s">
        <v>24</v>
      </c>
      <c r="K246" s="154">
        <f t="shared" si="30"/>
        <v>0</v>
      </c>
      <c r="L246" s="154">
        <f t="shared" si="27"/>
        <v>0</v>
      </c>
      <c r="M246" s="154">
        <f t="shared" si="28"/>
        <v>0</v>
      </c>
      <c r="N246" s="154">
        <f t="shared" si="29"/>
        <v>0</v>
      </c>
      <c r="O246" s="155">
        <f t="shared" si="31"/>
        <v>0</v>
      </c>
      <c r="P246" s="155">
        <f t="shared" si="32"/>
        <v>0</v>
      </c>
      <c r="Q246" s="155">
        <f t="shared" si="33"/>
        <v>0</v>
      </c>
      <c r="R246" s="155">
        <f t="shared" si="34"/>
        <v>0</v>
      </c>
      <c r="S246" s="133"/>
    </row>
    <row r="247" spans="1:19" s="93" customFormat="1" ht="38" thickTop="1" thickBot="1" x14ac:dyDescent="0.25">
      <c r="A247" s="267" t="s">
        <v>25</v>
      </c>
      <c r="B247" s="267" t="s">
        <v>54</v>
      </c>
      <c r="C247" s="62" t="s">
        <v>282</v>
      </c>
      <c r="D247" s="62" t="s">
        <v>65</v>
      </c>
      <c r="E247" s="67" t="s">
        <v>329</v>
      </c>
      <c r="F247" s="81" t="s">
        <v>171</v>
      </c>
      <c r="G247" s="96"/>
      <c r="H247" s="129" t="s">
        <v>687</v>
      </c>
      <c r="I247" s="4"/>
      <c r="J247" s="152" t="s">
        <v>25</v>
      </c>
      <c r="K247" s="152">
        <f t="shared" si="30"/>
        <v>0</v>
      </c>
      <c r="L247" s="152">
        <f t="shared" si="27"/>
        <v>0</v>
      </c>
      <c r="M247" s="152">
        <f t="shared" si="28"/>
        <v>0</v>
      </c>
      <c r="N247" s="152">
        <f t="shared" si="29"/>
        <v>0</v>
      </c>
      <c r="O247" s="154">
        <f t="shared" si="31"/>
        <v>0</v>
      </c>
      <c r="P247" s="154">
        <f t="shared" si="32"/>
        <v>0</v>
      </c>
      <c r="Q247" s="154">
        <f t="shared" si="33"/>
        <v>0</v>
      </c>
      <c r="R247" s="154">
        <f t="shared" si="34"/>
        <v>0</v>
      </c>
      <c r="S247" s="5"/>
    </row>
    <row r="248" spans="1:19" s="93" customFormat="1" ht="56" thickTop="1" thickBot="1" x14ac:dyDescent="0.25">
      <c r="A248" s="263"/>
      <c r="B248" s="263"/>
      <c r="C248" s="62" t="s">
        <v>283</v>
      </c>
      <c r="D248" s="62" t="s">
        <v>65</v>
      </c>
      <c r="E248" s="67" t="s">
        <v>374</v>
      </c>
      <c r="F248" s="81" t="s">
        <v>172</v>
      </c>
      <c r="G248" s="96"/>
      <c r="H248" s="129" t="s">
        <v>687</v>
      </c>
      <c r="I248" s="3"/>
      <c r="J248" s="153" t="s">
        <v>25</v>
      </c>
      <c r="K248" s="153">
        <f t="shared" si="30"/>
        <v>0</v>
      </c>
      <c r="L248" s="153">
        <f t="shared" si="27"/>
        <v>0</v>
      </c>
      <c r="M248" s="153">
        <f t="shared" si="28"/>
        <v>0</v>
      </c>
      <c r="N248" s="153">
        <f t="shared" si="29"/>
        <v>0</v>
      </c>
      <c r="O248" s="153">
        <f t="shared" si="31"/>
        <v>0</v>
      </c>
      <c r="P248" s="153">
        <f t="shared" si="32"/>
        <v>0</v>
      </c>
      <c r="Q248" s="153">
        <f t="shared" si="33"/>
        <v>0</v>
      </c>
      <c r="R248" s="153">
        <f t="shared" si="34"/>
        <v>0</v>
      </c>
      <c r="S248" s="6"/>
    </row>
    <row r="249" spans="1:19" s="93" customFormat="1" ht="55" thickTop="1" x14ac:dyDescent="0.2">
      <c r="A249" s="263"/>
      <c r="B249" s="263"/>
      <c r="C249" s="62" t="s">
        <v>292</v>
      </c>
      <c r="D249" s="62" t="s">
        <v>66</v>
      </c>
      <c r="E249" s="87" t="s">
        <v>379</v>
      </c>
      <c r="F249" s="88" t="s">
        <v>533</v>
      </c>
      <c r="G249" s="96"/>
      <c r="H249" s="130" t="s">
        <v>656</v>
      </c>
      <c r="I249" s="9" t="s">
        <v>686</v>
      </c>
      <c r="J249" s="153" t="s">
        <v>25</v>
      </c>
      <c r="K249" s="153">
        <f t="shared" si="30"/>
        <v>0</v>
      </c>
      <c r="L249" s="153">
        <f t="shared" si="27"/>
        <v>1</v>
      </c>
      <c r="M249" s="153">
        <f t="shared" si="28"/>
        <v>0</v>
      </c>
      <c r="N249" s="153">
        <f t="shared" si="29"/>
        <v>0</v>
      </c>
      <c r="O249" s="153">
        <f t="shared" si="31"/>
        <v>0</v>
      </c>
      <c r="P249" s="153">
        <f t="shared" si="32"/>
        <v>0</v>
      </c>
      <c r="Q249" s="153">
        <f t="shared" si="33"/>
        <v>0</v>
      </c>
      <c r="R249" s="153">
        <f t="shared" si="34"/>
        <v>0</v>
      </c>
      <c r="S249" s="10"/>
    </row>
    <row r="250" spans="1:19" s="93" customFormat="1" ht="37" thickBot="1" x14ac:dyDescent="0.25">
      <c r="A250" s="263"/>
      <c r="B250" s="263"/>
      <c r="C250" s="188" t="s">
        <v>572</v>
      </c>
      <c r="D250" s="189" t="s">
        <v>65</v>
      </c>
      <c r="E250" s="190" t="s">
        <v>537</v>
      </c>
      <c r="F250" s="88"/>
      <c r="G250" s="96"/>
      <c r="H250" s="129" t="s">
        <v>687</v>
      </c>
      <c r="I250" s="9"/>
      <c r="J250" s="153" t="s">
        <v>25</v>
      </c>
      <c r="K250" s="153">
        <f t="shared" si="30"/>
        <v>0</v>
      </c>
      <c r="L250" s="153">
        <f t="shared" si="27"/>
        <v>0</v>
      </c>
      <c r="M250" s="153">
        <f t="shared" si="28"/>
        <v>0</v>
      </c>
      <c r="N250" s="153">
        <f t="shared" si="29"/>
        <v>0</v>
      </c>
      <c r="O250" s="153">
        <f t="shared" si="31"/>
        <v>0</v>
      </c>
      <c r="P250" s="153">
        <f t="shared" si="32"/>
        <v>0</v>
      </c>
      <c r="Q250" s="153">
        <f t="shared" si="33"/>
        <v>0</v>
      </c>
      <c r="R250" s="153">
        <f t="shared" si="34"/>
        <v>0</v>
      </c>
      <c r="S250" s="10"/>
    </row>
    <row r="251" spans="1:19" s="93" customFormat="1" ht="38" thickTop="1" thickBot="1" x14ac:dyDescent="0.25">
      <c r="A251" s="263"/>
      <c r="B251" s="263"/>
      <c r="C251" s="191" t="s">
        <v>573</v>
      </c>
      <c r="D251" s="192" t="s">
        <v>66</v>
      </c>
      <c r="E251" s="193" t="s">
        <v>538</v>
      </c>
      <c r="F251" s="88"/>
      <c r="G251" s="96"/>
      <c r="H251" s="129" t="s">
        <v>687</v>
      </c>
      <c r="I251" s="9"/>
      <c r="J251" s="153" t="s">
        <v>25</v>
      </c>
      <c r="K251" s="153">
        <f t="shared" si="30"/>
        <v>0</v>
      </c>
      <c r="L251" s="153">
        <f t="shared" si="27"/>
        <v>0</v>
      </c>
      <c r="M251" s="153">
        <f t="shared" si="28"/>
        <v>0</v>
      </c>
      <c r="N251" s="153">
        <f t="shared" si="29"/>
        <v>0</v>
      </c>
      <c r="O251" s="153">
        <f t="shared" si="31"/>
        <v>0</v>
      </c>
      <c r="P251" s="153">
        <f t="shared" si="32"/>
        <v>0</v>
      </c>
      <c r="Q251" s="153">
        <f t="shared" si="33"/>
        <v>0</v>
      </c>
      <c r="R251" s="153">
        <f t="shared" si="34"/>
        <v>0</v>
      </c>
      <c r="S251" s="10"/>
    </row>
    <row r="252" spans="1:19" s="93" customFormat="1" ht="22" thickTop="1" thickBot="1" x14ac:dyDescent="0.25">
      <c r="A252" s="263"/>
      <c r="B252" s="263"/>
      <c r="C252" s="62" t="s">
        <v>479</v>
      </c>
      <c r="D252" s="62" t="s">
        <v>390</v>
      </c>
      <c r="E252" s="87" t="s">
        <v>458</v>
      </c>
      <c r="F252" s="88"/>
      <c r="G252" s="96"/>
      <c r="H252" s="129" t="s">
        <v>687</v>
      </c>
      <c r="I252" s="7"/>
      <c r="J252" s="155" t="s">
        <v>25</v>
      </c>
      <c r="K252" s="155">
        <f t="shared" si="30"/>
        <v>0</v>
      </c>
      <c r="L252" s="155">
        <f t="shared" si="27"/>
        <v>0</v>
      </c>
      <c r="M252" s="155">
        <f t="shared" si="28"/>
        <v>0</v>
      </c>
      <c r="N252" s="155">
        <f t="shared" si="29"/>
        <v>0</v>
      </c>
      <c r="O252" s="155">
        <f t="shared" si="31"/>
        <v>0</v>
      </c>
      <c r="P252" s="155">
        <f t="shared" si="32"/>
        <v>0</v>
      </c>
      <c r="Q252" s="155">
        <f t="shared" si="33"/>
        <v>0</v>
      </c>
      <c r="R252" s="155">
        <f t="shared" si="34"/>
        <v>0</v>
      </c>
      <c r="S252" s="8"/>
    </row>
    <row r="253" spans="1:19" ht="18" thickTop="1" x14ac:dyDescent="0.2"/>
  </sheetData>
  <sheetProtection algorithmName="SHA-512" hashValue="zWnsbmj1hPheDxHqXKv+UOGUWewNVxBLMBTa3ZDOA0dS99mMV6B3G4zb8Oxi435mNUeoC3qgjomMWfh64p5lTg==" saltValue="VFHS6ciqIkhgIRZUjByt9Q=="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80" zoomScaleNormal="80" workbookViewId="0">
      <selection activeCell="B5" sqref="B5:I61"/>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Water transportation</v>
      </c>
      <c r="C1" s="117"/>
      <c r="D1" s="117"/>
      <c r="E1" s="117"/>
      <c r="F1" s="117"/>
      <c r="G1" s="118"/>
      <c r="H1" s="118"/>
      <c r="I1" s="117"/>
    </row>
    <row r="2" spans="1:9" x14ac:dyDescent="0.2">
      <c r="A2" s="118"/>
      <c r="B2" s="117"/>
      <c r="C2" s="117"/>
      <c r="D2" s="117"/>
      <c r="E2" s="117"/>
      <c r="F2" s="117"/>
      <c r="G2" s="118"/>
      <c r="H2" s="118"/>
      <c r="I2" s="117"/>
    </row>
    <row r="3" spans="1:9" ht="33" customHeight="1" x14ac:dyDescent="0.2">
      <c r="A3" s="259" t="s">
        <v>397</v>
      </c>
      <c r="B3" s="259"/>
      <c r="C3" s="259"/>
      <c r="D3" s="259"/>
      <c r="E3" s="259"/>
      <c r="F3" s="259"/>
      <c r="G3" s="259"/>
      <c r="H3" s="259"/>
      <c r="I3" s="259"/>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51" x14ac:dyDescent="0.2">
      <c r="A5" s="31" t="s">
        <v>402</v>
      </c>
      <c r="B5" s="241" t="s">
        <v>688</v>
      </c>
      <c r="C5" s="241" t="s">
        <v>689</v>
      </c>
      <c r="D5" s="241" t="s">
        <v>690</v>
      </c>
      <c r="E5" s="241"/>
      <c r="F5" s="241" t="s">
        <v>690</v>
      </c>
      <c r="G5" s="242">
        <v>2008</v>
      </c>
      <c r="H5" s="242"/>
      <c r="I5" s="243" t="s">
        <v>691</v>
      </c>
    </row>
    <row r="6" spans="1:9" s="116" customFormat="1" ht="51" x14ac:dyDescent="0.2">
      <c r="A6" s="33" t="s">
        <v>403</v>
      </c>
      <c r="B6" s="241" t="s">
        <v>692</v>
      </c>
      <c r="C6" s="241" t="s">
        <v>693</v>
      </c>
      <c r="D6" s="241" t="s">
        <v>694</v>
      </c>
      <c r="E6" s="241"/>
      <c r="F6" s="241" t="s">
        <v>695</v>
      </c>
      <c r="G6" s="242">
        <v>2020</v>
      </c>
      <c r="H6" s="244">
        <v>44148</v>
      </c>
      <c r="I6" s="122" t="s">
        <v>696</v>
      </c>
    </row>
    <row r="7" spans="1:9" s="116" customFormat="1" ht="51" x14ac:dyDescent="0.2">
      <c r="A7" s="31" t="s">
        <v>404</v>
      </c>
      <c r="B7" s="241" t="s">
        <v>697</v>
      </c>
      <c r="C7" s="241" t="s">
        <v>698</v>
      </c>
      <c r="D7" s="241" t="s">
        <v>699</v>
      </c>
      <c r="E7" s="241" t="s">
        <v>700</v>
      </c>
      <c r="F7" s="241" t="s">
        <v>701</v>
      </c>
      <c r="G7" s="242">
        <v>2019</v>
      </c>
      <c r="H7" s="242"/>
      <c r="I7" s="243" t="s">
        <v>702</v>
      </c>
    </row>
    <row r="8" spans="1:9" s="116" customFormat="1" ht="51" x14ac:dyDescent="0.2">
      <c r="A8" s="33" t="s">
        <v>405</v>
      </c>
      <c r="B8" s="241" t="s">
        <v>703</v>
      </c>
      <c r="C8" s="241" t="s">
        <v>704</v>
      </c>
      <c r="D8" s="241" t="s">
        <v>705</v>
      </c>
      <c r="E8" s="241" t="s">
        <v>706</v>
      </c>
      <c r="F8" s="241" t="s">
        <v>707</v>
      </c>
      <c r="G8" s="242">
        <v>2020</v>
      </c>
      <c r="H8" s="242"/>
      <c r="I8" s="243" t="s">
        <v>708</v>
      </c>
    </row>
    <row r="9" spans="1:9" s="116" customFormat="1" ht="34" x14ac:dyDescent="0.2">
      <c r="A9" s="31" t="s">
        <v>406</v>
      </c>
      <c r="B9" s="241" t="s">
        <v>688</v>
      </c>
      <c r="C9" s="241" t="s">
        <v>709</v>
      </c>
      <c r="D9" s="241" t="s">
        <v>710</v>
      </c>
      <c r="E9" s="241"/>
      <c r="F9" s="241" t="s">
        <v>711</v>
      </c>
      <c r="G9" s="242">
        <v>2020</v>
      </c>
      <c r="H9" s="242"/>
      <c r="I9" s="243" t="s">
        <v>712</v>
      </c>
    </row>
    <row r="10" spans="1:9" s="116" customFormat="1" ht="34" x14ac:dyDescent="0.2">
      <c r="A10" s="33" t="s">
        <v>407</v>
      </c>
      <c r="B10" s="241" t="s">
        <v>688</v>
      </c>
      <c r="C10" s="241" t="s">
        <v>713</v>
      </c>
      <c r="D10" s="241" t="s">
        <v>714</v>
      </c>
      <c r="E10" s="241"/>
      <c r="F10" s="241" t="s">
        <v>715</v>
      </c>
      <c r="G10" s="242">
        <v>2014</v>
      </c>
      <c r="H10" s="242"/>
      <c r="I10" s="243" t="s">
        <v>716</v>
      </c>
    </row>
    <row r="11" spans="1:9" s="116" customFormat="1" ht="34" x14ac:dyDescent="0.2">
      <c r="A11" s="31" t="s">
        <v>408</v>
      </c>
      <c r="B11" s="241" t="s">
        <v>703</v>
      </c>
      <c r="C11" s="241" t="s">
        <v>717</v>
      </c>
      <c r="D11" s="241" t="s">
        <v>718</v>
      </c>
      <c r="E11" s="241" t="s">
        <v>719</v>
      </c>
      <c r="F11" s="241" t="s">
        <v>720</v>
      </c>
      <c r="G11" s="242">
        <v>2018</v>
      </c>
      <c r="H11" s="242"/>
      <c r="I11" s="243" t="s">
        <v>721</v>
      </c>
    </row>
    <row r="12" spans="1:9" s="116" customFormat="1" ht="34" x14ac:dyDescent="0.2">
      <c r="A12" s="33" t="s">
        <v>409</v>
      </c>
      <c r="B12" s="241" t="s">
        <v>703</v>
      </c>
      <c r="C12" s="241" t="s">
        <v>722</v>
      </c>
      <c r="D12" s="241" t="s">
        <v>723</v>
      </c>
      <c r="E12" s="241" t="s">
        <v>724</v>
      </c>
      <c r="F12" s="241" t="s">
        <v>725</v>
      </c>
      <c r="G12" s="242">
        <v>2018</v>
      </c>
      <c r="H12" s="242"/>
      <c r="I12" s="243" t="s">
        <v>726</v>
      </c>
    </row>
    <row r="13" spans="1:9" s="116" customFormat="1" ht="34" x14ac:dyDescent="0.2">
      <c r="A13" s="31" t="s">
        <v>410</v>
      </c>
      <c r="B13" s="241" t="s">
        <v>692</v>
      </c>
      <c r="C13" s="241" t="s">
        <v>727</v>
      </c>
      <c r="D13" s="241" t="s">
        <v>728</v>
      </c>
      <c r="E13" s="241"/>
      <c r="F13" s="241" t="s">
        <v>728</v>
      </c>
      <c r="G13" s="242">
        <v>2018</v>
      </c>
      <c r="H13" s="244">
        <v>44151</v>
      </c>
      <c r="I13" s="243" t="s">
        <v>729</v>
      </c>
    </row>
    <row r="14" spans="1:9" s="116" customFormat="1" ht="34" x14ac:dyDescent="0.2">
      <c r="A14" s="33" t="s">
        <v>411</v>
      </c>
      <c r="B14" s="241" t="s">
        <v>692</v>
      </c>
      <c r="C14" s="241" t="s">
        <v>730</v>
      </c>
      <c r="D14" s="241" t="s">
        <v>731</v>
      </c>
      <c r="E14" s="241"/>
      <c r="F14" s="241" t="s">
        <v>732</v>
      </c>
      <c r="G14" s="242">
        <v>2017</v>
      </c>
      <c r="H14" s="244">
        <v>44148</v>
      </c>
      <c r="I14" s="243" t="s">
        <v>733</v>
      </c>
    </row>
    <row r="15" spans="1:9" s="116" customFormat="1" ht="51" x14ac:dyDescent="0.2">
      <c r="A15" s="31" t="s">
        <v>412</v>
      </c>
      <c r="B15" s="241" t="s">
        <v>688</v>
      </c>
      <c r="C15" s="241" t="s">
        <v>734</v>
      </c>
      <c r="D15" s="241" t="s">
        <v>735</v>
      </c>
      <c r="E15" s="241"/>
      <c r="F15" s="241" t="s">
        <v>736</v>
      </c>
      <c r="G15" s="242">
        <v>2019</v>
      </c>
      <c r="H15" s="242"/>
      <c r="I15" s="243" t="s">
        <v>737</v>
      </c>
    </row>
    <row r="16" spans="1:9" s="116" customFormat="1" ht="51" x14ac:dyDescent="0.2">
      <c r="A16" s="33" t="s">
        <v>413</v>
      </c>
      <c r="B16" s="241" t="s">
        <v>703</v>
      </c>
      <c r="C16" s="241" t="s">
        <v>738</v>
      </c>
      <c r="D16" s="241" t="s">
        <v>739</v>
      </c>
      <c r="E16" s="241" t="s">
        <v>740</v>
      </c>
      <c r="F16" s="241" t="s">
        <v>741</v>
      </c>
      <c r="G16" s="242">
        <v>2015</v>
      </c>
      <c r="H16" s="242"/>
      <c r="I16" s="243" t="s">
        <v>742</v>
      </c>
    </row>
    <row r="17" spans="1:9" s="116" customFormat="1" ht="68" x14ac:dyDescent="0.2">
      <c r="A17" s="31" t="s">
        <v>414</v>
      </c>
      <c r="B17" s="241" t="s">
        <v>697</v>
      </c>
      <c r="C17" s="241" t="s">
        <v>743</v>
      </c>
      <c r="D17" s="241" t="s">
        <v>744</v>
      </c>
      <c r="E17" s="241" t="s">
        <v>745</v>
      </c>
      <c r="F17" s="241" t="s">
        <v>746</v>
      </c>
      <c r="G17" s="242">
        <v>2019</v>
      </c>
      <c r="H17" s="242"/>
      <c r="I17" s="243" t="s">
        <v>747</v>
      </c>
    </row>
    <row r="18" spans="1:9" s="116" customFormat="1" ht="34" x14ac:dyDescent="0.2">
      <c r="A18" s="33" t="s">
        <v>415</v>
      </c>
      <c r="B18" s="241" t="s">
        <v>703</v>
      </c>
      <c r="C18" s="241" t="s">
        <v>748</v>
      </c>
      <c r="D18" s="241" t="s">
        <v>749</v>
      </c>
      <c r="E18" s="241" t="s">
        <v>750</v>
      </c>
      <c r="F18" s="241" t="s">
        <v>751</v>
      </c>
      <c r="G18" s="242">
        <v>2019</v>
      </c>
      <c r="H18" s="242"/>
      <c r="I18" s="243" t="s">
        <v>752</v>
      </c>
    </row>
    <row r="19" spans="1:9" s="116" customFormat="1" ht="17" x14ac:dyDescent="0.2">
      <c r="A19" s="31" t="s">
        <v>416</v>
      </c>
      <c r="B19" s="241" t="s">
        <v>692</v>
      </c>
      <c r="C19" s="241" t="s">
        <v>753</v>
      </c>
      <c r="D19" s="241" t="s">
        <v>754</v>
      </c>
      <c r="E19" s="241"/>
      <c r="F19" s="241" t="s">
        <v>755</v>
      </c>
      <c r="G19" s="242">
        <v>2018</v>
      </c>
      <c r="H19" s="244">
        <v>44148</v>
      </c>
      <c r="I19" s="243" t="s">
        <v>756</v>
      </c>
    </row>
    <row r="20" spans="1:9" s="116" customFormat="1" ht="34" x14ac:dyDescent="0.2">
      <c r="A20" s="33" t="s">
        <v>417</v>
      </c>
      <c r="B20" s="241" t="s">
        <v>692</v>
      </c>
      <c r="C20" s="241" t="s">
        <v>757</v>
      </c>
      <c r="D20" s="241" t="s">
        <v>758</v>
      </c>
      <c r="E20" s="241"/>
      <c r="F20" s="241" t="s">
        <v>715</v>
      </c>
      <c r="G20" s="242" t="s">
        <v>759</v>
      </c>
      <c r="H20" s="244">
        <v>44151</v>
      </c>
      <c r="I20" s="243" t="s">
        <v>760</v>
      </c>
    </row>
    <row r="21" spans="1:9" s="116" customFormat="1" ht="34" x14ac:dyDescent="0.2">
      <c r="A21" s="31" t="s">
        <v>418</v>
      </c>
      <c r="B21" s="241" t="s">
        <v>688</v>
      </c>
      <c r="C21" s="241" t="s">
        <v>761</v>
      </c>
      <c r="D21" s="241" t="s">
        <v>762</v>
      </c>
      <c r="E21" s="241"/>
      <c r="F21" s="241" t="s">
        <v>763</v>
      </c>
      <c r="G21" s="242">
        <v>2016</v>
      </c>
      <c r="H21" s="242"/>
      <c r="I21" s="243" t="s">
        <v>764</v>
      </c>
    </row>
    <row r="22" spans="1:9" s="116" customFormat="1" ht="17" x14ac:dyDescent="0.2">
      <c r="A22" s="33" t="s">
        <v>419</v>
      </c>
      <c r="B22" s="241" t="s">
        <v>692</v>
      </c>
      <c r="C22" s="241" t="s">
        <v>765</v>
      </c>
      <c r="D22" s="241" t="s">
        <v>766</v>
      </c>
      <c r="E22" s="241"/>
      <c r="F22" s="241" t="s">
        <v>767</v>
      </c>
      <c r="G22" s="242">
        <v>2019</v>
      </c>
      <c r="H22" s="244">
        <v>44151</v>
      </c>
      <c r="I22" s="243" t="s">
        <v>768</v>
      </c>
    </row>
    <row r="23" spans="1:9" s="116" customFormat="1" ht="34" x14ac:dyDescent="0.2">
      <c r="A23" s="31" t="s">
        <v>420</v>
      </c>
      <c r="B23" s="241" t="s">
        <v>692</v>
      </c>
      <c r="C23" s="241" t="s">
        <v>769</v>
      </c>
      <c r="D23" s="241" t="s">
        <v>770</v>
      </c>
      <c r="E23" s="241"/>
      <c r="F23" s="241" t="s">
        <v>771</v>
      </c>
      <c r="G23" s="242">
        <v>2017</v>
      </c>
      <c r="H23" s="244">
        <v>44151</v>
      </c>
      <c r="I23" s="243" t="s">
        <v>772</v>
      </c>
    </row>
    <row r="24" spans="1:9" s="116" customFormat="1" ht="51" x14ac:dyDescent="0.2">
      <c r="A24" s="33" t="s">
        <v>421</v>
      </c>
      <c r="B24" s="241" t="s">
        <v>697</v>
      </c>
      <c r="C24" s="241" t="s">
        <v>773</v>
      </c>
      <c r="D24" s="241" t="s">
        <v>774</v>
      </c>
      <c r="E24" s="241" t="s">
        <v>775</v>
      </c>
      <c r="F24" s="241" t="s">
        <v>776</v>
      </c>
      <c r="G24" s="242">
        <v>2020</v>
      </c>
      <c r="H24" s="242"/>
      <c r="I24" s="243" t="s">
        <v>777</v>
      </c>
    </row>
    <row r="25" spans="1:9" s="116" customFormat="1" ht="34" x14ac:dyDescent="0.2">
      <c r="A25" s="31" t="s">
        <v>422</v>
      </c>
      <c r="B25" s="241" t="s">
        <v>692</v>
      </c>
      <c r="C25" s="241" t="s">
        <v>778</v>
      </c>
      <c r="D25" s="241" t="s">
        <v>779</v>
      </c>
      <c r="E25" s="241"/>
      <c r="F25" s="241" t="s">
        <v>780</v>
      </c>
      <c r="G25" s="242">
        <v>2019</v>
      </c>
      <c r="H25" s="244">
        <v>44151</v>
      </c>
      <c r="I25" s="243" t="s">
        <v>781</v>
      </c>
    </row>
    <row r="26" spans="1:9" s="116" customFormat="1" ht="34" x14ac:dyDescent="0.2">
      <c r="A26" s="33" t="s">
        <v>423</v>
      </c>
      <c r="B26" s="241" t="s">
        <v>692</v>
      </c>
      <c r="C26" s="241" t="s">
        <v>782</v>
      </c>
      <c r="D26" s="241" t="s">
        <v>783</v>
      </c>
      <c r="E26" s="241"/>
      <c r="F26" s="241" t="s">
        <v>784</v>
      </c>
      <c r="G26" s="242">
        <v>2020</v>
      </c>
      <c r="H26" s="244">
        <v>44151</v>
      </c>
      <c r="I26" s="243" t="s">
        <v>785</v>
      </c>
    </row>
    <row r="27" spans="1:9" s="116" customFormat="1" ht="34" x14ac:dyDescent="0.2">
      <c r="A27" s="31" t="s">
        <v>424</v>
      </c>
      <c r="B27" s="241" t="s">
        <v>692</v>
      </c>
      <c r="C27" s="241" t="s">
        <v>786</v>
      </c>
      <c r="D27" s="241" t="s">
        <v>787</v>
      </c>
      <c r="E27" s="241"/>
      <c r="F27" s="241" t="s">
        <v>788</v>
      </c>
      <c r="G27" s="242">
        <v>2016</v>
      </c>
      <c r="H27" s="245">
        <v>44154</v>
      </c>
      <c r="I27" s="243" t="s">
        <v>789</v>
      </c>
    </row>
    <row r="28" spans="1:9" s="116" customFormat="1" ht="51" x14ac:dyDescent="0.2">
      <c r="A28" s="33" t="s">
        <v>425</v>
      </c>
      <c r="B28" s="241" t="s">
        <v>688</v>
      </c>
      <c r="C28" s="241" t="s">
        <v>790</v>
      </c>
      <c r="D28" s="241" t="s">
        <v>791</v>
      </c>
      <c r="E28" s="241"/>
      <c r="F28" s="241" t="s">
        <v>792</v>
      </c>
      <c r="G28" s="242">
        <v>2018</v>
      </c>
      <c r="H28" s="242"/>
      <c r="I28" s="243" t="s">
        <v>793</v>
      </c>
    </row>
    <row r="29" spans="1:9" s="116" customFormat="1" ht="51" x14ac:dyDescent="0.2">
      <c r="A29" s="31" t="s">
        <v>426</v>
      </c>
      <c r="B29" s="241" t="s">
        <v>688</v>
      </c>
      <c r="C29" s="241" t="s">
        <v>794</v>
      </c>
      <c r="D29" s="241" t="s">
        <v>795</v>
      </c>
      <c r="E29" s="241"/>
      <c r="F29" s="241" t="s">
        <v>796</v>
      </c>
      <c r="G29" s="242">
        <v>2008</v>
      </c>
      <c r="H29" s="242"/>
      <c r="I29" s="243" t="s">
        <v>797</v>
      </c>
    </row>
    <row r="30" spans="1:9" s="116" customFormat="1" ht="34" x14ac:dyDescent="0.2">
      <c r="A30" s="33" t="s">
        <v>427</v>
      </c>
      <c r="B30" s="241" t="s">
        <v>692</v>
      </c>
      <c r="C30" s="241" t="s">
        <v>798</v>
      </c>
      <c r="D30" s="241" t="s">
        <v>799</v>
      </c>
      <c r="E30" s="241"/>
      <c r="F30" s="241" t="s">
        <v>800</v>
      </c>
      <c r="G30" s="242">
        <v>2017</v>
      </c>
      <c r="H30" s="245">
        <v>44153</v>
      </c>
      <c r="I30" s="243" t="s">
        <v>801</v>
      </c>
    </row>
    <row r="31" spans="1:9" s="116" customFormat="1" ht="34" x14ac:dyDescent="0.2">
      <c r="A31" s="31" t="s">
        <v>428</v>
      </c>
      <c r="B31" s="241" t="s">
        <v>688</v>
      </c>
      <c r="C31" s="241" t="s">
        <v>802</v>
      </c>
      <c r="D31" s="241" t="s">
        <v>803</v>
      </c>
      <c r="E31" s="241"/>
      <c r="F31" s="241" t="s">
        <v>804</v>
      </c>
      <c r="G31" s="242">
        <v>2012</v>
      </c>
      <c r="H31" s="242"/>
      <c r="I31" s="243" t="s">
        <v>805</v>
      </c>
    </row>
    <row r="32" spans="1:9" s="116" customFormat="1" ht="34" x14ac:dyDescent="0.2">
      <c r="A32" s="33" t="s">
        <v>429</v>
      </c>
      <c r="B32" s="241" t="s">
        <v>688</v>
      </c>
      <c r="C32" s="241" t="s">
        <v>806</v>
      </c>
      <c r="D32" s="241" t="s">
        <v>807</v>
      </c>
      <c r="E32" s="241"/>
      <c r="F32" s="241" t="s">
        <v>808</v>
      </c>
      <c r="G32" s="242">
        <v>2011</v>
      </c>
      <c r="H32" s="242"/>
      <c r="I32" s="243" t="s">
        <v>809</v>
      </c>
    </row>
    <row r="33" spans="1:9" s="116" customFormat="1" ht="34" x14ac:dyDescent="0.2">
      <c r="A33" s="31" t="s">
        <v>430</v>
      </c>
      <c r="B33" s="241" t="s">
        <v>810</v>
      </c>
      <c r="C33" s="241" t="s">
        <v>811</v>
      </c>
      <c r="D33" s="241" t="s">
        <v>812</v>
      </c>
      <c r="E33" s="241"/>
      <c r="F33" s="241" t="s">
        <v>690</v>
      </c>
      <c r="G33" s="242">
        <v>2017</v>
      </c>
      <c r="H33" s="242"/>
      <c r="I33" s="243" t="s">
        <v>813</v>
      </c>
    </row>
    <row r="34" spans="1:9" s="116" customFormat="1" ht="34" x14ac:dyDescent="0.2">
      <c r="A34" s="33" t="s">
        <v>431</v>
      </c>
      <c r="B34" s="241" t="s">
        <v>703</v>
      </c>
      <c r="C34" s="241" t="s">
        <v>814</v>
      </c>
      <c r="D34" s="241" t="s">
        <v>815</v>
      </c>
      <c r="E34" s="241" t="s">
        <v>816</v>
      </c>
      <c r="F34" s="241" t="s">
        <v>817</v>
      </c>
      <c r="G34" s="242">
        <v>2017</v>
      </c>
      <c r="H34" s="242"/>
      <c r="I34" s="243" t="s">
        <v>818</v>
      </c>
    </row>
    <row r="35" spans="1:9" ht="17" x14ac:dyDescent="0.2">
      <c r="A35" s="17" t="s">
        <v>432</v>
      </c>
      <c r="B35" s="241" t="s">
        <v>688</v>
      </c>
      <c r="C35" s="243" t="s">
        <v>819</v>
      </c>
      <c r="D35" s="243" t="s">
        <v>820</v>
      </c>
      <c r="E35" s="243"/>
      <c r="F35" s="243" t="s">
        <v>821</v>
      </c>
      <c r="G35" s="246">
        <v>2017</v>
      </c>
      <c r="H35" s="246"/>
      <c r="I35" s="243" t="s">
        <v>822</v>
      </c>
    </row>
    <row r="36" spans="1:9" ht="17" x14ac:dyDescent="0.2">
      <c r="A36" s="20" t="s">
        <v>433</v>
      </c>
      <c r="B36" s="241" t="s">
        <v>688</v>
      </c>
      <c r="C36" s="243" t="s">
        <v>823</v>
      </c>
      <c r="D36" s="243" t="s">
        <v>824</v>
      </c>
      <c r="E36" s="243"/>
      <c r="F36" s="243" t="s">
        <v>825</v>
      </c>
      <c r="G36" s="246">
        <v>2011</v>
      </c>
      <c r="H36" s="246"/>
      <c r="I36" s="243" t="s">
        <v>826</v>
      </c>
    </row>
    <row r="37" spans="1:9" ht="17" x14ac:dyDescent="0.2">
      <c r="A37" s="17" t="s">
        <v>434</v>
      </c>
      <c r="B37" s="241" t="s">
        <v>692</v>
      </c>
      <c r="C37" s="243" t="s">
        <v>827</v>
      </c>
      <c r="D37" s="243" t="s">
        <v>828</v>
      </c>
      <c r="E37" s="243"/>
      <c r="F37" s="243" t="s">
        <v>828</v>
      </c>
      <c r="G37" s="246">
        <v>2017</v>
      </c>
      <c r="H37" s="245">
        <v>44152</v>
      </c>
      <c r="I37" s="243" t="s">
        <v>829</v>
      </c>
    </row>
    <row r="38" spans="1:9" ht="17" x14ac:dyDescent="0.2">
      <c r="A38" s="20" t="s">
        <v>435</v>
      </c>
      <c r="B38" s="241" t="s">
        <v>692</v>
      </c>
      <c r="C38" s="243" t="s">
        <v>830</v>
      </c>
      <c r="D38" s="243" t="s">
        <v>831</v>
      </c>
      <c r="E38" s="243"/>
      <c r="F38" s="243" t="s">
        <v>832</v>
      </c>
      <c r="G38" s="246">
        <v>2019</v>
      </c>
      <c r="H38" s="245">
        <v>44152</v>
      </c>
      <c r="I38" s="243" t="s">
        <v>833</v>
      </c>
    </row>
    <row r="39" spans="1:9" ht="17" x14ac:dyDescent="0.2">
      <c r="A39" s="17" t="s">
        <v>436</v>
      </c>
      <c r="B39" s="241" t="s">
        <v>703</v>
      </c>
      <c r="C39" s="243" t="s">
        <v>834</v>
      </c>
      <c r="D39" s="243" t="s">
        <v>835</v>
      </c>
      <c r="E39" s="243" t="s">
        <v>836</v>
      </c>
      <c r="F39" s="243" t="s">
        <v>837</v>
      </c>
      <c r="G39" s="246">
        <v>2012</v>
      </c>
      <c r="H39" s="246"/>
      <c r="I39" s="243" t="s">
        <v>838</v>
      </c>
    </row>
    <row r="40" spans="1:9" ht="17" x14ac:dyDescent="0.2">
      <c r="A40" s="20" t="s">
        <v>437</v>
      </c>
      <c r="B40" s="241" t="s">
        <v>688</v>
      </c>
      <c r="C40" s="243" t="s">
        <v>839</v>
      </c>
      <c r="D40" s="243" t="s">
        <v>840</v>
      </c>
      <c r="E40" s="243"/>
      <c r="F40" s="243" t="s">
        <v>840</v>
      </c>
      <c r="G40" s="246">
        <v>2016</v>
      </c>
      <c r="H40" s="246"/>
      <c r="I40" s="243" t="s">
        <v>841</v>
      </c>
    </row>
    <row r="41" spans="1:9" ht="17" x14ac:dyDescent="0.2">
      <c r="A41" s="17" t="s">
        <v>438</v>
      </c>
      <c r="B41" s="241" t="s">
        <v>692</v>
      </c>
      <c r="C41" s="243" t="s">
        <v>842</v>
      </c>
      <c r="D41" s="243" t="s">
        <v>779</v>
      </c>
      <c r="E41" s="243"/>
      <c r="F41" s="243" t="s">
        <v>780</v>
      </c>
      <c r="G41" s="246">
        <v>2020</v>
      </c>
      <c r="H41" s="245">
        <v>44152</v>
      </c>
      <c r="I41" s="243" t="s">
        <v>843</v>
      </c>
    </row>
    <row r="42" spans="1:9" ht="17" x14ac:dyDescent="0.2">
      <c r="A42" s="20" t="s">
        <v>439</v>
      </c>
      <c r="B42" s="241" t="s">
        <v>703</v>
      </c>
      <c r="C42" s="243" t="s">
        <v>844</v>
      </c>
      <c r="D42" s="243" t="s">
        <v>845</v>
      </c>
      <c r="E42" s="243" t="s">
        <v>846</v>
      </c>
      <c r="F42" s="243" t="s">
        <v>847</v>
      </c>
      <c r="G42" s="246">
        <v>2015</v>
      </c>
      <c r="H42" s="246"/>
      <c r="I42" s="243" t="s">
        <v>848</v>
      </c>
    </row>
    <row r="43" spans="1:9" ht="17" x14ac:dyDescent="0.2">
      <c r="A43" s="17" t="s">
        <v>440</v>
      </c>
      <c r="B43" s="241" t="s">
        <v>692</v>
      </c>
      <c r="C43" s="243" t="s">
        <v>849</v>
      </c>
      <c r="D43" s="243" t="s">
        <v>850</v>
      </c>
      <c r="E43" s="243"/>
      <c r="F43" s="243" t="s">
        <v>850</v>
      </c>
      <c r="G43" s="246" t="s">
        <v>759</v>
      </c>
      <c r="H43" s="245">
        <v>44152</v>
      </c>
      <c r="I43" s="243" t="s">
        <v>851</v>
      </c>
    </row>
    <row r="44" spans="1:9" ht="17" x14ac:dyDescent="0.2">
      <c r="A44" s="20" t="s">
        <v>441</v>
      </c>
      <c r="B44" s="241" t="s">
        <v>692</v>
      </c>
      <c r="C44" s="243" t="s">
        <v>852</v>
      </c>
      <c r="D44" s="243" t="s">
        <v>853</v>
      </c>
      <c r="E44" s="243"/>
      <c r="F44" s="243" t="s">
        <v>854</v>
      </c>
      <c r="G44" s="246">
        <v>2018</v>
      </c>
      <c r="H44" s="245">
        <v>44154</v>
      </c>
      <c r="I44" s="243" t="s">
        <v>855</v>
      </c>
    </row>
    <row r="45" spans="1:9" ht="17" x14ac:dyDescent="0.2">
      <c r="A45" s="175" t="s">
        <v>495</v>
      </c>
      <c r="B45" s="241" t="s">
        <v>688</v>
      </c>
      <c r="C45" s="243" t="s">
        <v>856</v>
      </c>
      <c r="D45" s="243" t="s">
        <v>857</v>
      </c>
      <c r="E45" s="243"/>
      <c r="F45" s="243" t="s">
        <v>858</v>
      </c>
      <c r="G45" s="246">
        <v>2016</v>
      </c>
      <c r="H45" s="246"/>
      <c r="I45" s="243" t="s">
        <v>859</v>
      </c>
    </row>
    <row r="46" spans="1:9" ht="17" x14ac:dyDescent="0.2">
      <c r="A46" s="174" t="s">
        <v>496</v>
      </c>
      <c r="B46" s="241" t="s">
        <v>703</v>
      </c>
      <c r="C46" s="243" t="s">
        <v>860</v>
      </c>
      <c r="D46" s="243" t="s">
        <v>845</v>
      </c>
      <c r="E46" s="243" t="s">
        <v>861</v>
      </c>
      <c r="F46" s="243" t="s">
        <v>862</v>
      </c>
      <c r="G46" s="246">
        <v>2013</v>
      </c>
      <c r="H46" s="246"/>
      <c r="I46" s="243" t="s">
        <v>863</v>
      </c>
    </row>
    <row r="47" spans="1:9" ht="17" x14ac:dyDescent="0.2">
      <c r="A47" s="175" t="s">
        <v>497</v>
      </c>
      <c r="B47" s="241" t="s">
        <v>864</v>
      </c>
      <c r="C47" s="243" t="s">
        <v>865</v>
      </c>
      <c r="D47" s="243" t="s">
        <v>866</v>
      </c>
      <c r="E47" s="243"/>
      <c r="F47" s="243" t="s">
        <v>867</v>
      </c>
      <c r="G47" s="246">
        <v>2010</v>
      </c>
      <c r="H47" s="246"/>
      <c r="I47" s="243" t="s">
        <v>868</v>
      </c>
    </row>
    <row r="48" spans="1:9" ht="17" x14ac:dyDescent="0.2">
      <c r="A48" s="174" t="s">
        <v>498</v>
      </c>
      <c r="B48" s="241" t="s">
        <v>703</v>
      </c>
      <c r="C48" s="243" t="s">
        <v>869</v>
      </c>
      <c r="D48" s="243" t="s">
        <v>870</v>
      </c>
      <c r="E48" s="243" t="s">
        <v>871</v>
      </c>
      <c r="F48" s="243" t="s">
        <v>872</v>
      </c>
      <c r="G48" s="246">
        <v>2020</v>
      </c>
      <c r="H48" s="246"/>
      <c r="I48" s="243" t="s">
        <v>873</v>
      </c>
    </row>
    <row r="49" spans="1:9" ht="17" x14ac:dyDescent="0.2">
      <c r="A49" s="175" t="s">
        <v>499</v>
      </c>
      <c r="B49" s="241" t="s">
        <v>874</v>
      </c>
      <c r="C49" s="243" t="s">
        <v>875</v>
      </c>
      <c r="D49" s="243" t="s">
        <v>876</v>
      </c>
      <c r="E49" s="243"/>
      <c r="F49" s="243" t="s">
        <v>877</v>
      </c>
      <c r="G49" s="246">
        <v>2017</v>
      </c>
      <c r="H49" s="246"/>
      <c r="I49" s="243" t="s">
        <v>878</v>
      </c>
    </row>
    <row r="50" spans="1:9" ht="17" x14ac:dyDescent="0.2">
      <c r="A50" s="174" t="s">
        <v>500</v>
      </c>
      <c r="B50" s="241" t="s">
        <v>692</v>
      </c>
      <c r="C50" s="243" t="s">
        <v>879</v>
      </c>
      <c r="D50" s="243" t="s">
        <v>880</v>
      </c>
      <c r="E50" s="243"/>
      <c r="F50" s="243" t="s">
        <v>881</v>
      </c>
      <c r="G50" s="246" t="s">
        <v>759</v>
      </c>
      <c r="H50" s="245">
        <v>44153</v>
      </c>
      <c r="I50" s="243" t="s">
        <v>882</v>
      </c>
    </row>
    <row r="51" spans="1:9" ht="17" x14ac:dyDescent="0.2">
      <c r="A51" s="175" t="s">
        <v>501</v>
      </c>
      <c r="B51" s="241" t="s">
        <v>703</v>
      </c>
      <c r="C51" s="243" t="s">
        <v>883</v>
      </c>
      <c r="D51" s="243" t="s">
        <v>884</v>
      </c>
      <c r="E51" s="243" t="s">
        <v>885</v>
      </c>
      <c r="F51" s="243" t="s">
        <v>886</v>
      </c>
      <c r="G51" s="246">
        <v>2008</v>
      </c>
      <c r="H51" s="246"/>
      <c r="I51" s="243" t="s">
        <v>887</v>
      </c>
    </row>
    <row r="52" spans="1:9" ht="17" x14ac:dyDescent="0.2">
      <c r="A52" s="174" t="s">
        <v>502</v>
      </c>
      <c r="B52" s="241" t="s">
        <v>874</v>
      </c>
      <c r="C52" s="243" t="s">
        <v>888</v>
      </c>
      <c r="D52" s="243" t="s">
        <v>889</v>
      </c>
      <c r="E52" s="243"/>
      <c r="F52" s="243" t="s">
        <v>890</v>
      </c>
      <c r="G52" s="246">
        <v>2018</v>
      </c>
      <c r="H52" s="246"/>
      <c r="I52" s="243" t="s">
        <v>891</v>
      </c>
    </row>
    <row r="53" spans="1:9" ht="17" x14ac:dyDescent="0.2">
      <c r="A53" s="175" t="s">
        <v>503</v>
      </c>
      <c r="B53" s="241" t="s">
        <v>874</v>
      </c>
      <c r="C53" s="243" t="s">
        <v>892</v>
      </c>
      <c r="D53" s="243" t="s">
        <v>893</v>
      </c>
      <c r="E53" s="243"/>
      <c r="F53" s="243" t="s">
        <v>894</v>
      </c>
      <c r="G53" s="246">
        <v>2019</v>
      </c>
      <c r="H53" s="246"/>
      <c r="I53" s="243" t="s">
        <v>895</v>
      </c>
    </row>
    <row r="54" spans="1:9" ht="17" x14ac:dyDescent="0.2">
      <c r="A54" s="174" t="s">
        <v>504</v>
      </c>
      <c r="B54" s="241" t="s">
        <v>874</v>
      </c>
      <c r="C54" s="243" t="s">
        <v>896</v>
      </c>
      <c r="D54" s="243" t="s">
        <v>897</v>
      </c>
      <c r="E54" s="243"/>
      <c r="F54" s="243" t="s">
        <v>898</v>
      </c>
      <c r="G54" s="246">
        <v>2015</v>
      </c>
      <c r="H54" s="246"/>
      <c r="I54" s="243" t="s">
        <v>899</v>
      </c>
    </row>
    <row r="55" spans="1:9" ht="17" x14ac:dyDescent="0.2">
      <c r="A55" s="175" t="s">
        <v>505</v>
      </c>
      <c r="B55" s="241" t="s">
        <v>874</v>
      </c>
      <c r="C55" s="243" t="s">
        <v>900</v>
      </c>
      <c r="D55" s="243" t="s">
        <v>901</v>
      </c>
      <c r="E55" s="243"/>
      <c r="F55" s="243" t="s">
        <v>902</v>
      </c>
      <c r="G55" s="246">
        <v>2014</v>
      </c>
      <c r="H55" s="246"/>
      <c r="I55" s="243" t="s">
        <v>903</v>
      </c>
    </row>
    <row r="56" spans="1:9" ht="17" x14ac:dyDescent="0.2">
      <c r="A56" s="174" t="s">
        <v>506</v>
      </c>
      <c r="B56" s="241" t="s">
        <v>874</v>
      </c>
      <c r="C56" s="243" t="s">
        <v>904</v>
      </c>
      <c r="D56" s="243" t="s">
        <v>905</v>
      </c>
      <c r="E56" s="243"/>
      <c r="F56" s="243" t="s">
        <v>906</v>
      </c>
      <c r="G56" s="246">
        <v>2019</v>
      </c>
      <c r="H56" s="246"/>
      <c r="I56" s="243" t="s">
        <v>907</v>
      </c>
    </row>
    <row r="57" spans="1:9" ht="17" x14ac:dyDescent="0.2">
      <c r="A57" s="175" t="s">
        <v>507</v>
      </c>
      <c r="B57" s="241" t="s">
        <v>703</v>
      </c>
      <c r="C57" s="243" t="s">
        <v>908</v>
      </c>
      <c r="D57" s="243" t="s">
        <v>909</v>
      </c>
      <c r="E57" s="243" t="s">
        <v>910</v>
      </c>
      <c r="F57" s="243" t="s">
        <v>911</v>
      </c>
      <c r="G57" s="246">
        <v>2011</v>
      </c>
      <c r="H57" s="246"/>
      <c r="I57" s="243" t="s">
        <v>912</v>
      </c>
    </row>
    <row r="58" spans="1:9" ht="17" x14ac:dyDescent="0.2">
      <c r="A58" s="174" t="s">
        <v>508</v>
      </c>
      <c r="B58" s="241" t="s">
        <v>692</v>
      </c>
      <c r="C58" s="243" t="s">
        <v>913</v>
      </c>
      <c r="D58" s="243" t="s">
        <v>914</v>
      </c>
      <c r="E58" s="243"/>
      <c r="F58" s="243" t="s">
        <v>915</v>
      </c>
      <c r="G58" s="246">
        <v>2019</v>
      </c>
      <c r="H58" s="245">
        <v>44153</v>
      </c>
      <c r="I58" s="243" t="s">
        <v>916</v>
      </c>
    </row>
    <row r="59" spans="1:9" ht="17" x14ac:dyDescent="0.2">
      <c r="A59" s="175" t="s">
        <v>509</v>
      </c>
      <c r="B59" s="241" t="s">
        <v>874</v>
      </c>
      <c r="C59" s="243" t="s">
        <v>917</v>
      </c>
      <c r="D59" s="243" t="s">
        <v>918</v>
      </c>
      <c r="E59" s="243"/>
      <c r="F59" s="243" t="s">
        <v>918</v>
      </c>
      <c r="G59" s="246">
        <v>2017</v>
      </c>
      <c r="H59" s="245">
        <v>44154</v>
      </c>
      <c r="I59" s="243" t="s">
        <v>919</v>
      </c>
    </row>
    <row r="60" spans="1:9" ht="17" x14ac:dyDescent="0.2">
      <c r="A60" s="174" t="s">
        <v>510</v>
      </c>
      <c r="B60" s="241" t="s">
        <v>703</v>
      </c>
      <c r="C60" s="243" t="s">
        <v>920</v>
      </c>
      <c r="D60" s="243" t="s">
        <v>921</v>
      </c>
      <c r="E60" s="243"/>
      <c r="F60" s="243" t="s">
        <v>922</v>
      </c>
      <c r="G60" s="246">
        <v>2016</v>
      </c>
      <c r="H60" s="246"/>
      <c r="I60" s="243" t="s">
        <v>923</v>
      </c>
    </row>
    <row r="61" spans="1:9" ht="17" x14ac:dyDescent="0.2">
      <c r="A61" s="175" t="s">
        <v>511</v>
      </c>
      <c r="B61" s="241" t="s">
        <v>874</v>
      </c>
      <c r="C61" s="243" t="s">
        <v>924</v>
      </c>
      <c r="D61" s="243" t="s">
        <v>902</v>
      </c>
      <c r="E61" s="243"/>
      <c r="F61" s="243" t="s">
        <v>902</v>
      </c>
      <c r="G61" s="246">
        <v>2020</v>
      </c>
      <c r="H61" s="246"/>
      <c r="I61" s="243" t="s">
        <v>925</v>
      </c>
    </row>
    <row r="62" spans="1:9" x14ac:dyDescent="0.2">
      <c r="A62" s="174" t="s">
        <v>512</v>
      </c>
      <c r="B62" s="120"/>
      <c r="C62" s="121"/>
      <c r="D62" s="121"/>
      <c r="E62" s="121"/>
      <c r="F62" s="121"/>
      <c r="G62" s="121"/>
      <c r="H62" s="121"/>
      <c r="I62" s="121"/>
    </row>
    <row r="63" spans="1:9" x14ac:dyDescent="0.2">
      <c r="A63" s="175" t="s">
        <v>513</v>
      </c>
      <c r="B63" s="120"/>
      <c r="C63" s="121"/>
      <c r="D63" s="121"/>
      <c r="E63" s="121"/>
      <c r="F63" s="121"/>
      <c r="G63" s="121"/>
      <c r="H63" s="121"/>
      <c r="I63" s="121"/>
    </row>
    <row r="64" spans="1:9" x14ac:dyDescent="0.2">
      <c r="A64" s="174" t="s">
        <v>514</v>
      </c>
      <c r="B64" s="120"/>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1"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2"/>
    <col min="2" max="2" width="25.5" style="141" customWidth="1"/>
    <col min="3" max="9" width="8.5" style="141" hidden="1" customWidth="1"/>
    <col min="10" max="10" width="14.6640625" style="141" customWidth="1"/>
    <col min="11" max="11" width="11" style="142" customWidth="1"/>
    <col min="12" max="16384" width="10.83203125" style="142"/>
  </cols>
  <sheetData>
    <row r="1" spans="1:10" ht="40" x14ac:dyDescent="0.2">
      <c r="A1" s="44" t="s">
        <v>384</v>
      </c>
      <c r="B1" s="45" t="str">
        <f>IF(Introduction!B1&lt;&gt;"",Introduction!B1,"")</f>
        <v>Water transportation</v>
      </c>
    </row>
    <row r="3" spans="1:10" s="143" customFormat="1" ht="31" customHeight="1" x14ac:dyDescent="0.2">
      <c r="A3" s="278" t="s">
        <v>87</v>
      </c>
      <c r="B3" s="279"/>
      <c r="C3" s="279"/>
      <c r="D3" s="279"/>
      <c r="E3" s="279"/>
      <c r="F3" s="279"/>
      <c r="G3" s="279"/>
      <c r="H3" s="279"/>
      <c r="I3" s="279"/>
      <c r="J3" s="279"/>
    </row>
    <row r="4" spans="1:10" s="147" customFormat="1" ht="44" customHeight="1" x14ac:dyDescent="0.2">
      <c r="A4" s="144" t="s">
        <v>88</v>
      </c>
      <c r="B4" s="144" t="s">
        <v>85</v>
      </c>
      <c r="C4" s="145" t="s">
        <v>69</v>
      </c>
      <c r="D4" s="145" t="s">
        <v>70</v>
      </c>
      <c r="E4" s="145" t="s">
        <v>71</v>
      </c>
      <c r="F4" s="145" t="s">
        <v>627</v>
      </c>
      <c r="G4" s="145" t="s">
        <v>628</v>
      </c>
      <c r="H4" s="145" t="s">
        <v>629</v>
      </c>
      <c r="I4" s="145" t="s">
        <v>630</v>
      </c>
      <c r="J4" s="146" t="s">
        <v>72</v>
      </c>
    </row>
    <row r="5" spans="1:10" ht="22" customHeight="1" x14ac:dyDescent="0.2">
      <c r="A5" s="62" t="s">
        <v>0</v>
      </c>
      <c r="B5" s="148" t="s">
        <v>40</v>
      </c>
      <c r="C5" s="149">
        <f>SUMIF('Goal Risk Assessment'!$J$5:$J$252,$A5,'Goal Risk Assessment'!K$5:K$252)</f>
        <v>2</v>
      </c>
      <c r="D5" s="149">
        <f>SUMIF('Goal Risk Assessment'!$J$5:$J$252,$A5,'Goal Risk Assessment'!L$5:L$252)</f>
        <v>0</v>
      </c>
      <c r="E5" s="149">
        <f>SUMIF('Goal Risk Assessment'!$J$5:$J$252,$A5,'Goal Risk Assessment'!M$5:M$252)</f>
        <v>0</v>
      </c>
      <c r="F5" s="149">
        <f>SUMIF('Goal Risk Assessment'!$J$5:$J$252,$A5,'Goal Risk Assessment'!O$5:O$252)</f>
        <v>0</v>
      </c>
      <c r="G5" s="149">
        <f>SUMIF('Goal Risk Assessment'!$J$5:$J$252,$A5,'Goal Risk Assessment'!P$5:P$252)</f>
        <v>0</v>
      </c>
      <c r="H5" s="149">
        <f>SUMIF('Goal Risk Assessment'!$J$5:$J$252,$A5,'Goal Risk Assessment'!Q$5:Q$252)</f>
        <v>0</v>
      </c>
      <c r="I5" s="149">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0" t="s">
        <v>60</v>
      </c>
      <c r="C6" s="226">
        <f>SUMIF('Goal Risk Assessment'!$J$5:$J$252,$A6,'Goal Risk Assessment'!K$5:K$252)</f>
        <v>1</v>
      </c>
      <c r="D6" s="226">
        <f>SUMIF('Goal Risk Assessment'!$J$5:$J$252,$A6,'Goal Risk Assessment'!L$5:L$252)</f>
        <v>0</v>
      </c>
      <c r="E6" s="226">
        <f>SUMIF('Goal Risk Assessment'!$J$5:$J$252,$A6,'Goal Risk Assessment'!M$5:M$252)</f>
        <v>0</v>
      </c>
      <c r="F6" s="226">
        <f>SUMIF('Goal Risk Assessment'!$J$5:$J$252,$A6,'Goal Risk Assessment'!O$5:O$252)</f>
        <v>0</v>
      </c>
      <c r="G6" s="226">
        <f>SUMIF('Goal Risk Assessment'!$J$5:$J$252,$A6,'Goal Risk Assessment'!P$5:P$252)</f>
        <v>0</v>
      </c>
      <c r="H6" s="226">
        <f>SUMIF('Goal Risk Assessment'!$J$5:$J$252,$A6,'Goal Risk Assessment'!Q$5:Q$252)</f>
        <v>0</v>
      </c>
      <c r="I6" s="226">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48" t="s">
        <v>39</v>
      </c>
      <c r="C7" s="149">
        <f>SUMIF('Goal Risk Assessment'!$J$5:$J$252,$A7,'Goal Risk Assessment'!K$5:K$252)</f>
        <v>0</v>
      </c>
      <c r="D7" s="149">
        <f>SUMIF('Goal Risk Assessment'!$J$5:$J$252,$A7,'Goal Risk Assessment'!L$5:L$252)</f>
        <v>0</v>
      </c>
      <c r="E7" s="149">
        <f>SUMIF('Goal Risk Assessment'!$J$5:$J$252,$A7,'Goal Risk Assessment'!M$5:M$252)</f>
        <v>1</v>
      </c>
      <c r="F7" s="149">
        <f>SUMIF('Goal Risk Assessment'!$J$5:$J$252,$A7,'Goal Risk Assessment'!O$5:O$252)</f>
        <v>0</v>
      </c>
      <c r="G7" s="149">
        <f>SUMIF('Goal Risk Assessment'!$J$5:$J$252,$A7,'Goal Risk Assessment'!P$5:P$252)</f>
        <v>0</v>
      </c>
      <c r="H7" s="149">
        <f>SUMIF('Goal Risk Assessment'!$J$5:$J$252,$A7,'Goal Risk Assessment'!Q$5:Q$252)</f>
        <v>0</v>
      </c>
      <c r="I7" s="149">
        <f>SUMIF('Goal Risk Assessment'!$J$5:$J$252,$A7,'Goal Risk Assessment'!R$5:R$252)</f>
        <v>0</v>
      </c>
      <c r="J7" s="62" t="str">
        <f t="shared" si="0"/>
        <v>Unlikely</v>
      </c>
    </row>
    <row r="8" spans="1:10" ht="22" customHeight="1" x14ac:dyDescent="0.2">
      <c r="A8" s="57" t="s">
        <v>3</v>
      </c>
      <c r="B8" s="150" t="s">
        <v>4</v>
      </c>
      <c r="C8" s="227">
        <f>SUMIF('Goal Risk Assessment'!$J$5:$J$252,$A8,'Goal Risk Assessment'!K$5:K$252)</f>
        <v>0</v>
      </c>
      <c r="D8" s="227">
        <f>SUMIF('Goal Risk Assessment'!$J$5:$J$252,$A8,'Goal Risk Assessment'!L$5:L$252)</f>
        <v>0</v>
      </c>
      <c r="E8" s="227">
        <f>SUMIF('Goal Risk Assessment'!$J$5:$J$252,$A8,'Goal Risk Assessment'!M$5:M$252)</f>
        <v>0</v>
      </c>
      <c r="F8" s="227">
        <f>SUMIF('Goal Risk Assessment'!$J$5:$J$252,$A8,'Goal Risk Assessment'!O$5:O$252)</f>
        <v>0</v>
      </c>
      <c r="G8" s="227">
        <f>SUMIF('Goal Risk Assessment'!$J$5:$J$252,$A8,'Goal Risk Assessment'!P$5:P$252)</f>
        <v>0</v>
      </c>
      <c r="H8" s="227">
        <f>SUMIF('Goal Risk Assessment'!$J$5:$J$252,$A8,'Goal Risk Assessment'!Q$5:Q$252)</f>
        <v>0</v>
      </c>
      <c r="I8" s="227">
        <f>SUMIF('Goal Risk Assessment'!$J$5:$J$252,$A8,'Goal Risk Assessment'!R$5:R$252)</f>
        <v>0</v>
      </c>
      <c r="J8" s="62" t="str">
        <f t="shared" si="0"/>
        <v>Moderate</v>
      </c>
    </row>
    <row r="9" spans="1:10" ht="22" customHeight="1" x14ac:dyDescent="0.2">
      <c r="A9" s="62" t="s">
        <v>5</v>
      </c>
      <c r="B9" s="148" t="s">
        <v>76</v>
      </c>
      <c r="C9" s="149">
        <f>SUMIF('Goal Risk Assessment'!$J$5:$J$252,$A9,'Goal Risk Assessment'!K$5:K$252)</f>
        <v>3</v>
      </c>
      <c r="D9" s="149">
        <f>SUMIF('Goal Risk Assessment'!$J$5:$J$252,$A9,'Goal Risk Assessment'!L$5:L$252)</f>
        <v>0</v>
      </c>
      <c r="E9" s="149">
        <f>SUMIF('Goal Risk Assessment'!$J$5:$J$252,$A9,'Goal Risk Assessment'!M$5:M$252)</f>
        <v>0</v>
      </c>
      <c r="F9" s="149">
        <f>SUMIF('Goal Risk Assessment'!$J$5:$J$252,$A9,'Goal Risk Assessment'!O$5:O$252)</f>
        <v>0</v>
      </c>
      <c r="G9" s="149">
        <f>SUMIF('Goal Risk Assessment'!$J$5:$J$252,$A9,'Goal Risk Assessment'!P$5:P$252)</f>
        <v>0</v>
      </c>
      <c r="H9" s="149">
        <f>SUMIF('Goal Risk Assessment'!$J$5:$J$252,$A9,'Goal Risk Assessment'!Q$5:Q$252)</f>
        <v>0</v>
      </c>
      <c r="I9" s="149">
        <f>SUMIF('Goal Risk Assessment'!$J$5:$J$252,$A9,'Goal Risk Assessment'!R$5:R$252)</f>
        <v>0</v>
      </c>
      <c r="J9" s="62" t="str">
        <f t="shared" si="0"/>
        <v>High</v>
      </c>
    </row>
    <row r="10" spans="1:10" ht="22" customHeight="1" x14ac:dyDescent="0.2">
      <c r="A10" s="57" t="s">
        <v>6</v>
      </c>
      <c r="B10" s="150" t="s">
        <v>7</v>
      </c>
      <c r="C10" s="227">
        <f>SUMIF('Goal Risk Assessment'!$J$5:$J$252,$A10,'Goal Risk Assessment'!K$5:K$252)</f>
        <v>4</v>
      </c>
      <c r="D10" s="227">
        <f>SUMIF('Goal Risk Assessment'!$J$5:$J$252,$A10,'Goal Risk Assessment'!L$5:L$252)</f>
        <v>0</v>
      </c>
      <c r="E10" s="227">
        <f>SUMIF('Goal Risk Assessment'!$J$5:$J$252,$A10,'Goal Risk Assessment'!M$5:M$252)</f>
        <v>0</v>
      </c>
      <c r="F10" s="227">
        <f>SUMIF('Goal Risk Assessment'!$J$5:$J$252,$A10,'Goal Risk Assessment'!O$5:O$252)</f>
        <v>0</v>
      </c>
      <c r="G10" s="227">
        <f>SUMIF('Goal Risk Assessment'!$J$5:$J$252,$A10,'Goal Risk Assessment'!P$5:P$252)</f>
        <v>0</v>
      </c>
      <c r="H10" s="227">
        <f>SUMIF('Goal Risk Assessment'!$J$5:$J$252,$A10,'Goal Risk Assessment'!Q$5:Q$252)</f>
        <v>0</v>
      </c>
      <c r="I10" s="227">
        <f>SUMIF('Goal Risk Assessment'!$J$5:$J$252,$A10,'Goal Risk Assessment'!R$5:R$252)</f>
        <v>0</v>
      </c>
      <c r="J10" s="62" t="str">
        <f t="shared" si="0"/>
        <v>High</v>
      </c>
    </row>
    <row r="11" spans="1:10" ht="22" customHeight="1" x14ac:dyDescent="0.2">
      <c r="A11" s="62" t="s">
        <v>8</v>
      </c>
      <c r="B11" s="148" t="s">
        <v>77</v>
      </c>
      <c r="C11" s="149">
        <f>SUMIF('Goal Risk Assessment'!$J$5:$J$252,$A11,'Goal Risk Assessment'!K$5:K$252)</f>
        <v>0</v>
      </c>
      <c r="D11" s="149">
        <f>SUMIF('Goal Risk Assessment'!$J$5:$J$252,$A11,'Goal Risk Assessment'!L$5:L$252)</f>
        <v>0</v>
      </c>
      <c r="E11" s="149">
        <f>SUMIF('Goal Risk Assessment'!$J$5:$J$252,$A11,'Goal Risk Assessment'!M$5:M$252)</f>
        <v>0</v>
      </c>
      <c r="F11" s="149">
        <f>SUMIF('Goal Risk Assessment'!$J$5:$J$252,$A11,'Goal Risk Assessment'!O$5:O$252)</f>
        <v>0</v>
      </c>
      <c r="G11" s="149">
        <f>SUMIF('Goal Risk Assessment'!$J$5:$J$252,$A11,'Goal Risk Assessment'!P$5:P$252)</f>
        <v>0</v>
      </c>
      <c r="H11" s="149">
        <f>SUMIF('Goal Risk Assessment'!$J$5:$J$252,$A11,'Goal Risk Assessment'!Q$5:Q$252)</f>
        <v>0</v>
      </c>
      <c r="I11" s="149">
        <f>SUMIF('Goal Risk Assessment'!$J$5:$J$252,$A11,'Goal Risk Assessment'!R$5:R$252)</f>
        <v>0</v>
      </c>
      <c r="J11" s="62" t="str">
        <f t="shared" si="0"/>
        <v>Moderate</v>
      </c>
    </row>
    <row r="12" spans="1:10" ht="22" customHeight="1" x14ac:dyDescent="0.2">
      <c r="A12" s="57" t="s">
        <v>9</v>
      </c>
      <c r="B12" s="150" t="s">
        <v>78</v>
      </c>
      <c r="C12" s="227">
        <f>SUMIF('Goal Risk Assessment'!$J$5:$J$252,$A12,'Goal Risk Assessment'!K$5:K$252)</f>
        <v>1</v>
      </c>
      <c r="D12" s="227">
        <f>SUMIF('Goal Risk Assessment'!$J$5:$J$252,$A12,'Goal Risk Assessment'!L$5:L$252)</f>
        <v>0</v>
      </c>
      <c r="E12" s="227">
        <f>SUMIF('Goal Risk Assessment'!$J$5:$J$252,$A12,'Goal Risk Assessment'!M$5:M$252)</f>
        <v>0</v>
      </c>
      <c r="F12" s="227">
        <f>SUMIF('Goal Risk Assessment'!$J$5:$J$252,$A12,'Goal Risk Assessment'!O$5:O$252)</f>
        <v>0</v>
      </c>
      <c r="G12" s="227">
        <f>SUMIF('Goal Risk Assessment'!$J$5:$J$252,$A12,'Goal Risk Assessment'!P$5:P$252)</f>
        <v>0</v>
      </c>
      <c r="H12" s="227">
        <f>SUMIF('Goal Risk Assessment'!$J$5:$J$252,$A12,'Goal Risk Assessment'!Q$5:Q$252)</f>
        <v>0</v>
      </c>
      <c r="I12" s="227">
        <f>SUMIF('Goal Risk Assessment'!$J$5:$J$252,$A12,'Goal Risk Assessment'!R$5:R$252)</f>
        <v>0</v>
      </c>
      <c r="J12" s="62" t="str">
        <f t="shared" si="0"/>
        <v>High</v>
      </c>
    </row>
    <row r="13" spans="1:10" ht="22" customHeight="1" x14ac:dyDescent="0.2">
      <c r="A13" s="62" t="s">
        <v>10</v>
      </c>
      <c r="B13" s="148" t="s">
        <v>75</v>
      </c>
      <c r="C13" s="149">
        <f>SUMIF('Goal Risk Assessment'!$J$5:$J$252,$A13,'Goal Risk Assessment'!K$5:K$252)</f>
        <v>1</v>
      </c>
      <c r="D13" s="149">
        <f>SUMIF('Goal Risk Assessment'!$J$5:$J$252,$A13,'Goal Risk Assessment'!L$5:L$252)</f>
        <v>0</v>
      </c>
      <c r="E13" s="149">
        <f>SUMIF('Goal Risk Assessment'!$J$5:$J$252,$A13,'Goal Risk Assessment'!M$5:M$252)</f>
        <v>0</v>
      </c>
      <c r="F13" s="149">
        <f>SUMIF('Goal Risk Assessment'!$J$5:$J$252,$A13,'Goal Risk Assessment'!O$5:O$252)</f>
        <v>0</v>
      </c>
      <c r="G13" s="149">
        <f>SUMIF('Goal Risk Assessment'!$J$5:$J$252,$A13,'Goal Risk Assessment'!P$5:P$252)</f>
        <v>0</v>
      </c>
      <c r="H13" s="149">
        <f>SUMIF('Goal Risk Assessment'!$J$5:$J$252,$A13,'Goal Risk Assessment'!Q$5:Q$252)</f>
        <v>0</v>
      </c>
      <c r="I13" s="149">
        <f>SUMIF('Goal Risk Assessment'!$J$5:$J$252,$A13,'Goal Risk Assessment'!R$5:R$252)</f>
        <v>0</v>
      </c>
      <c r="J13" s="62" t="str">
        <f t="shared" si="0"/>
        <v>High</v>
      </c>
    </row>
    <row r="14" spans="1:10" ht="22" customHeight="1" x14ac:dyDescent="0.2">
      <c r="A14" s="57" t="s">
        <v>11</v>
      </c>
      <c r="B14" s="150" t="s">
        <v>74</v>
      </c>
      <c r="C14" s="227">
        <f>SUMIF('Goal Risk Assessment'!$J$5:$J$252,$A14,'Goal Risk Assessment'!K$5:K$252)</f>
        <v>4</v>
      </c>
      <c r="D14" s="227">
        <f>SUMIF('Goal Risk Assessment'!$J$5:$J$252,$A14,'Goal Risk Assessment'!L$5:L$252)</f>
        <v>0</v>
      </c>
      <c r="E14" s="227">
        <f>SUMIF('Goal Risk Assessment'!$J$5:$J$252,$A14,'Goal Risk Assessment'!M$5:M$252)</f>
        <v>0</v>
      </c>
      <c r="F14" s="227">
        <f>SUMIF('Goal Risk Assessment'!$J$5:$J$252,$A14,'Goal Risk Assessment'!O$5:O$252)</f>
        <v>0</v>
      </c>
      <c r="G14" s="227">
        <f>SUMIF('Goal Risk Assessment'!$J$5:$J$252,$A14,'Goal Risk Assessment'!P$5:P$252)</f>
        <v>0</v>
      </c>
      <c r="H14" s="227">
        <f>SUMIF('Goal Risk Assessment'!$J$5:$J$252,$A14,'Goal Risk Assessment'!Q$5:Q$252)</f>
        <v>0</v>
      </c>
      <c r="I14" s="227">
        <f>SUMIF('Goal Risk Assessment'!$J$5:$J$252,$A14,'Goal Risk Assessment'!R$5:R$252)</f>
        <v>0</v>
      </c>
      <c r="J14" s="62" t="str">
        <f t="shared" si="0"/>
        <v>High</v>
      </c>
    </row>
    <row r="15" spans="1:10" ht="22" customHeight="1" x14ac:dyDescent="0.2">
      <c r="A15" s="62" t="s">
        <v>12</v>
      </c>
      <c r="B15" s="148" t="s">
        <v>43</v>
      </c>
      <c r="C15" s="149">
        <f>SUMIF('Goal Risk Assessment'!$J$5:$J$252,$A15,'Goal Risk Assessment'!K$5:K$252)</f>
        <v>3</v>
      </c>
      <c r="D15" s="149">
        <f>SUMIF('Goal Risk Assessment'!$J$5:$J$252,$A15,'Goal Risk Assessment'!L$5:L$252)</f>
        <v>0</v>
      </c>
      <c r="E15" s="149">
        <f>SUMIF('Goal Risk Assessment'!$J$5:$J$252,$A15,'Goal Risk Assessment'!M$5:M$252)</f>
        <v>0</v>
      </c>
      <c r="F15" s="149">
        <f>SUMIF('Goal Risk Assessment'!$J$5:$J$252,$A15,'Goal Risk Assessment'!O$5:O$252)</f>
        <v>0</v>
      </c>
      <c r="G15" s="149">
        <f>SUMIF('Goal Risk Assessment'!$J$5:$J$252,$A15,'Goal Risk Assessment'!P$5:P$252)</f>
        <v>0</v>
      </c>
      <c r="H15" s="149">
        <f>SUMIF('Goal Risk Assessment'!$J$5:$J$252,$A15,'Goal Risk Assessment'!Q$5:Q$252)</f>
        <v>0</v>
      </c>
      <c r="I15" s="149">
        <f>SUMIF('Goal Risk Assessment'!$J$5:$J$252,$A15,'Goal Risk Assessment'!R$5:R$252)</f>
        <v>0</v>
      </c>
      <c r="J15" s="62" t="str">
        <f t="shared" si="0"/>
        <v>High</v>
      </c>
    </row>
    <row r="16" spans="1:10" ht="22" customHeight="1" x14ac:dyDescent="0.2">
      <c r="A16" s="57" t="s">
        <v>13</v>
      </c>
      <c r="B16" s="150" t="s">
        <v>73</v>
      </c>
      <c r="C16" s="227">
        <f>SUMIF('Goal Risk Assessment'!$J$5:$J$252,$A16,'Goal Risk Assessment'!K$5:K$252)</f>
        <v>5</v>
      </c>
      <c r="D16" s="227">
        <f>SUMIF('Goal Risk Assessment'!$J$5:$J$252,$A16,'Goal Risk Assessment'!L$5:L$252)</f>
        <v>0</v>
      </c>
      <c r="E16" s="227">
        <f>SUMIF('Goal Risk Assessment'!$J$5:$J$252,$A16,'Goal Risk Assessment'!M$5:M$252)</f>
        <v>0</v>
      </c>
      <c r="F16" s="227">
        <f>SUMIF('Goal Risk Assessment'!$J$5:$J$252,$A16,'Goal Risk Assessment'!O$5:O$252)</f>
        <v>0</v>
      </c>
      <c r="G16" s="227">
        <f>SUMIF('Goal Risk Assessment'!$J$5:$J$252,$A16,'Goal Risk Assessment'!P$5:P$252)</f>
        <v>0</v>
      </c>
      <c r="H16" s="227">
        <f>SUMIF('Goal Risk Assessment'!$J$5:$J$252,$A16,'Goal Risk Assessment'!Q$5:Q$252)</f>
        <v>0</v>
      </c>
      <c r="I16" s="227">
        <f>SUMIF('Goal Risk Assessment'!$J$5:$J$252,$A16,'Goal Risk Assessment'!R$5:R$252)</f>
        <v>0</v>
      </c>
      <c r="J16" s="62" t="str">
        <f t="shared" si="0"/>
        <v>High</v>
      </c>
    </row>
    <row r="17" spans="1:10" ht="22" customHeight="1" x14ac:dyDescent="0.2">
      <c r="A17" s="62" t="s">
        <v>14</v>
      </c>
      <c r="B17" s="148" t="s">
        <v>79</v>
      </c>
      <c r="C17" s="149">
        <f>SUMIF('Goal Risk Assessment'!$J$5:$J$252,$A17,'Goal Risk Assessment'!K$5:K$252)</f>
        <v>2</v>
      </c>
      <c r="D17" s="149">
        <f>SUMIF('Goal Risk Assessment'!$J$5:$J$252,$A17,'Goal Risk Assessment'!L$5:L$252)</f>
        <v>0</v>
      </c>
      <c r="E17" s="149">
        <f>SUMIF('Goal Risk Assessment'!$J$5:$J$252,$A17,'Goal Risk Assessment'!M$5:M$252)</f>
        <v>0</v>
      </c>
      <c r="F17" s="149">
        <f>SUMIF('Goal Risk Assessment'!$J$5:$J$252,$A17,'Goal Risk Assessment'!O$5:O$252)</f>
        <v>0</v>
      </c>
      <c r="G17" s="149">
        <f>SUMIF('Goal Risk Assessment'!$J$5:$J$252,$A17,'Goal Risk Assessment'!P$5:P$252)</f>
        <v>0</v>
      </c>
      <c r="H17" s="149">
        <f>SUMIF('Goal Risk Assessment'!$J$5:$J$252,$A17,'Goal Risk Assessment'!Q$5:Q$252)</f>
        <v>0</v>
      </c>
      <c r="I17" s="149">
        <f>SUMIF('Goal Risk Assessment'!$J$5:$J$252,$A17,'Goal Risk Assessment'!R$5:R$252)</f>
        <v>0</v>
      </c>
      <c r="J17" s="62" t="str">
        <f t="shared" si="0"/>
        <v>High</v>
      </c>
    </row>
    <row r="18" spans="1:10" ht="22" customHeight="1" x14ac:dyDescent="0.2">
      <c r="A18" s="57" t="s">
        <v>15</v>
      </c>
      <c r="B18" s="150" t="s">
        <v>80</v>
      </c>
      <c r="C18" s="227">
        <f>SUMIF('Goal Risk Assessment'!$J$5:$J$252,$A18,'Goal Risk Assessment'!K$5:K$252)</f>
        <v>9</v>
      </c>
      <c r="D18" s="227">
        <f>SUMIF('Goal Risk Assessment'!$J$5:$J$252,$A18,'Goal Risk Assessment'!L$5:L$252)</f>
        <v>0</v>
      </c>
      <c r="E18" s="227">
        <f>SUMIF('Goal Risk Assessment'!$J$5:$J$252,$A18,'Goal Risk Assessment'!M$5:M$252)</f>
        <v>0</v>
      </c>
      <c r="F18" s="227">
        <f>SUMIF('Goal Risk Assessment'!$J$5:$J$252,$A18,'Goal Risk Assessment'!O$5:O$252)</f>
        <v>0</v>
      </c>
      <c r="G18" s="227">
        <f>SUMIF('Goal Risk Assessment'!$J$5:$J$252,$A18,'Goal Risk Assessment'!P$5:P$252)</f>
        <v>0</v>
      </c>
      <c r="H18" s="227">
        <f>SUMIF('Goal Risk Assessment'!$J$5:$J$252,$A18,'Goal Risk Assessment'!Q$5:Q$252)</f>
        <v>0</v>
      </c>
      <c r="I18" s="227">
        <f>SUMIF('Goal Risk Assessment'!$J$5:$J$252,$A18,'Goal Risk Assessment'!R$5:R$252)</f>
        <v>0</v>
      </c>
      <c r="J18" s="62" t="str">
        <f t="shared" si="0"/>
        <v>High</v>
      </c>
    </row>
    <row r="19" spans="1:10" ht="22" customHeight="1" x14ac:dyDescent="0.2">
      <c r="A19" s="62" t="s">
        <v>16</v>
      </c>
      <c r="B19" s="148" t="s">
        <v>47</v>
      </c>
      <c r="C19" s="149">
        <f>SUMIF('Goal Risk Assessment'!$J$5:$J$252,$A19,'Goal Risk Assessment'!K$5:K$252)</f>
        <v>0</v>
      </c>
      <c r="D19" s="149">
        <f>SUMIF('Goal Risk Assessment'!$J$5:$J$252,$A19,'Goal Risk Assessment'!L$5:L$252)</f>
        <v>0</v>
      </c>
      <c r="E19" s="149">
        <f>SUMIF('Goal Risk Assessment'!$J$5:$J$252,$A19,'Goal Risk Assessment'!M$5:M$252)</f>
        <v>0</v>
      </c>
      <c r="F19" s="149">
        <f>SUMIF('Goal Risk Assessment'!$J$5:$J$252,$A19,'Goal Risk Assessment'!O$5:O$252)</f>
        <v>0</v>
      </c>
      <c r="G19" s="149">
        <f>SUMIF('Goal Risk Assessment'!$J$5:$J$252,$A19,'Goal Risk Assessment'!P$5:P$252)</f>
        <v>0</v>
      </c>
      <c r="H19" s="149">
        <f>SUMIF('Goal Risk Assessment'!$J$5:$J$252,$A19,'Goal Risk Assessment'!Q$5:Q$252)</f>
        <v>0</v>
      </c>
      <c r="I19" s="149">
        <f>SUMIF('Goal Risk Assessment'!$J$5:$J$252,$A19,'Goal Risk Assessment'!R$5:R$252)</f>
        <v>0</v>
      </c>
      <c r="J19" s="62" t="str">
        <f t="shared" si="0"/>
        <v>Moderate</v>
      </c>
    </row>
    <row r="20" spans="1:10" ht="22" customHeight="1" x14ac:dyDescent="0.2">
      <c r="A20" s="57" t="s">
        <v>17</v>
      </c>
      <c r="B20" s="150" t="s">
        <v>81</v>
      </c>
      <c r="C20" s="227">
        <f>SUMIF('Goal Risk Assessment'!$J$5:$J$252,$A20,'Goal Risk Assessment'!K$5:K$252)</f>
        <v>0</v>
      </c>
      <c r="D20" s="227">
        <f>SUMIF('Goal Risk Assessment'!$J$5:$J$252,$A20,'Goal Risk Assessment'!L$5:L$252)</f>
        <v>0</v>
      </c>
      <c r="E20" s="227">
        <f>SUMIF('Goal Risk Assessment'!$J$5:$J$252,$A20,'Goal Risk Assessment'!M$5:M$252)</f>
        <v>0</v>
      </c>
      <c r="F20" s="227">
        <f>SUMIF('Goal Risk Assessment'!$J$5:$J$252,$A20,'Goal Risk Assessment'!O$5:O$252)</f>
        <v>0</v>
      </c>
      <c r="G20" s="227">
        <f>SUMIF('Goal Risk Assessment'!$J$5:$J$252,$A20,'Goal Risk Assessment'!P$5:P$252)</f>
        <v>0</v>
      </c>
      <c r="H20" s="227">
        <f>SUMIF('Goal Risk Assessment'!$J$5:$J$252,$A20,'Goal Risk Assessment'!Q$5:Q$252)</f>
        <v>0</v>
      </c>
      <c r="I20" s="227">
        <f>SUMIF('Goal Risk Assessment'!$J$5:$J$252,$A20,'Goal Risk Assessment'!R$5:R$252)</f>
        <v>0</v>
      </c>
      <c r="J20" s="62" t="str">
        <f t="shared" si="0"/>
        <v>Moderate</v>
      </c>
    </row>
    <row r="21" spans="1:10" ht="22" customHeight="1" x14ac:dyDescent="0.2">
      <c r="A21" s="62" t="s">
        <v>18</v>
      </c>
      <c r="B21" s="148" t="s">
        <v>82</v>
      </c>
      <c r="C21" s="149">
        <f>SUMIF('Goal Risk Assessment'!$J$5:$J$252,$A21,'Goal Risk Assessment'!K$5:K$252)</f>
        <v>0</v>
      </c>
      <c r="D21" s="149">
        <f>SUMIF('Goal Risk Assessment'!$J$5:$J$252,$A21,'Goal Risk Assessment'!L$5:L$252)</f>
        <v>0</v>
      </c>
      <c r="E21" s="149">
        <f>SUMIF('Goal Risk Assessment'!$J$5:$J$252,$A21,'Goal Risk Assessment'!M$5:M$252)</f>
        <v>0</v>
      </c>
      <c r="F21" s="149">
        <f>SUMIF('Goal Risk Assessment'!$J$5:$J$252,$A21,'Goal Risk Assessment'!O$5:O$252)</f>
        <v>0</v>
      </c>
      <c r="G21" s="149">
        <f>SUMIF('Goal Risk Assessment'!$J$5:$J$252,$A21,'Goal Risk Assessment'!P$5:P$252)</f>
        <v>0</v>
      </c>
      <c r="H21" s="149">
        <f>SUMIF('Goal Risk Assessment'!$J$5:$J$252,$A21,'Goal Risk Assessment'!Q$5:Q$252)</f>
        <v>0</v>
      </c>
      <c r="I21" s="149">
        <f>SUMIF('Goal Risk Assessment'!$J$5:$J$252,$A21,'Goal Risk Assessment'!R$5:R$252)</f>
        <v>0</v>
      </c>
      <c r="J21" s="62" t="str">
        <f t="shared" si="0"/>
        <v>Moderate</v>
      </c>
    </row>
    <row r="22" spans="1:10" ht="22" customHeight="1" x14ac:dyDescent="0.2">
      <c r="A22" s="57" t="s">
        <v>19</v>
      </c>
      <c r="B22" s="150" t="s">
        <v>83</v>
      </c>
      <c r="C22" s="227">
        <f>SUMIF('Goal Risk Assessment'!$J$5:$J$252,$A22,'Goal Risk Assessment'!K$5:K$252)</f>
        <v>0</v>
      </c>
      <c r="D22" s="227">
        <f>SUMIF('Goal Risk Assessment'!$J$5:$J$252,$A22,'Goal Risk Assessment'!L$5:L$252)</f>
        <v>0</v>
      </c>
      <c r="E22" s="227">
        <f>SUMIF('Goal Risk Assessment'!$J$5:$J$252,$A22,'Goal Risk Assessment'!M$5:M$252)</f>
        <v>1</v>
      </c>
      <c r="F22" s="227">
        <f>SUMIF('Goal Risk Assessment'!$J$5:$J$252,$A22,'Goal Risk Assessment'!O$5:O$252)</f>
        <v>0</v>
      </c>
      <c r="G22" s="227">
        <f>SUMIF('Goal Risk Assessment'!$J$5:$J$252,$A22,'Goal Risk Assessment'!P$5:P$252)</f>
        <v>0</v>
      </c>
      <c r="H22" s="227">
        <f>SUMIF('Goal Risk Assessment'!$J$5:$J$252,$A22,'Goal Risk Assessment'!Q$5:Q$252)</f>
        <v>0</v>
      </c>
      <c r="I22" s="227">
        <f>SUMIF('Goal Risk Assessment'!$J$5:$J$252,$A22,'Goal Risk Assessment'!R$5:R$252)</f>
        <v>0</v>
      </c>
      <c r="J22" s="62" t="str">
        <f t="shared" si="0"/>
        <v>Unlikely</v>
      </c>
    </row>
    <row r="23" spans="1:10" ht="22" customHeight="1" x14ac:dyDescent="0.2">
      <c r="A23" s="62" t="s">
        <v>20</v>
      </c>
      <c r="B23" s="148" t="s">
        <v>51</v>
      </c>
      <c r="C23" s="149">
        <f>SUMIF('Goal Risk Assessment'!$J$5:$J$252,$A23,'Goal Risk Assessment'!K$5:K$252)</f>
        <v>0</v>
      </c>
      <c r="D23" s="149">
        <f>SUMIF('Goal Risk Assessment'!$J$5:$J$252,$A23,'Goal Risk Assessment'!L$5:L$252)</f>
        <v>1</v>
      </c>
      <c r="E23" s="149">
        <f>SUMIF('Goal Risk Assessment'!$J$5:$J$252,$A23,'Goal Risk Assessment'!M$5:M$252)</f>
        <v>0</v>
      </c>
      <c r="F23" s="149">
        <f>SUMIF('Goal Risk Assessment'!$J$5:$J$252,$A23,'Goal Risk Assessment'!O$5:O$252)</f>
        <v>0</v>
      </c>
      <c r="G23" s="149">
        <f>SUMIF('Goal Risk Assessment'!$J$5:$J$252,$A23,'Goal Risk Assessment'!P$5:P$252)</f>
        <v>0</v>
      </c>
      <c r="H23" s="149">
        <f>SUMIF('Goal Risk Assessment'!$J$5:$J$252,$A23,'Goal Risk Assessment'!Q$5:Q$252)</f>
        <v>0</v>
      </c>
      <c r="I23" s="149">
        <f>SUMIF('Goal Risk Assessment'!$J$5:$J$252,$A23,'Goal Risk Assessment'!R$5:R$252)</f>
        <v>0</v>
      </c>
      <c r="J23" s="62" t="str">
        <f t="shared" si="0"/>
        <v>Low</v>
      </c>
    </row>
    <row r="24" spans="1:10" ht="22" customHeight="1" x14ac:dyDescent="0.2">
      <c r="A24" s="57" t="s">
        <v>21</v>
      </c>
      <c r="B24" s="150" t="s">
        <v>52</v>
      </c>
      <c r="C24" s="227">
        <f>SUMIF('Goal Risk Assessment'!$J$5:$J$252,$A24,'Goal Risk Assessment'!K$5:K$252)</f>
        <v>0</v>
      </c>
      <c r="D24" s="227">
        <f>SUMIF('Goal Risk Assessment'!$J$5:$J$252,$A24,'Goal Risk Assessment'!L$5:L$252)</f>
        <v>0</v>
      </c>
      <c r="E24" s="227">
        <f>SUMIF('Goal Risk Assessment'!$J$5:$J$252,$A24,'Goal Risk Assessment'!M$5:M$252)</f>
        <v>0</v>
      </c>
      <c r="F24" s="227">
        <f>SUMIF('Goal Risk Assessment'!$J$5:$J$252,$A24,'Goal Risk Assessment'!O$5:O$252)</f>
        <v>0</v>
      </c>
      <c r="G24" s="227">
        <f>SUMIF('Goal Risk Assessment'!$J$5:$J$252,$A24,'Goal Risk Assessment'!P$5:P$252)</f>
        <v>0</v>
      </c>
      <c r="H24" s="227">
        <f>SUMIF('Goal Risk Assessment'!$J$5:$J$252,$A24,'Goal Risk Assessment'!Q$5:Q$252)</f>
        <v>0</v>
      </c>
      <c r="I24" s="227">
        <f>SUMIF('Goal Risk Assessment'!$J$5:$J$252,$A24,'Goal Risk Assessment'!R$5:R$252)</f>
        <v>0</v>
      </c>
      <c r="J24" s="62" t="str">
        <f t="shared" si="0"/>
        <v>Moderate</v>
      </c>
    </row>
    <row r="25" spans="1:10" ht="22" customHeight="1" x14ac:dyDescent="0.2">
      <c r="A25" s="62" t="s">
        <v>22</v>
      </c>
      <c r="B25" s="148" t="s">
        <v>23</v>
      </c>
      <c r="C25" s="149">
        <f>SUMIF('Goal Risk Assessment'!$J$5:$J$252,$A25,'Goal Risk Assessment'!K$5:K$252)</f>
        <v>1</v>
      </c>
      <c r="D25" s="149">
        <f>SUMIF('Goal Risk Assessment'!$J$5:$J$252,$A25,'Goal Risk Assessment'!L$5:L$252)</f>
        <v>0</v>
      </c>
      <c r="E25" s="149">
        <f>SUMIF('Goal Risk Assessment'!$J$5:$J$252,$A25,'Goal Risk Assessment'!M$5:M$252)</f>
        <v>0</v>
      </c>
      <c r="F25" s="149">
        <f>SUMIF('Goal Risk Assessment'!$J$5:$J$252,$A25,'Goal Risk Assessment'!O$5:O$252)</f>
        <v>0</v>
      </c>
      <c r="G25" s="149">
        <f>SUMIF('Goal Risk Assessment'!$J$5:$J$252,$A25,'Goal Risk Assessment'!P$5:P$252)</f>
        <v>0</v>
      </c>
      <c r="H25" s="149">
        <f>SUMIF('Goal Risk Assessment'!$J$5:$J$252,$A25,'Goal Risk Assessment'!Q$5:Q$252)</f>
        <v>0</v>
      </c>
      <c r="I25" s="149">
        <f>SUMIF('Goal Risk Assessment'!$J$5:$J$252,$A25,'Goal Risk Assessment'!R$5:R$252)</f>
        <v>0</v>
      </c>
      <c r="J25" s="62" t="str">
        <f t="shared" si="0"/>
        <v>High</v>
      </c>
    </row>
    <row r="26" spans="1:10" ht="22" customHeight="1" x14ac:dyDescent="0.2">
      <c r="A26" s="57" t="s">
        <v>24</v>
      </c>
      <c r="B26" s="150" t="s">
        <v>53</v>
      </c>
      <c r="C26" s="227">
        <f>SUMIF('Goal Risk Assessment'!$J$5:$J$252,$A26,'Goal Risk Assessment'!K$5:K$252)</f>
        <v>1</v>
      </c>
      <c r="D26" s="227">
        <f>SUMIF('Goal Risk Assessment'!$J$5:$J$252,$A26,'Goal Risk Assessment'!L$5:L$252)</f>
        <v>0</v>
      </c>
      <c r="E26" s="227">
        <f>SUMIF('Goal Risk Assessment'!$J$5:$J$252,$A26,'Goal Risk Assessment'!M$5:M$252)</f>
        <v>0</v>
      </c>
      <c r="F26" s="227">
        <f>SUMIF('Goal Risk Assessment'!$J$5:$J$252,$A26,'Goal Risk Assessment'!O$5:O$252)</f>
        <v>0</v>
      </c>
      <c r="G26" s="227">
        <f>SUMIF('Goal Risk Assessment'!$J$5:$J$252,$A26,'Goal Risk Assessment'!P$5:P$252)</f>
        <v>0</v>
      </c>
      <c r="H26" s="227">
        <f>SUMIF('Goal Risk Assessment'!$J$5:$J$252,$A26,'Goal Risk Assessment'!Q$5:Q$252)</f>
        <v>0</v>
      </c>
      <c r="I26" s="227">
        <f>SUMIF('Goal Risk Assessment'!$J$5:$J$252,$A26,'Goal Risk Assessment'!R$5:R$252)</f>
        <v>0</v>
      </c>
      <c r="J26" s="62" t="str">
        <f t="shared" si="0"/>
        <v>High</v>
      </c>
    </row>
    <row r="27" spans="1:10" ht="22" customHeight="1" x14ac:dyDescent="0.2">
      <c r="A27" s="62" t="s">
        <v>25</v>
      </c>
      <c r="B27" s="148" t="s">
        <v>54</v>
      </c>
      <c r="C27" s="149">
        <f>SUMIF('Goal Risk Assessment'!$J$5:$J$252,$A27,'Goal Risk Assessment'!K$5:K$252)</f>
        <v>0</v>
      </c>
      <c r="D27" s="149">
        <f>SUMIF('Goal Risk Assessment'!$J$5:$J$252,$A27,'Goal Risk Assessment'!L$5:L$252)</f>
        <v>1</v>
      </c>
      <c r="E27" s="149">
        <f>SUMIF('Goal Risk Assessment'!$J$5:$J$252,$A27,'Goal Risk Assessment'!M$5:M$252)</f>
        <v>0</v>
      </c>
      <c r="F27" s="149">
        <f>SUMIF('Goal Risk Assessment'!$J$5:$J$252,$A27,'Goal Risk Assessment'!O$5:O$252)</f>
        <v>0</v>
      </c>
      <c r="G27" s="149">
        <f>SUMIF('Goal Risk Assessment'!$J$5:$J$252,$A27,'Goal Risk Assessment'!P$5:P$252)</f>
        <v>0</v>
      </c>
      <c r="H27" s="149">
        <f>SUMIF('Goal Risk Assessment'!$J$5:$J$252,$A27,'Goal Risk Assessment'!Q$5:Q$252)</f>
        <v>0</v>
      </c>
      <c r="I27" s="149">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2021-02-26T18:18:12Z</dcterms:modified>
</cp:coreProperties>
</file>