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F4C100CB-7A2D-8C49-A0ED-631BA48941CA}" xr6:coauthVersionLast="46" xr6:coauthVersionMax="46" xr10:uidLastSave="{00000000-0000-0000-0000-000000000000}"/>
  <bookViews>
    <workbookView xWindow="0" yWindow="460" windowWidth="28800" windowHeight="165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1" i="6" l="1"/>
  <c r="H21" i="6"/>
  <c r="G21" i="6"/>
  <c r="F21" i="6"/>
  <c r="I27" i="6"/>
  <c r="H27" i="6"/>
  <c r="G27" i="6"/>
  <c r="F27" i="6"/>
  <c r="H23" i="6"/>
  <c r="G23" i="6"/>
  <c r="I23" i="6"/>
  <c r="F23" i="6"/>
  <c r="I22" i="6"/>
  <c r="H22" i="6"/>
  <c r="G22" i="6"/>
  <c r="F22" i="6"/>
  <c r="P175" i="9"/>
  <c r="Q175" i="9"/>
  <c r="O175" i="9"/>
  <c r="R175" i="9"/>
  <c r="F15" i="6"/>
  <c r="I15" i="6"/>
  <c r="G15" i="6"/>
  <c r="H15" i="6"/>
  <c r="H14" i="6"/>
  <c r="G14" i="6"/>
  <c r="F14" i="6"/>
  <c r="I14" i="6"/>
  <c r="H11" i="6"/>
  <c r="G11" i="6"/>
  <c r="F11" i="6"/>
  <c r="I11" i="6"/>
  <c r="F8" i="6"/>
  <c r="I8" i="6"/>
  <c r="H8" i="6"/>
  <c r="G8" i="6"/>
  <c r="H6"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6" i="9"/>
  <c r="M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1" i="6" l="1"/>
  <c r="D11" i="6"/>
  <c r="J11" i="6" s="1"/>
  <c r="C11" i="6"/>
  <c r="N224" i="9"/>
  <c r="O224" i="9"/>
  <c r="P224" i="9"/>
  <c r="G24" i="6" s="1"/>
  <c r="Q224" i="9"/>
  <c r="R224" i="9"/>
  <c r="N223" i="9"/>
  <c r="O223" i="9"/>
  <c r="F24" i="6" s="1"/>
  <c r="P223" i="9"/>
  <c r="R223" i="9"/>
  <c r="Q223" i="9"/>
  <c r="L242" i="9"/>
  <c r="O242" i="9"/>
  <c r="P242" i="9"/>
  <c r="Q242" i="9"/>
  <c r="R242" i="9"/>
  <c r="N227" i="9"/>
  <c r="O227" i="9"/>
  <c r="P227" i="9"/>
  <c r="Q227" i="9"/>
  <c r="R227" i="9"/>
  <c r="N163" i="9"/>
  <c r="O163" i="9"/>
  <c r="P163" i="9"/>
  <c r="Q163" i="9"/>
  <c r="R163" i="9"/>
  <c r="P181" i="9"/>
  <c r="R181" i="9"/>
  <c r="O181" i="9"/>
  <c r="Q181" i="9"/>
  <c r="J22" i="6"/>
  <c r="J23" i="6"/>
  <c r="J25" i="6"/>
  <c r="M180" i="9"/>
  <c r="P180" i="9"/>
  <c r="O180" i="9"/>
  <c r="Q180" i="9"/>
  <c r="R180" i="9"/>
  <c r="M178" i="9"/>
  <c r="P178" i="9"/>
  <c r="O178" i="9"/>
  <c r="Q178" i="9"/>
  <c r="R178" i="9"/>
  <c r="M182" i="9"/>
  <c r="P182" i="9"/>
  <c r="Q182" i="9"/>
  <c r="R182" i="9"/>
  <c r="O182" i="9"/>
  <c r="P179" i="9"/>
  <c r="R179" i="9"/>
  <c r="Q179" i="9"/>
  <c r="O179" i="9"/>
  <c r="P183" i="9"/>
  <c r="R183" i="9"/>
  <c r="O183" i="9"/>
  <c r="Q183" i="9"/>
  <c r="J27" i="6"/>
  <c r="O177" i="9"/>
  <c r="P177" i="9"/>
  <c r="Q177" i="9"/>
  <c r="R177" i="9"/>
  <c r="M176" i="9"/>
  <c r="O176" i="9"/>
  <c r="P176" i="9"/>
  <c r="Q176" i="9"/>
  <c r="R176" i="9"/>
  <c r="C21" i="6"/>
  <c r="D21" i="6"/>
  <c r="E21" i="6"/>
  <c r="R164" i="9"/>
  <c r="I19" i="6" s="1"/>
  <c r="O164" i="9"/>
  <c r="F19" i="6" s="1"/>
  <c r="Q164" i="9"/>
  <c r="H19" i="6" s="1"/>
  <c r="P164" i="9"/>
  <c r="M184" i="9"/>
  <c r="R184" i="9"/>
  <c r="O184" i="9"/>
  <c r="Q184" i="9"/>
  <c r="P184" i="9"/>
  <c r="N171" i="9"/>
  <c r="R171" i="9"/>
  <c r="O171" i="9"/>
  <c r="P171" i="9"/>
  <c r="Q171" i="9"/>
  <c r="R172" i="9"/>
  <c r="P172" i="9"/>
  <c r="O172" i="9"/>
  <c r="Q172" i="9"/>
  <c r="M173" i="9"/>
  <c r="R173" i="9"/>
  <c r="P173" i="9"/>
  <c r="O173" i="9"/>
  <c r="Q173" i="9"/>
  <c r="R170" i="9"/>
  <c r="P170" i="9"/>
  <c r="O170" i="9"/>
  <c r="Q170" i="9"/>
  <c r="R174" i="9"/>
  <c r="P174" i="9"/>
  <c r="O174" i="9"/>
  <c r="Q174" i="9"/>
  <c r="N169" i="9"/>
  <c r="Q169" i="9"/>
  <c r="R169" i="9"/>
  <c r="O169" i="9"/>
  <c r="P169" i="9"/>
  <c r="N151" i="9"/>
  <c r="P151" i="9"/>
  <c r="R151" i="9"/>
  <c r="O151" i="9"/>
  <c r="Q151" i="9"/>
  <c r="L151" i="9"/>
  <c r="N147" i="9"/>
  <c r="P147" i="9"/>
  <c r="Q147" i="9"/>
  <c r="R147" i="9"/>
  <c r="O147" i="9"/>
  <c r="N124" i="9"/>
  <c r="P124" i="9"/>
  <c r="Q124" i="9"/>
  <c r="R124" i="9"/>
  <c r="O124" i="9"/>
  <c r="P125" i="9"/>
  <c r="Q125" i="9"/>
  <c r="R125" i="9"/>
  <c r="O125" i="9"/>
  <c r="N126" i="9"/>
  <c r="P126" i="9"/>
  <c r="Q126" i="9"/>
  <c r="R126" i="9"/>
  <c r="O126" i="9"/>
  <c r="N122" i="9"/>
  <c r="P122" i="9"/>
  <c r="Q122" i="9"/>
  <c r="R122" i="9"/>
  <c r="O122" i="9"/>
  <c r="M146" i="9"/>
  <c r="P146" i="9"/>
  <c r="Q146" i="9"/>
  <c r="R146" i="9"/>
  <c r="O146" i="9"/>
  <c r="N132" i="9"/>
  <c r="O132" i="9"/>
  <c r="F17" i="6" s="1"/>
  <c r="P132" i="9"/>
  <c r="G17" i="6" s="1"/>
  <c r="R132" i="9"/>
  <c r="I17" i="6" s="1"/>
  <c r="Q132" i="9"/>
  <c r="H17" i="6" s="1"/>
  <c r="N121" i="9"/>
  <c r="O121" i="9"/>
  <c r="P121" i="9"/>
  <c r="R121" i="9"/>
  <c r="Q121" i="9"/>
  <c r="N145" i="9"/>
  <c r="O145" i="9"/>
  <c r="P145" i="9"/>
  <c r="R145" i="9"/>
  <c r="Q145" i="9"/>
  <c r="N120" i="9"/>
  <c r="O120" i="9"/>
  <c r="P120" i="9"/>
  <c r="Q120" i="9"/>
  <c r="R120" i="9"/>
  <c r="M144" i="9"/>
  <c r="O144" i="9"/>
  <c r="P144" i="9"/>
  <c r="Q144" i="9"/>
  <c r="R144" i="9"/>
  <c r="M143" i="9"/>
  <c r="O143" i="9"/>
  <c r="P143" i="9"/>
  <c r="Q143" i="9"/>
  <c r="R143" i="9"/>
  <c r="C15" i="6"/>
  <c r="D15" i="6"/>
  <c r="E15" i="6"/>
  <c r="M139" i="9"/>
  <c r="Q139" i="9"/>
  <c r="R139" i="9"/>
  <c r="O139" i="9"/>
  <c r="P139" i="9"/>
  <c r="N140" i="9"/>
  <c r="Q140" i="9"/>
  <c r="R140" i="9"/>
  <c r="O140" i="9"/>
  <c r="P140" i="9"/>
  <c r="M141" i="9"/>
  <c r="Q141" i="9"/>
  <c r="R141" i="9"/>
  <c r="O141" i="9"/>
  <c r="P141" i="9"/>
  <c r="Q127" i="9"/>
  <c r="R127" i="9"/>
  <c r="O127" i="9"/>
  <c r="F16" i="6" s="1"/>
  <c r="P127" i="9"/>
  <c r="N142" i="9"/>
  <c r="Q142" i="9"/>
  <c r="R142" i="9"/>
  <c r="O142" i="9"/>
  <c r="P142" i="9"/>
  <c r="N138" i="9"/>
  <c r="R138" i="9"/>
  <c r="P138" i="9"/>
  <c r="Q138" i="9"/>
  <c r="O138" i="9"/>
  <c r="D14" i="6"/>
  <c r="M137" i="9"/>
  <c r="Q137" i="9"/>
  <c r="O137" i="9"/>
  <c r="R137" i="9"/>
  <c r="P137" i="9"/>
  <c r="E14" i="6"/>
  <c r="N136" i="9"/>
  <c r="P136" i="9"/>
  <c r="Q136" i="9"/>
  <c r="R136" i="9"/>
  <c r="O136" i="9"/>
  <c r="C14" i="6"/>
  <c r="J14" i="6" s="1"/>
  <c r="N88" i="9"/>
  <c r="R88" i="9"/>
  <c r="O88" i="9"/>
  <c r="P88" i="9"/>
  <c r="Q88" i="9"/>
  <c r="L239" i="9"/>
  <c r="R239" i="9"/>
  <c r="O239" i="9"/>
  <c r="F26" i="6" s="1"/>
  <c r="P239" i="9"/>
  <c r="G26" i="6" s="1"/>
  <c r="Q239" i="9"/>
  <c r="H26" i="6" s="1"/>
  <c r="Q94" i="9"/>
  <c r="R94" i="9"/>
  <c r="O94" i="9"/>
  <c r="P94" i="9"/>
  <c r="N93" i="9"/>
  <c r="Q93" i="9"/>
  <c r="R93" i="9"/>
  <c r="O93" i="9"/>
  <c r="P93" i="9"/>
  <c r="Q90" i="9"/>
  <c r="R90" i="9"/>
  <c r="N90" i="9"/>
  <c r="K90" i="9"/>
  <c r="M90" i="9"/>
  <c r="O90" i="9"/>
  <c r="P90" i="9"/>
  <c r="L90" i="9"/>
  <c r="N77" i="9"/>
  <c r="P77" i="9"/>
  <c r="Q77" i="9"/>
  <c r="R77" i="9"/>
  <c r="O77" i="9"/>
  <c r="N86" i="9"/>
  <c r="P86" i="9"/>
  <c r="Q86" i="9"/>
  <c r="R86" i="9"/>
  <c r="O86" i="9"/>
  <c r="H24" i="6"/>
  <c r="I24" i="6"/>
  <c r="C8" i="6"/>
  <c r="J8" i="6" s="1"/>
  <c r="D8" i="6"/>
  <c r="E8" i="6"/>
  <c r="N75" i="9"/>
  <c r="O75" i="9"/>
  <c r="P75" i="9"/>
  <c r="Q75" i="9"/>
  <c r="R75" i="9"/>
  <c r="N76" i="9"/>
  <c r="O76" i="9"/>
  <c r="R76" i="9"/>
  <c r="P76" i="9"/>
  <c r="Q76" i="9"/>
  <c r="N74" i="9"/>
  <c r="O74" i="9"/>
  <c r="P74" i="9"/>
  <c r="Q74" i="9"/>
  <c r="R74" i="9"/>
  <c r="C7" i="6"/>
  <c r="N73" i="9"/>
  <c r="R73" i="9"/>
  <c r="Q73" i="9"/>
  <c r="O73" i="9"/>
  <c r="F12" i="6" s="1"/>
  <c r="P73" i="9"/>
  <c r="D7" i="6"/>
  <c r="E7" i="6"/>
  <c r="C6" i="6"/>
  <c r="J6" i="6" s="1"/>
  <c r="N57" i="9"/>
  <c r="R57" i="9"/>
  <c r="O57" i="9"/>
  <c r="P57" i="9"/>
  <c r="Q57" i="9"/>
  <c r="L57" i="9"/>
  <c r="M40" i="9"/>
  <c r="R40" i="9"/>
  <c r="O40" i="9"/>
  <c r="P40" i="9"/>
  <c r="Q40" i="9"/>
  <c r="N55" i="9"/>
  <c r="R55" i="9"/>
  <c r="O55" i="9"/>
  <c r="P55" i="9"/>
  <c r="Q55" i="9"/>
  <c r="N53" i="9"/>
  <c r="R53" i="9"/>
  <c r="P53" i="9"/>
  <c r="Q53" i="9"/>
  <c r="O53" i="9"/>
  <c r="N56" i="9"/>
  <c r="R56" i="9"/>
  <c r="O56" i="9"/>
  <c r="P56" i="9"/>
  <c r="Q56" i="9"/>
  <c r="L54" i="9"/>
  <c r="R54" i="9"/>
  <c r="O54" i="9"/>
  <c r="P54" i="9"/>
  <c r="Q54" i="9"/>
  <c r="C5" i="6"/>
  <c r="J5" i="6" s="1"/>
  <c r="L44" i="9"/>
  <c r="P44" i="9"/>
  <c r="G9" i="6" s="1"/>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E19" i="6" s="1"/>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D19" i="6" s="1"/>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C13" i="6" l="1"/>
  <c r="E9" i="6"/>
  <c r="I26" i="6"/>
  <c r="D10" i="6"/>
  <c r="I9" i="6"/>
  <c r="D26" i="6"/>
  <c r="G19" i="6"/>
  <c r="H10" i="6"/>
  <c r="H13" i="6"/>
  <c r="C24" i="6"/>
  <c r="C26" i="6"/>
  <c r="J26" i="6" s="1"/>
  <c r="E26" i="6"/>
  <c r="E24" i="6"/>
  <c r="D24" i="6"/>
  <c r="J21" i="6"/>
  <c r="H20" i="6"/>
  <c r="G20" i="6"/>
  <c r="F20" i="6"/>
  <c r="J19" i="6"/>
  <c r="D20" i="6"/>
  <c r="I20" i="6"/>
  <c r="C20" i="6"/>
  <c r="E20" i="6"/>
  <c r="C16" i="6"/>
  <c r="M148" i="9"/>
  <c r="P148" i="9"/>
  <c r="G18" i="6" s="1"/>
  <c r="Q148" i="9"/>
  <c r="R148" i="9"/>
  <c r="O148" i="9"/>
  <c r="K150" i="9"/>
  <c r="N148" i="9"/>
  <c r="I16" i="6"/>
  <c r="P149" i="9"/>
  <c r="Q149" i="9"/>
  <c r="R149" i="9"/>
  <c r="O149" i="9"/>
  <c r="P150" i="9"/>
  <c r="Q150" i="9"/>
  <c r="R150" i="9"/>
  <c r="O150" i="9"/>
  <c r="J17" i="6"/>
  <c r="D16" i="6"/>
  <c r="G16" i="6"/>
  <c r="E16" i="6"/>
  <c r="H16" i="6"/>
  <c r="J15" i="6"/>
  <c r="G13" i="6"/>
  <c r="I13" i="6"/>
  <c r="D13" i="6"/>
  <c r="F13" i="6"/>
  <c r="E13" i="6"/>
  <c r="C12" i="6"/>
  <c r="I12" i="6"/>
  <c r="E12" i="6"/>
  <c r="G12" i="6"/>
  <c r="D12" i="6"/>
  <c r="J7" i="6"/>
  <c r="H12" i="6"/>
  <c r="D9" i="6"/>
  <c r="F9" i="6"/>
  <c r="F10" i="6"/>
  <c r="G10" i="6"/>
  <c r="C10" i="6"/>
  <c r="E10" i="6"/>
  <c r="I10" i="6"/>
  <c r="L148" i="9"/>
  <c r="M150" i="9"/>
  <c r="M149" i="9"/>
  <c r="N149" i="9"/>
  <c r="K149" i="9"/>
  <c r="L149" i="9"/>
  <c r="H18" i="6" l="1"/>
  <c r="F18" i="6"/>
  <c r="J24" i="6"/>
  <c r="C18" i="6"/>
  <c r="J18" i="6" s="1"/>
  <c r="D18" i="6"/>
  <c r="I18" i="6"/>
  <c r="E18" i="6"/>
  <c r="J20" i="6"/>
  <c r="J16" i="6"/>
  <c r="J13" i="6"/>
  <c r="J12" i="6"/>
  <c r="J9" i="6"/>
  <c r="J10" i="6"/>
  <c r="B1" i="6" l="1"/>
  <c r="B1" i="8"/>
  <c r="R6" i="7"/>
</calcChain>
</file>

<file path=xl/sharedStrings.xml><?xml version="1.0" encoding="utf-8"?>
<sst xmlns="http://schemas.openxmlformats.org/spreadsheetml/2006/main" count="1848" uniqueCount="837">
  <si>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</si>
  <si>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</si>
  <si>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</si>
  <si>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</si>
  <si>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</si>
  <si>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</si>
  <si>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</si>
  <si>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</si>
  <si>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</si>
  <si>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</si>
  <si>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</si>
  <si>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</si>
  <si>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</si>
  <si>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</si>
  <si>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</si>
  <si>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</si>
  <si>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</si>
  <si>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</si>
  <si>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</si>
  <si>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</si>
  <si>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</si>
  <si>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</si>
  <si>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</si>
  <si>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</si>
  <si>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</si>
  <si>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</si>
  <si>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</si>
  <si>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</si>
  <si>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</si>
  <si>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</si>
  <si>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</si>
  <si>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</si>
  <si>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</si>
  <si>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</si>
  <si>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</si>
  <si>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</si>
  <si>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</si>
  <si>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</si>
  <si>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</si>
  <si>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</si>
  <si>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</si>
  <si>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</si>
  <si>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</si>
  <si>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</si>
  <si>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</si>
  <si>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</si>
  <si>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</si>
  <si>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</si>
  <si>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</si>
  <si>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</si>
  <si>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</si>
  <si>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</si>
  <si>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</si>
  <si>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</si>
  <si>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</si>
  <si>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</si>
  <si>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</si>
  <si>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</si>
  <si>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</si>
  <si>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</si>
  <si>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</si>
  <si>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</si>
  <si>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</si>
  <si>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</si>
  <si>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</si>
  <si>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</si>
  <si>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</si>
  <si>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</si>
  <si>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</si>
  <si>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</si>
  <si>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</si>
  <si>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</si>
  <si>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</si>
  <si>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</si>
  <si>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</si>
  <si>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</si>
  <si>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</si>
  <si>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</si>
  <si>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</si>
  <si>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</si>
  <si>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</si>
  <si>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</si>
  <si>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</si>
  <si>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</si>
  <si>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</si>
  <si>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</si>
  <si>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</si>
  <si>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</si>
  <si>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</si>
  <si>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</si>
  <si>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</si>
  <si>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</si>
  <si>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</si>
  <si>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</si>
  <si>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</si>
  <si>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</si>
  <si>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</si>
  <si>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</si>
  <si>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</si>
  <si>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</si>
  <si>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</si>
  <si>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</si>
  <si>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</si>
  <si>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</si>
  <si>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</si>
  <si>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</si>
  <si>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</si>
  <si>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</si>
  <si>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</si>
  <si>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</si>
  <si>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</si>
  <si>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</si>
  <si>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</si>
  <si>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</si>
  <si>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</si>
  <si>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</si>
  <si>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</si>
  <si>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</si>
  <si>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</si>
  <si>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</si>
  <si>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</si>
  <si>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</si>
  <si>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</si>
  <si>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</si>
  <si>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</si>
  <si>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</si>
  <si>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</si>
  <si>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</si>
  <si>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</si>
  <si>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</si>
  <si>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</si>
  <si>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</si>
  <si>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</si>
  <si>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</si>
  <si>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</si>
  <si>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</si>
  <si>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</si>
  <si>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</si>
  <si>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</si>
  <si>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</si>
  <si>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</si>
  <si>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</si>
  <si>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</si>
  <si>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</si>
  <si>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</si>
  <si>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</si>
  <si>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</si>
  <si>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</si>
  <si>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</si>
  <si>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</si>
  <si>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</si>
  <si>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</si>
  <si>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</si>
  <si>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</si>
  <si>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</si>
  <si>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</si>
  <si>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</si>
  <si>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</si>
  <si>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</si>
  <si>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</si>
  <si>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</si>
  <si>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</si>
  <si>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</si>
  <si>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</si>
  <si>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</si>
  <si>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</si>
  <si>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</si>
  <si>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</si>
  <si>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</si>
  <si>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</si>
  <si>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</si>
  <si>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</si>
  <si>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</si>
  <si>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</si>
  <si>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</si>
  <si>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</si>
  <si>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</si>
  <si>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</si>
  <si>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</si>
  <si>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</si>
  <si>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</si>
  <si>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</si>
  <si>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</si>
  <si>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</si>
  <si>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</si>
  <si>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</si>
  <si>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</si>
  <si>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</si>
  <si>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</si>
  <si>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</si>
  <si>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</si>
  <si>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</si>
  <si>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</si>
  <si>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</si>
  <si>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</si>
  <si>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</si>
  <si>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</si>
  <si>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</si>
  <si>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</si>
  <si>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</si>
  <si>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</si>
  <si>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</si>
  <si>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</si>
  <si>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</si>
  <si>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</si>
  <si>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</si>
  <si>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</si>
  <si>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</si>
  <si>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</si>
  <si>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</si>
  <si>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</si>
  <si>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</si>
  <si>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</si>
  <si>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</si>
  <si>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</si>
  <si>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</si>
  <si>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</si>
  <si>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</si>
  <si>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</si>
  <si>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</si>
  <si>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</si>
  <si>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</si>
  <si>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</si>
  <si>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</si>
  <si>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</si>
  <si>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</si>
  <si>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</si>
  <si>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</si>
  <si>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</si>
  <si>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</si>
  <si>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</si>
  <si>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</si>
  <si>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</si>
  <si>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</si>
  <si>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</si>
  <si>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</si>
  <si>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</si>
  <si>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</si>
  <si>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</si>
  <si>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</si>
  <si>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</si>
  <si>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</si>
  <si>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</si>
  <si>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</si>
  <si>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</si>
  <si>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</si>
  <si>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</si>
  <si>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</si>
  <si>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</si>
  <si>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</si>
  <si>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</si>
  <si>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</si>
  <si>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</si>
  <si>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</si>
  <si>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</si>
  <si>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</si>
  <si>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</si>
  <si>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</si>
  <si>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</si>
  <si>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</si>
  <si>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</si>
  <si>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</si>
  <si>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</si>
  <si>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</si>
  <si>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</si>
  <si>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</si>
  <si>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</si>
  <si>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</si>
  <si>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</si>
  <si>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</si>
  <si>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</si>
  <si>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</si>
  <si>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</si>
  <si>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</si>
  <si>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</si>
  <si>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</si>
  <si>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</si>
  <si>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</si>
  <si>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</si>
  <si>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</si>
  <si>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</si>
  <si>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</si>
  <si>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</si>
  <si>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</si>
  <si>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</si>
  <si>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</si>
  <si>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</si>
  <si>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</si>
  <si>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</si>
  <si>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</si>
  <si>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</si>
  <si>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</si>
  <si>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</si>
  <si>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</si>
  <si>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</si>
  <si>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</si>
  <si>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</si>
  <si>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</si>
  <si>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</si>
  <si>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</si>
  <si>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</si>
  <si>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</si>
  <si>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</si>
  <si>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</si>
  <si>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</si>
  <si>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</si>
  <si>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</si>
  <si>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</si>
  <si>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</si>
  <si>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</si>
  <si>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</si>
  <si>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</si>
  <si>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</si>
  <si>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</si>
  <si>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</si>
  <si>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</si>
  <si>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</si>
  <si>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</si>
  <si>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</si>
  <si>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</si>
  <si>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</si>
  <si>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</si>
  <si>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</si>
  <si>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</si>
  <si>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</si>
  <si>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</si>
  <si>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</si>
  <si>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</si>
  <si>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</si>
  <si>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</si>
  <si>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</si>
  <si>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</si>
  <si>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</si>
  <si>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</si>
  <si>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</si>
  <si>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</si>
  <si>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</si>
  <si>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</si>
  <si>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</si>
  <si>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</si>
  <si>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</si>
  <si>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</si>
  <si>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</si>
  <si>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</si>
  <si>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</si>
  <si>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</si>
  <si>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</si>
  <si>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</si>
  <si>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</si>
  <si>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</si>
  <si>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</si>
  <si>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</si>
  <si>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</si>
  <si>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</si>
  <si>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</si>
  <si>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</si>
  <si>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</si>
  <si>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</si>
  <si>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</si>
  <si>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</si>
  <si>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</si>
  <si>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</si>
  <si>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</si>
  <si>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</si>
  <si>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</si>
  <si>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</si>
  <si>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</si>
  <si>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</si>
  <si>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</si>
  <si>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</si>
  <si>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</si>
  <si>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</si>
  <si>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</si>
  <si>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</si>
  <si>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</si>
  <si>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</si>
  <si>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</si>
  <si>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</si>
  <si>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</si>
  <si>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</si>
  <si>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</si>
  <si>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</si>
  <si>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</si>
  <si>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</si>
  <si>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</si>
  <si>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</si>
  <si>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</si>
  <si>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</si>
  <si>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</si>
  <si>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</si>
  <si>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</si>
  <si>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</si>
  <si>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</si>
  <si>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</si>
  <si>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</si>
  <si>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</si>
  <si>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</si>
  <si>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</si>
  <si>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</si>
  <si>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</si>
  <si>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</si>
  <si>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</si>
  <si>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</si>
  <si>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</si>
  <si>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</si>
  <si>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</si>
  <si>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</si>
  <si>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</si>
  <si>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</si>
  <si>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</si>
  <si>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</si>
  <si>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</si>
  <si>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</si>
  <si>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</si>
  <si>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</si>
  <si>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</si>
  <si>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</si>
  <si>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</si>
  <si>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</si>
  <si>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</si>
  <si>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</si>
  <si>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</si>
  <si>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</si>
  <si>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</si>
  <si>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</si>
  <si>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</si>
  <si>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</si>
  <si>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</si>
  <si>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</si>
  <si>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</si>
  <si>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</si>
  <si>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</si>
  <si>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</si>
  <si>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</si>
  <si>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</si>
  <si>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</si>
  <si>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</si>
  <si>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</si>
  <si>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</si>
  <si>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</si>
  <si>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</si>
  <si>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</si>
  <si>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</si>
  <si>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</si>
  <si>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</si>
  <si>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</si>
  <si>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</si>
  <si>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</si>
  <si>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</si>
  <si>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</si>
  <si>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</si>
  <si>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</si>
  <si>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</si>
  <si>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</si>
  <si>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</si>
  <si>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</si>
  <si>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</si>
  <si>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</si>
  <si>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</si>
  <si>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</si>
  <si>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</si>
  <si>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</si>
  <si>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</si>
  <si>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</si>
  <si>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</si>
  <si>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</si>
  <si>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</si>
  <si>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</si>
  <si>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</si>
  <si>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</si>
  <si>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</si>
  <si>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</si>
  <si>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</si>
  <si>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</si>
  <si>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</si>
  <si>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</si>
  <si>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</si>
  <si>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</si>
  <si>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</si>
  <si>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</si>
  <si>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</si>
  <si>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</si>
  <si>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</si>
  <si>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</si>
  <si>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</si>
  <si>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</si>
  <si>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</si>
  <si>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</si>
  <si>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</si>
  <si>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</si>
  <si>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</si>
  <si>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</si>
  <si>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</si>
  <si>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</si>
  <si>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</si>
  <si>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</si>
  <si>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</si>
  <si>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</si>
  <si>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</si>
  <si>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</si>
  <si>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</si>
  <si>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</si>
  <si>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</si>
  <si>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</si>
  <si>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</si>
  <si>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</si>
  <si>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</si>
  <si>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</si>
  <si>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</si>
  <si>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</si>
  <si>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</si>
  <si>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</si>
  <si>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</si>
  <si>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</si>
  <si>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</si>
  <si>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</si>
  <si>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</si>
  <si>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</si>
  <si>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</si>
  <si>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</si>
  <si>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</si>
  <si>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</si>
  <si>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</si>
  <si>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</si>
  <si>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</si>
  <si>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</si>
  <si>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</si>
  <si>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</si>
  <si>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</si>
  <si>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</si>
  <si>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</si>
  <si>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</si>
  <si>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</si>
  <si>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</si>
  <si>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</si>
  <si>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</si>
  <si>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</si>
  <si>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</si>
  <si>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</si>
  <si>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</si>
  <si>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</si>
  <si>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</si>
  <si>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</si>
  <si>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</si>
  <si>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</si>
  <si>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</si>
  <si>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</si>
  <si>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</si>
  <si>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</si>
  <si>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</si>
  <si>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</si>
  <si>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</si>
  <si>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</si>
  <si>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</si>
  <si>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</si>
  <si>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</si>
  <si>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</si>
  <si>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</si>
  <si>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</si>
  <si>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</si>
  <si>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</si>
  <si>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</si>
  <si>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</si>
  <si>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</si>
  <si>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</si>
  <si>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</si>
  <si>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</si>
  <si>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</si>
  <si>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</si>
  <si>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</si>
  <si>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</si>
  <si>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</si>
  <si>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</si>
  <si>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</si>
  <si>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</si>
  <si>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</si>
  <si>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</si>
  <si>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</si>
  <si>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</si>
  <si>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</si>
  <si>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</si>
  <si>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</si>
  <si>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</si>
  <si>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</si>
  <si>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</si>
  <si>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</si>
  <si>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</si>
  <si>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</si>
  <si>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</si>
  <si>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</si>
  <si>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</si>
  <si>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</si>
  <si>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</si>
  <si>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</si>
  <si>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</si>
  <si>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</si>
  <si>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</si>
  <si>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</si>
  <si>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</si>
  <si>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</si>
  <si>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</si>
  <si>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</si>
  <si>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</si>
  <si>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</si>
  <si>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</si>
  <si>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</si>
  <si>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</si>
  <si>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</si>
  <si>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</si>
  <si>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</si>
  <si>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</si>
  <si>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</si>
  <si>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</si>
  <si>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</si>
  <si>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</si>
  <si>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</si>
  <si>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</si>
  <si>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</si>
  <si>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</si>
  <si>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</si>
  <si>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</si>
  <si>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</si>
  <si>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</si>
  <si>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</si>
  <si>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</si>
  <si>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</si>
  <si>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</si>
  <si>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</si>
  <si>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</si>
  <si>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</si>
  <si>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</si>
  <si>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</si>
  <si>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</si>
  <si>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Wind energy generation</t>
  </si>
  <si>
    <t xml:space="preserve">"Wind energy generation is the process of capturing kinetic energy from wind through a turbine to create electricity. A wind generation facility, also called a wind farm, is a collection of such turbines in the same geographical area, either onshore or offshore. [1] Energy generated from individual turbines are collected by inter-turbine (array) cables and sent to a substation to increase the voltage. From the substation, transmission lines transport the energy to an external distribution facility. [2] [3] 
Wind farm developers are in charge of the development and operation (and often also maintenance) of on-shore and off-shore wind farms. This does not include the manufacturing of turbines and foundations, turbine installation and substation construction as this is typically procured from primary contractors. [4] From the substation, the responsibility of transporting the electricity to a distribution company lies with the Transmission System Operators (TSOs). Due to the cost of creating transmission line infrastructure, TSOs are often fully or partly owned by national governments or states. [5] The role of TSOs for wind energy includes the development and operation of onshore and offshore transmission lines and sometimes the substation. [6] It does not include the manufacturing of transmission lines and structures (such as steel towers). The construction of the transmission system (including installing overhead or underground power lines) is often contracted through the supply chain. [7] [8] 
In this heatmap, the operation of ‘distributed wind’ (turbines not connected to the grid, e.g. community or private turbines) is not included.  </t>
  </si>
  <si>
    <t>Fossil fuel energy generation</t>
  </si>
  <si>
    <t>Other renewable energy generation</t>
  </si>
  <si>
    <t>Solar; hydro and tidal; Biomass; Geothermal energy generation</t>
  </si>
  <si>
    <t>Nuclear energy generation</t>
  </si>
  <si>
    <t>Energy distribution</t>
  </si>
  <si>
    <t>Energy distribution infrastructure</t>
  </si>
  <si>
    <t>3510</t>
  </si>
  <si>
    <t>Electric power generation, transmission and distribution</t>
  </si>
  <si>
    <t>Only</t>
  </si>
  <si>
    <t>Other energy generation Business Activities</t>
  </si>
  <si>
    <t>Yes</t>
  </si>
  <si>
    <t>While wind energy generation does not depend on fossil fuel as an input. It is worth noting, however, that to increase wind farm performance and to minimise operations and maintenance costs, wind farms do use big data analytics to increase performance and sensing &amp; monitoring systems to detect damages. [9]</t>
  </si>
  <si>
    <t>No</t>
  </si>
  <si>
    <t xml:space="preserve">A typical business consumes negligible quantities of water for industrial and commercial purposes and has the lowest water consumption per MWh compared to a variety of other means of power production (coal, oil, gas, nuclear, hydro, biomass, biofuel and geothermal). [11]  </t>
  </si>
  <si>
    <t>Prime contractors include companies specialised in designing and manufacturing wind turbines. Other suppliers provide turbine foundations, transmission lines, steel constructions, technology (sensors, software etc.) and the physical construction of infrastructure. [4] As a wind turbine is composed of &gt;8000 components, many of them made out of different materials (steel, fiberglass, concrete etc.), manufactures themselves work with a variety of suppliers [35] overall increasing the complexity of the supply chain.</t>
  </si>
  <si>
    <t xml:space="preserve">A typical business is not characterized by processes or inputs resulting in significant operational emissions. While the construction of wind farm infrastructure such as turbines, turbine foundations and substations produces emissions, this is typically carried out by contractors, so would fall within BE04: Procurement. </t>
  </si>
  <si>
    <t xml:space="preserve">A typical business is not characterized by processes or inputs resulting in significant operational GHG emissions. While the construction of wind farm infrastructure such as turbines, turbine foundations and substations produces emissions, this is typically carried out by contractors, so would fall within BE04: Procurement. </t>
  </si>
  <si>
    <t xml:space="preserve">The most significant waste source associated with wind farms are the turbines. The lifetime of a turbine is approximately 20 years. It is estimated that around 28% of the installed European turbines are now older than 15 years, as of 2020, and that 25% of turbines in North America will reach the end of their life span by 2030. [15] [16] When a turbine is repowered, it is either fully replaced or it is upgraded (partial repowering) with advanced technologies whilst retaining the original foundation and tower. Much effort is going into the recyclability of the turbines with a current recycling rate of around 85-90%. Wind turbine recycling predominantly occurs in Europe and North America. </t>
  </si>
  <si>
    <t>Onshore wind turbines and their infrastructure physically occupy around 1-3% of land in a wind farm site dependent on the topography and existing infrastructure of the land. This has led wind farm developers to collaborate and negotiate with landowners to allow turbines to co-exist with agriculture, livestock grazing or other land management. [18] [19] The negotiation between landowners/farmers/communities and wind farm developers typically results in a lease or royalty payments which has been shown to increase wealth in many rural areas. Potential land grabbing, with political endorsement, can be a risk where projects are developed without consent from landowners or local communities. [21] 
The permissions, construction and testing of wind farms involve many actors besides developers and construction companies, including authorities, local land owners and communities. The level of cooperation and trust among these actors impact how the wind farm is constructed and how it affects the local area. [13]</t>
  </si>
  <si>
    <t xml:space="preserve">So far, the most optimal locations for onshore wind farms have been along coastlines with high wind and low turbulence. These areas are slowly getting occupied, leading to wind farm developments in more complex terrains with higher biodiversity. [22] Wind farm construction might lead to habitat loss or fragmentation or to the displacements of animals due to other disturbances (e.g. increased human activity). [13] There are also direct injuries and fatalities of animal (mainly bat and bird) collisions with wind turbines, power lines and other infrastructure. The scale of such impact varies depending on the wind farm site and bird species. [13] [23] Offshore wind farm developments might also temporarily or permanently affect biodiversity by impacting marine ecosystems through the construction of below-surface infrastructure. [24] </t>
  </si>
  <si>
    <t xml:space="preserve">The continuous replacement of fossil fuels by renewables is leading to the acquisition of more and more land by wind farm developers in order to expand the energy system. [25]   </t>
  </si>
  <si>
    <t>Onshore wind turbines and their infrastructure physically occupy around 1-3% of land in a wind farm site dependent on the topography and existing infrastructure of the land. This has led wind farm developers to collaborate and negotiate with landowners to allow turbines to co-exist with agriculture, livestock grazing or other land management. [18] [19]  
The negotiation between landowners/farmers/communities and wind farm developers typically results in a lease or royalty payments which has been shown to increase wealth in many rural areas. Potential land grabbing, with political endorsement, can be a risk where projects are developed without consent from landowners or local communities. [21]</t>
  </si>
  <si>
    <t xml:space="preserve">Wind farms have the potential to be obstructive to communities through disturbances from turbine noise and aesthetics. One of the main communal concerns of wind farm establishment is the perceived effect of turbine noise on human health. [26] As many turbines are installed in sparsely populated areas with low background noises, turbine noise might be perceived higher. Turbine blades are also known for disturbing the visual environment for local communities. Together with noise annoyance, such effects might lead to a negative attitude towards the wind farms from locals. [27] </t>
  </si>
  <si>
    <t>Some wind farm developers and Transmission System Operators (TSOs) carry out maintenance and routine operations in-house which might expose their operation/maintenance crew to dangerous conditions. Managing offshore wind farms introduce hazardous challenges from working on a turbine from a boat or below water, or being transported back and forth to the wind farm in changing weather conditions. [28] Hazardous weather from thunderstorms and lightning, falls or injuries from working with heights, electrical and mechanical hazards and risk of fire are examples of dangerous working conditions on onshore wind farms. [29] Common for all wind farm operation and maintenance tasks is a strong focus on training in safety measures by employees.</t>
  </si>
  <si>
    <t xml:space="preserve">Wind farm developers and  Transmission System Operators (TSOs) rely heavily on trained employees with strong management and technical skills (project developers, engineers, specialists (GIS, IT), analysts, finance etc.). [30] </t>
  </si>
  <si>
    <t xml:space="preserve">Wind farm developers and  Transmission System Operators (TSOs) rely on highly skilled employees, both those who are office-based and those who carry out operation and maintenance tasks on site, which implies that the overall workforce consists of permanent workers. Furthermore, the largest offshore wind developers are all located within Europe and are subject to strong regulations. [31] So far, the largest onshore wind developments have taken place in China, India and the US [32], while employment regulation in China and India may be weaker. </t>
  </si>
  <si>
    <t xml:space="preserve">A typical business may engage in discriminatory practices, often unintentionally. This risk is present but not heightened for this Business Activity. However, there is a gender disparity in the wind energy sector with only 21% women in the overall wind energy workforce, mainly in administrative roles. Looking specifically at developers and operators within the wind energy sector, the share of women is 27% and 26% respectively, again with the majority of women positioned in administrative roles. Barriers for women entering the wind energy sector include gender role perceptions, cultural/social norms, a lack of gender targets and limiting hiring practices. [33] </t>
  </si>
  <si>
    <t>A safety culture with extensive training is vital to operate wind farms and transmission networks as some workers might be exposed to electrical and mechanical hazards, height hazards, weather conditions etc. [29] Due to the raised risk of dangerous working conditions, it is important to have a robust employee concerns mechanism in place for wind farm developers and TSOs.</t>
  </si>
  <si>
    <t>Electricity generated from wind energy is a renewable resource with a negligible emission or water consumption footprint. [14] [11] “Misuse” of electricity is generally linked to the unnecessary use of electrical equipment (e.g. leaving lights on and powering an empty freezer) and is therefore more of a waste than misuse issue. Electricity in itself causes no harm during or after use.</t>
  </si>
  <si>
    <t xml:space="preserve">The product of ´electricity´ for wind farm developers and ‘security of supply´ for  Transmission System Operators (TSOs) cannot be misused by other businesses (e.g. electricity suppliers who buys electricity from wind farm owners), or consumers. Both wind farm developers and TSOs are part of a complicated electricity market, where most players closely collaborate due to a mutual dependency on each other. 
It should be noted that product misuse can be encountered further downstream in the supply chain as energy providers might falsely claim to provide 100% renewable energy to their customers whilst much of the supplied power is generated by fossil fuels. [34] </t>
  </si>
  <si>
    <t xml:space="preserve">At the end-of-life, electricity is transformed into heat, light, kinetic and mechanical energy and does not in itself leave a physical footprint.  </t>
  </si>
  <si>
    <t xml:space="preserve">The wind energy generation business activity does not have any characteristics that would make it more susceptible to breaching the ‘spirit and the letter’ of tax regulation. That being said, wind farm development has historically been driven by government schemes (subsidies, tax reductions etc.) in an effort to attract the investment related to wind development. [37] Only recently have some (offshore) wind farms become subsidy-free. [38] With the expansion of wind development into new areas, including the developing world, risks of lacking tax collection, corruption or other criminal activities associated to publicly subsidized renewable energy schemes might emerge where there are weak institutions. [39] [40] </t>
  </si>
  <si>
    <t xml:space="preserve">The business model for wind farm development and transmission network development does not rely on the ownership or management of financial assets except for appropriate day-to-day management. This includes any accumulated investments going into new developments. </t>
  </si>
  <si>
    <t xml:space="preserve">Although ethics-related issues may arise (e.g. anti-competitive practices), this wind energy generation business activity does not have any high intensity ethical hotspots tied to its specific business activities. That being said, particularly offshore farm developers are continuously seeking to open new markets in emerging countries. [36] If such countries contain weak institutions it might make them susceptible to corruption in relation to the wind farm development. </t>
  </si>
  <si>
    <t xml:space="preserve">Due to being a renewable resource, electricity generation from wind energy emits no greenhouse gases (GHG) during use. </t>
  </si>
  <si>
    <t>Electricity generated from wind energy is a renewable resource with a negligible emission or water consumption footprint. [14] [11] Electricity typically causes harm to people only indirectly, as a result of the misuse of electrical equipment.</t>
  </si>
  <si>
    <t>Website</t>
  </si>
  <si>
    <t>Document from website</t>
  </si>
  <si>
    <t>Journal article</t>
  </si>
  <si>
    <t>Book</t>
  </si>
  <si>
    <t>Basics of Wind Energy</t>
  </si>
  <si>
    <t>American Wind Energy Association</t>
  </si>
  <si>
    <t>https://www.awea.org/wind-101/basics-of-wind-energy#:~:text=Wind%20energy%20(or%20wind%20power,the%20wind%20and%20generate%20electricity.</t>
  </si>
  <si>
    <t>Offshore Wind Power Plant Technology Catalogue - Components of wind power plants, AC collection systems and HVDC systems</t>
  </si>
  <si>
    <t>K.Das and N.Antonioius Cutululis</t>
  </si>
  <si>
    <t>https://core.ac.uk/download/pdf/154333104.pdf</t>
  </si>
  <si>
    <t>Optimal Cable Design of Wind Farms: The Infrastructure and Losses Cost Minimization Case</t>
  </si>
  <si>
    <t>IEEE Transactions on Power Systems</t>
  </si>
  <si>
    <t>Vol 21, no. 6, pp.4319-4329</t>
  </si>
  <si>
    <t>A. Cerveira, A. Sousa, E. Pires, J. Baptista</t>
  </si>
  <si>
    <t>https://ieeexplore.ieee.org/document/7420753</t>
  </si>
  <si>
    <t>The UK Offshore Wind Industry: Supply Chain Review</t>
  </si>
  <si>
    <t>Offshore Wind industry Council</t>
  </si>
  <si>
    <t>M. Whitmarsh</t>
  </si>
  <si>
    <t>https://cdn.ymaws.com/www.renewableuk.com/resource/resmgr/publications/supply_chain_review_31.01.20.pdf</t>
  </si>
  <si>
    <t>Transmission System Operator</t>
  </si>
  <si>
    <t>European Network of Transmission System Operators for Electricity</t>
  </si>
  <si>
    <t>http://www.entsoe-event.eu/transmission_system_operator.html</t>
  </si>
  <si>
    <t>Energy Policy Toolkit on Physical Planning of Wind Power</t>
  </si>
  <si>
    <t>Danish Energy Agency</t>
  </si>
  <si>
    <t>https://ens.dk/sites/ens.dk/files/Globalcooperation/physical_planning_of_wind_power.pdf</t>
  </si>
  <si>
    <t>About procurement in Energinet</t>
  </si>
  <si>
    <t>Energinet</t>
  </si>
  <si>
    <t>https://en.energinet.dk/Procurement/About-procurement/about-Procurement-in-Energinet</t>
  </si>
  <si>
    <t>2019 Top 10 Transmission Line Construction Companies</t>
  </si>
  <si>
    <t>Energy Acuity</t>
  </si>
  <si>
    <t>Sending and monitoring systems for offshore wind turbines: Report on promising KETs-based product nr.8</t>
  </si>
  <si>
    <t>European Commission</t>
  </si>
  <si>
    <t>L.Aczona, S. Asanova, T.Lalanne and K.Dervojeda</t>
  </si>
  <si>
    <t>https://ati.ec.europa.eu/reports/product-watch/sensing-and-monitoring-systems-offshore-wind-turbines-report-promising-kets</t>
  </si>
  <si>
    <t>Big Data and Analytics for Wind Energy Operations and Maintenance: Opportunities, Trends, and Challenges in the Industrial Internet</t>
  </si>
  <si>
    <t>Frontiers of Engineering: Reports on Leading-Edge Engineering from the 2017 Symposium</t>
  </si>
  <si>
    <t>B. Bouqata</t>
  </si>
  <si>
    <t>https://www.ncbi.nlm.nih.gov/books/NBK481626/</t>
  </si>
  <si>
    <t>Water use of electricity technologies: A global meta-analysis</t>
  </si>
  <si>
    <t>Renewable and Sustainable Energy Reviews</t>
  </si>
  <si>
    <t>Vol. 115</t>
  </si>
  <si>
    <t>Y. Jin, P. Behrens, A. Tukker and L. Scherer</t>
  </si>
  <si>
    <t>https://www.sciencedirect.com/science/article/pii/S1364032119305994</t>
  </si>
  <si>
    <t>Land-Use Requirements of Modern Wind Power Plants in the United States</t>
  </si>
  <si>
    <t>National renewable energy laboratory</t>
  </si>
  <si>
    <t>P. Denholm, M. Hand, M. Jackson and S. Ong</t>
  </si>
  <si>
    <t>https://www.nrel.gov/docs/fy09osti/45834.pdf</t>
  </si>
  <si>
    <t>Planning and development of wind farms: Environmental impact and grid connection</t>
  </si>
  <si>
    <t>DTU Wind Energy</t>
  </si>
  <si>
    <t>No. 46</t>
  </si>
  <si>
    <t>C. Niels-Erik</t>
  </si>
  <si>
    <t>https://core.ac.uk/download/pdf/43247583.pdf</t>
  </si>
  <si>
    <t>Greenhouse gas emissions from renewable energy sources: A review of lifecycle considerations</t>
  </si>
  <si>
    <t>Vol. 39, pp.461-475</t>
  </si>
  <si>
    <t>N. Amponsah, M. Troldborg, B. Kington, I.Aalders and R. Hough</t>
  </si>
  <si>
    <t>https://www.sciencedirect.com/science/article/abs/pii/S1364032114005395</t>
  </si>
  <si>
    <t>Lifetime extension of onshore wind turbines: A review covering Germany, Spain, Denmark and the UK</t>
  </si>
  <si>
    <t>Vol.82, pp.1261-1271</t>
  </si>
  <si>
    <t>L. Ziegler, E. Gonzales, T. Rubert, U.Smolka and J.Melero</t>
  </si>
  <si>
    <t>https://www.sciencedirect.com/science/article/pii/S1364032117313503</t>
  </si>
  <si>
    <t>Future of wind: Deployment, investment, technology, grid integration and socio-economic aspects (A Global Energy Transformation paper)</t>
  </si>
  <si>
    <t>IRENA</t>
  </si>
  <si>
    <t>https://www.irena.org/-/media/Files/IRENA/Agency/Publication/2019/Oct/IRENA_Future_of_wind_2019.pdf</t>
  </si>
  <si>
    <t>Circular Economy: Blade recycling is a top priority for the wind industry</t>
  </si>
  <si>
    <t>Wind Europe</t>
  </si>
  <si>
    <t>https://windeurope.org/newsroom/news/blade-recycling-a-top-priority-for-the-wind-industry/</t>
  </si>
  <si>
    <t>Considering a Wind Farm on Your Land?</t>
  </si>
  <si>
    <t>NZWEA</t>
  </si>
  <si>
    <t>New Zealand Wind Energy Association</t>
  </si>
  <si>
    <t>http://www.windenergy.org.nz/store/doc/Considering_a_wind_farm.pdf</t>
  </si>
  <si>
    <t>How interactions between developers and landowners affect wind farms</t>
  </si>
  <si>
    <t>https://engineering.stanford.edu/magazine/article/how-interactions-between-developers-and-landowners-affect-wind-farms</t>
  </si>
  <si>
    <t>T. Kubota</t>
  </si>
  <si>
    <t>Stanford Engineering</t>
  </si>
  <si>
    <t>J. Weber, J. Brown and J. Pender</t>
  </si>
  <si>
    <t>Rural Wealth Creation and Emerging Energy Industries: Lease and Royalty Payments to Farm Households and Businesses</t>
  </si>
  <si>
    <t>Federal Reserve Bank of Kansas City Working Paper</t>
  </si>
  <si>
    <t>vol. 13, no. 07, pp. 1-35</t>
  </si>
  <si>
    <t>A. Dunlap</t>
  </si>
  <si>
    <t>Bureaucratic land grabbing for infrastructural colonization: renewable energy, L’Amassada, and resistance in southern France</t>
  </si>
  <si>
    <t>Human Geography</t>
  </si>
  <si>
    <t xml:space="preserve"> vol. 13, no. 2</t>
  </si>
  <si>
    <t>P. H. Alfredsson and A. Segalini</t>
  </si>
  <si>
    <t>Wind farms in complex terrains: an Introduction</t>
  </si>
  <si>
    <t>Philos Trans A Math Phys Eng Sci.</t>
  </si>
  <si>
    <t>vol. 375, no. 2091</t>
  </si>
  <si>
    <t>American Wind Wildlife Institute</t>
  </si>
  <si>
    <t>Wind Turbine Interactions with Wildlife and Their Habitats</t>
  </si>
  <si>
    <t>A.-C. Vaissière, H. Levrel, S. Pioch and A. Carlier</t>
  </si>
  <si>
    <t>Biodiversity offsets for offshore wind farm projects: The current situation in Europe</t>
  </si>
  <si>
    <t xml:space="preserve"> vol. 48, pp. 172-183</t>
  </si>
  <si>
    <t xml:space="preserve"> Marine Policy</t>
  </si>
  <si>
    <t>A. Scheidel and A. H. Sorman</t>
  </si>
  <si>
    <t>Energy transitions and the global land rush: Ultimate drivers and persistent consequences</t>
  </si>
  <si>
    <t>vol. 22, no. 3, pp. 588-595</t>
  </si>
  <si>
    <t>Global Environmental Change</t>
  </si>
  <si>
    <t>Botelho, P. Arezes, C. Bernardo, H. Dias and L. M. C. Pinto</t>
  </si>
  <si>
    <t>Effect of Wind Farm Noise on Local Residents’ Decision to Adopt Mitigation Measures</t>
  </si>
  <si>
    <t>International Journal of Environmental Research and Public Health</t>
  </si>
  <si>
    <t>vol. 14, no. 7, p. 753</t>
  </si>
  <si>
    <t>R. Klæboe and H. B. Sundfør</t>
  </si>
  <si>
    <t>Windmill Noise Annoyance, Visual Aesthetics, and Attitudes towards Renewable Energy Sources</t>
  </si>
  <si>
    <t>vol. 13, no. 8, p. 746</t>
  </si>
  <si>
    <t>E. Brun, A. Suarez, J. Webster, J. M. M. Cabecas, K. Kuhl, M. Liddle, P. Ellwood, P. Smith, R. Gervais, S. D. Bradbrook and V. Väänänen</t>
  </si>
  <si>
    <t>Occupational safety and health in the wind energy sector</t>
  </si>
  <si>
    <t>European Agency for Safety and Health at Work</t>
  </si>
  <si>
    <t>5 Safety Concerns Every Wind Site Manager Should Know</t>
  </si>
  <si>
    <t>World Wind &amp; Solar</t>
  </si>
  <si>
    <t>https://worldwindsolar.com/5-safety-concerns-for-wind-site-managers/</t>
  </si>
  <si>
    <t>O. Fitch-Roy, C. Albero, S. Barber, B. Hill, P. Gardner, J. Phillips, F. Gagliardi and P. Hjuler</t>
  </si>
  <si>
    <t>Workers wanted: The EU wind energy sector skills gap</t>
  </si>
  <si>
    <t>European Wind Energy Technology Platform</t>
  </si>
  <si>
    <t>https://etipwind.eu/files/reports/TPWind-Workers-Wanted.pdf</t>
  </si>
  <si>
    <t>Top 5 offshore developers</t>
  </si>
  <si>
    <t>Windpower Monthly</t>
  </si>
  <si>
    <t>https://www.windpowermonthly.com/article/1579928/top-5-offshore-developers</t>
  </si>
  <si>
    <t>Profiling ten of the biggest onshore wind farms in the world</t>
  </si>
  <si>
    <t>NS Energy</t>
  </si>
  <si>
    <t>https://www.nsenergybusiness.com/features/worlds-biggest-onshore-wind-farms/</t>
  </si>
  <si>
    <t>Wind Energy: A Gender Perspective</t>
  </si>
  <si>
    <t>https://www.irena.org/publications/2020/Jan/Wind-energy-A-gender-perspective</t>
  </si>
  <si>
    <t>B. Chapman</t>
  </si>
  <si>
    <t>Energy suppliers claim to sell '100% renewable' electricity without producing any green power</t>
  </si>
  <si>
    <t>https://www.independent.co.uk/news/business/news/renewable-energy-suppliers-green-electricity-which-research-a9123566.html</t>
  </si>
  <si>
    <t>The Independent</t>
  </si>
  <si>
    <t>T. James and A. Goodrich</t>
  </si>
  <si>
    <t>Supply Chain and Blade Manufacturing Considerations in the Global Wind Industry</t>
  </si>
  <si>
    <t>National Renewable Energy Laboratory, U.S. Department of Energy</t>
  </si>
  <si>
    <t>https://digital.library.unt.edu/ark:/67531/metadc864068/</t>
  </si>
  <si>
    <t>O. Knight, S. Whittaker, C. C. Sullivan, E. O. Minchew and A. S. P. Dutton</t>
  </si>
  <si>
    <t>Going Global: Expanding Offshore Wind To Emerging Markets</t>
  </si>
  <si>
    <t>World Bank Group</t>
  </si>
  <si>
    <t>B. Cook and R. Godby</t>
  </si>
  <si>
    <t>Estimating the Impact of State Taxation Policies on the Cost of Wind Development in the West</t>
  </si>
  <si>
    <t>https://www.researchgate.net/publication/331960182_Estimating_the_Impact_of_State_Taxation_Policies_on_the_Cost_of_Wind_Development_in_the_West</t>
  </si>
  <si>
    <t>Center for Energy Economics and Public Policy, University of Wyoming,</t>
  </si>
  <si>
    <t>M. Jansen, I. Staffel, L. Kitzing, S. Quoilin, E. Wiggelinkhuizen, B. Bulder, I. Riepin and F. Müsgens</t>
  </si>
  <si>
    <t>Offshore wind competitiveness in mature markets without subsidy</t>
  </si>
  <si>
    <t>Nature Energy</t>
  </si>
  <si>
    <t>vol. 5, pp. 614-622</t>
  </si>
  <si>
    <t>S. Yikona</t>
  </si>
  <si>
    <t>How corruption and tax evasion distort development</t>
  </si>
  <si>
    <t>World Bank</t>
  </si>
  <si>
    <t>https://blogs.worldbank.org/governance/how-corruption-and-tax-evasion-distort-development</t>
  </si>
  <si>
    <t>C. Gennaioli and M. Tavoni</t>
  </si>
  <si>
    <t>Public Choice</t>
  </si>
  <si>
    <t>vol. 166, pp. 261-290</t>
  </si>
  <si>
    <t>Clean or dirty energy: evidence of corruption in the renewable energy sector</t>
  </si>
  <si>
    <t>A. T. Amoon, C. M. Crespi, A. Ahlbom, M. Bhatnager, I. Bray, K. J. Bunch, J. Clavel, M. Feychting, D. Hémon, C. Johansen, C. Kreis, C. Malagoli, F. Marquant and Pedersen</t>
  </si>
  <si>
    <t>Proximity to overhead power lines and childhood leukaemia: an international pooled analysis</t>
  </si>
  <si>
    <t>vol. 119, no. 3, pp. 364-373</t>
  </si>
  <si>
    <t>British Journal of Cancer</t>
  </si>
  <si>
    <t>https://journals.sagepub.com/doi/abs/10.1177/1942778620918041?journalCode=huga&amp;</t>
  </si>
  <si>
    <t>https://awwi.org/wp-content/uploads/2018/05/Turbine-Interactions-Summary-2018.pdf</t>
  </si>
  <si>
    <t>https://royalsocietypublishing.org/doi/pdf/10.1098/rsta.2016.0096</t>
  </si>
  <si>
    <t>https://ideas.repec.org/p/fip/fedkrw/rwp13-07.html</t>
  </si>
  <si>
    <t>https://www.researchgate.net/publication/261701183_Biodiversity_offsets_for_offshore_wind_farm_projects_The_current_situation_in_Europe</t>
  </si>
  <si>
    <t>https://www.sciencedirect.com/science/article/abs/pii/S0959378011002068</t>
  </si>
  <si>
    <t>https://www.mdpi.com/1660-4601/14/7/753</t>
  </si>
  <si>
    <t>https://www.mdpi.com/1660-4601/13/8/746/pdf</t>
  </si>
  <si>
    <t>https://osha.europa.eu/en/publications/reports/occupational-safety-and-health-in-the-wind-energy-sector</t>
  </si>
  <si>
    <t>https://www.esmap.org/going_global_offshore_wind</t>
  </si>
  <si>
    <t>https://www.researchgate.net/publication/343246199_Offshore_wind_competitiveness_in_mature_markets_without_subsidy</t>
  </si>
  <si>
    <t>https://www.lse.ac.uk/granthaminstitute/publication/clean-or-dirty-energy-evidence-of-corruption-in-the-renewable-energy-sector/</t>
  </si>
  <si>
    <t>https://www.ncbi.nlm.nih.gov/pmc/articles/PMC6068168/</t>
  </si>
  <si>
    <t>The construction of onshore wind farms requires some, but not vast, land for the turbine pads, access roads and other infrastructure such as substations and service buildings. However, the land underneath the turbines is not actively managed as a natural resource by the companies undertaking this business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</si>
</sst>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ck">
        <color rgb="FFFF9100"/>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xf>
    <xf numFmtId="49" fontId="0" fillId="10" borderId="5" xfId="0" applyNumberFormat="1" applyFill="1" applyBorder="1" applyAlignment="1">
      <alignment horizontal="center"/>
    </xf>
    <xf numFmtId="0" fontId="42" fillId="20" borderId="30" xfId="0" applyFont="1" applyFill="1" applyBorder="1" applyAlignment="1" applyProtection="1">
      <alignment horizontal="left" vertical="center" wrapText="1"/>
      <protection locked="0"/>
    </xf>
    <xf numFmtId="0" fontId="42" fillId="20" borderId="40" xfId="0" applyFont="1" applyFill="1" applyBorder="1" applyAlignment="1" applyProtection="1">
      <alignment horizontal="left" vertical="center" wrapText="1"/>
      <protection locked="0"/>
    </xf>
    <xf numFmtId="0" fontId="42" fillId="20" borderId="41"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33" fillId="20" borderId="30" xfId="0" applyFont="1"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33" fillId="20" borderId="31" xfId="0" applyFont="1" applyFill="1" applyBorder="1" applyAlignment="1" applyProtection="1">
      <alignment vertical="center" wrapText="1"/>
      <protection locked="0"/>
    </xf>
    <xf numFmtId="0" fontId="33" fillId="20" borderId="31" xfId="0" applyFont="1" applyFill="1" applyBorder="1" applyAlignment="1" applyProtection="1">
      <alignment horizontal="center" vertical="center" wrapText="1"/>
      <protection locked="0"/>
    </xf>
    <xf numFmtId="0" fontId="33" fillId="20" borderId="31"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90" zoomScaleNormal="90" workbookViewId="0">
      <selection activeCell="G44" sqref="E23:G4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633</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58" t="s">
        <v>454</v>
      </c>
      <c r="B9" s="259"/>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634</v>
      </c>
      <c r="B21" s="262"/>
      <c r="D21" s="15" t="s">
        <v>488</v>
      </c>
      <c r="E21" s="15" t="s">
        <v>489</v>
      </c>
      <c r="F21" s="42" t="s">
        <v>453</v>
      </c>
      <c r="G21" s="15" t="s">
        <v>491</v>
      </c>
      <c r="H21" s="15" t="s">
        <v>490</v>
      </c>
      <c r="I21" s="15" t="s">
        <v>492</v>
      </c>
    </row>
    <row r="22" spans="1:9" x14ac:dyDescent="0.2">
      <c r="A22" s="263"/>
      <c r="B22" s="263"/>
      <c r="D22" s="236" t="s">
        <v>641</v>
      </c>
      <c r="E22" s="237" t="s">
        <v>642</v>
      </c>
      <c r="F22" s="41" t="str">
        <f>HYPERLINK(CONCATENATE("https://siccode.com/search-isic/",$D22),"Description")</f>
        <v>Description</v>
      </c>
      <c r="G22" s="238" t="s">
        <v>643</v>
      </c>
      <c r="H22" s="239" t="s">
        <v>633</v>
      </c>
      <c r="I22" s="240" t="s">
        <v>644</v>
      </c>
    </row>
    <row r="23" spans="1:9" x14ac:dyDescent="0.2">
      <c r="A23" s="263"/>
      <c r="B23" s="263"/>
      <c r="D23" s="36"/>
      <c r="E23" s="37"/>
      <c r="F23" s="38"/>
      <c r="G23" s="184"/>
      <c r="H23" s="20"/>
      <c r="I23" s="185"/>
    </row>
    <row r="24" spans="1:9" x14ac:dyDescent="0.2">
      <c r="A24" s="263"/>
      <c r="B24" s="263"/>
      <c r="D24" s="39"/>
      <c r="E24" s="40"/>
      <c r="F24" s="41"/>
      <c r="G24" s="182"/>
      <c r="H24" s="17"/>
      <c r="I24" s="183"/>
    </row>
    <row r="25" spans="1:9" x14ac:dyDescent="0.2">
      <c r="A25" s="263"/>
      <c r="B25" s="263"/>
      <c r="D25" s="36"/>
      <c r="E25" s="37"/>
      <c r="F25" s="38"/>
      <c r="G25" s="184"/>
      <c r="H25" s="20"/>
      <c r="I25" s="185"/>
    </row>
    <row r="26" spans="1:9" x14ac:dyDescent="0.2">
      <c r="A26" s="263"/>
      <c r="B26" s="263"/>
      <c r="D26" s="39"/>
      <c r="E26" s="40"/>
      <c r="F26" s="41"/>
      <c r="G26" s="182"/>
      <c r="H26" s="17"/>
      <c r="I26" s="183"/>
    </row>
    <row r="27" spans="1:9" ht="16" customHeight="1" x14ac:dyDescent="0.2">
      <c r="A27" s="263"/>
      <c r="B27" s="263"/>
      <c r="D27" s="36"/>
      <c r="E27" s="37"/>
      <c r="F27" s="38"/>
      <c r="G27" s="184"/>
      <c r="H27" s="20"/>
      <c r="I27" s="185"/>
    </row>
    <row r="28" spans="1:9" ht="16" customHeight="1" x14ac:dyDescent="0.2">
      <c r="A28" s="263"/>
      <c r="B28" s="263"/>
      <c r="D28" s="39"/>
      <c r="E28" s="40"/>
      <c r="F28" s="41"/>
      <c r="G28" s="182"/>
      <c r="H28" s="17"/>
      <c r="I28" s="183"/>
    </row>
    <row r="29" spans="1:9" x14ac:dyDescent="0.2">
      <c r="A29" s="263"/>
      <c r="B29" s="263"/>
      <c r="D29" s="36"/>
      <c r="E29" s="37"/>
      <c r="F29" s="38"/>
      <c r="G29" s="184"/>
      <c r="H29" s="20"/>
      <c r="I29" s="185"/>
    </row>
    <row r="30" spans="1:9" x14ac:dyDescent="0.2">
      <c r="A30" s="263"/>
      <c r="B30" s="263"/>
      <c r="D30" s="39"/>
      <c r="E30" s="40"/>
      <c r="F30" s="41"/>
      <c r="G30" s="182"/>
      <c r="H30" s="17"/>
      <c r="I30" s="183"/>
    </row>
    <row r="31" spans="1:9" x14ac:dyDescent="0.2">
      <c r="A31" s="263"/>
      <c r="B31" s="263"/>
      <c r="D31" s="36"/>
      <c r="E31" s="37"/>
      <c r="F31" s="38"/>
      <c r="G31" s="184"/>
      <c r="H31" s="20"/>
      <c r="I31" s="185"/>
    </row>
    <row r="32" spans="1:9" x14ac:dyDescent="0.2">
      <c r="A32" s="263"/>
      <c r="B32" s="263"/>
      <c r="D32" s="39"/>
      <c r="E32" s="40"/>
      <c r="F32" s="41"/>
      <c r="G32" s="182"/>
      <c r="H32" s="17"/>
      <c r="I32" s="183"/>
    </row>
    <row r="33" spans="1:9" x14ac:dyDescent="0.2">
      <c r="A33" s="263"/>
      <c r="B33" s="263"/>
      <c r="D33" s="36"/>
      <c r="E33" s="37"/>
      <c r="F33" s="38"/>
      <c r="G33" s="184"/>
      <c r="H33" s="20"/>
      <c r="I33" s="185"/>
    </row>
    <row r="34" spans="1:9" x14ac:dyDescent="0.2">
      <c r="A34" s="263"/>
      <c r="B34" s="263"/>
      <c r="D34" s="39"/>
      <c r="E34" s="40"/>
      <c r="F34" s="41"/>
      <c r="G34" s="182"/>
      <c r="H34" s="17"/>
      <c r="I34" s="183"/>
    </row>
    <row r="35" spans="1:9" x14ac:dyDescent="0.2">
      <c r="A35" s="263"/>
      <c r="B35" s="263"/>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60" t="s">
        <v>483</v>
      </c>
      <c r="B37" s="261"/>
      <c r="D37" s="36"/>
      <c r="E37" s="37"/>
      <c r="F37" s="38"/>
      <c r="G37" s="184"/>
      <c r="H37" s="20"/>
      <c r="I37" s="185"/>
    </row>
    <row r="38" spans="1:9" ht="19" x14ac:dyDescent="0.2">
      <c r="A38" s="15" t="s">
        <v>493</v>
      </c>
      <c r="B38" s="15" t="s">
        <v>494</v>
      </c>
      <c r="D38" s="39"/>
      <c r="E38" s="40"/>
      <c r="F38" s="41"/>
      <c r="G38" s="182"/>
      <c r="H38" s="17"/>
      <c r="I38" s="183"/>
    </row>
    <row r="39" spans="1:9" ht="17" x14ac:dyDescent="0.2">
      <c r="A39" s="234" t="s">
        <v>635</v>
      </c>
      <c r="B39" s="234" t="s">
        <v>635</v>
      </c>
      <c r="D39" s="36"/>
      <c r="E39" s="37"/>
      <c r="F39" s="38"/>
      <c r="G39" s="184"/>
      <c r="H39" s="20"/>
      <c r="I39" s="185"/>
    </row>
    <row r="40" spans="1:9" ht="34" x14ac:dyDescent="0.2">
      <c r="A40" s="235" t="s">
        <v>636</v>
      </c>
      <c r="B40" s="235" t="s">
        <v>637</v>
      </c>
      <c r="D40" s="39"/>
      <c r="E40" s="40"/>
      <c r="F40" s="41"/>
      <c r="G40" s="182"/>
      <c r="H40" s="17"/>
      <c r="I40" s="183"/>
    </row>
    <row r="41" spans="1:9" ht="17" x14ac:dyDescent="0.2">
      <c r="A41" s="234" t="s">
        <v>638</v>
      </c>
      <c r="B41" s="234" t="s">
        <v>638</v>
      </c>
      <c r="D41" s="36"/>
      <c r="E41" s="37"/>
      <c r="F41" s="38"/>
      <c r="G41" s="184"/>
      <c r="H41" s="20"/>
      <c r="I41" s="185"/>
    </row>
    <row r="42" spans="1:9" ht="17" x14ac:dyDescent="0.2">
      <c r="A42" s="235" t="s">
        <v>639</v>
      </c>
      <c r="B42" s="235" t="s">
        <v>640</v>
      </c>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AIJTgG6YgwNKfDZ/jmga29E1JDDaw8Q11ycFSe1vL0QOdZrEkoioJrKMj+PZV5kR1Y1JVL2U6vQSWiJvW83Lig==" saltValue="v2HMzdO8reggv/puw/1Ta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I27" sqref="I2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6" width="4.1640625" style="179" hidden="1" customWidth="1"/>
    <col min="17" max="17" width="4.33203125" style="179" hidden="1" customWidth="1"/>
    <col min="18" max="18" width="5.83203125" style="179" hidden="1" customWidth="1"/>
    <col min="19" max="19" width="70.1640625" style="179" customWidth="1"/>
    <col min="20" max="20" width="41.6640625" style="11" customWidth="1"/>
    <col min="21" max="16384" width="10.83203125" style="11"/>
  </cols>
  <sheetData>
    <row r="1" spans="1:19" ht="53" customHeight="1" x14ac:dyDescent="0.2">
      <c r="A1" s="44" t="s">
        <v>632</v>
      </c>
      <c r="B1" s="45" t="str">
        <f>IF(Introduction!B1&lt;&gt;"",Introduction!B1,"")</f>
        <v>Wind energy generation</v>
      </c>
      <c r="E1" s="47"/>
      <c r="F1" s="48"/>
    </row>
    <row r="2" spans="1:19" ht="18" thickBot="1" x14ac:dyDescent="0.25">
      <c r="E2" s="47"/>
      <c r="F2" s="47"/>
    </row>
    <row r="3" spans="1:19" s="93" customFormat="1" ht="27" thickTop="1" x14ac:dyDescent="0.2">
      <c r="A3" s="266" t="s">
        <v>442</v>
      </c>
      <c r="B3" s="266"/>
      <c r="C3" s="266"/>
      <c r="D3" s="266"/>
      <c r="E3" s="266"/>
      <c r="F3" s="266"/>
      <c r="G3" s="143"/>
      <c r="H3" s="267" t="s">
        <v>443</v>
      </c>
      <c r="I3" s="268"/>
      <c r="J3" s="268"/>
      <c r="K3" s="268"/>
      <c r="L3" s="268"/>
      <c r="M3" s="268"/>
      <c r="N3" s="268"/>
      <c r="O3" s="268"/>
      <c r="P3" s="268"/>
      <c r="Q3" s="268"/>
      <c r="R3" s="268"/>
      <c r="S3" s="269"/>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70" t="s">
        <v>0</v>
      </c>
      <c r="B5" s="270" t="s">
        <v>40</v>
      </c>
      <c r="C5" s="49" t="s">
        <v>178</v>
      </c>
      <c r="D5" s="49" t="s">
        <v>65</v>
      </c>
      <c r="E5" s="50" t="s">
        <v>177</v>
      </c>
      <c r="F5" s="51" t="s">
        <v>90</v>
      </c>
      <c r="G5" s="96"/>
      <c r="H5" s="133" t="s">
        <v>647</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70"/>
      <c r="B6" s="270"/>
      <c r="C6" s="52" t="s">
        <v>179</v>
      </c>
      <c r="D6" s="52" t="s">
        <v>65</v>
      </c>
      <c r="E6" s="53" t="s">
        <v>184</v>
      </c>
      <c r="F6" s="54" t="s">
        <v>91</v>
      </c>
      <c r="G6" s="96"/>
      <c r="H6" s="130" t="s">
        <v>647</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70"/>
      <c r="B7" s="270"/>
      <c r="C7" s="52" t="s">
        <v>180</v>
      </c>
      <c r="D7" s="52" t="s">
        <v>65</v>
      </c>
      <c r="E7" s="53" t="s">
        <v>185</v>
      </c>
      <c r="F7" s="54" t="s">
        <v>517</v>
      </c>
      <c r="G7" s="96"/>
      <c r="H7" s="130" t="s">
        <v>647</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70"/>
      <c r="B8" s="270"/>
      <c r="C8" s="52" t="s">
        <v>181</v>
      </c>
      <c r="D8" s="52" t="s">
        <v>65</v>
      </c>
      <c r="E8" s="53" t="s">
        <v>186</v>
      </c>
      <c r="F8" s="54" t="s">
        <v>92</v>
      </c>
      <c r="G8" s="96"/>
      <c r="H8" s="130" t="s">
        <v>647</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70"/>
      <c r="B9" s="270"/>
      <c r="C9" s="52" t="s">
        <v>182</v>
      </c>
      <c r="D9" s="52" t="s">
        <v>65</v>
      </c>
      <c r="E9" s="55" t="s">
        <v>612</v>
      </c>
      <c r="F9" s="56" t="s">
        <v>518</v>
      </c>
      <c r="G9" s="96"/>
      <c r="H9" s="130" t="s">
        <v>647</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70"/>
      <c r="B10" s="270"/>
      <c r="C10" s="52" t="s">
        <v>183</v>
      </c>
      <c r="D10" s="52" t="s">
        <v>65</v>
      </c>
      <c r="E10" s="55" t="s">
        <v>187</v>
      </c>
      <c r="F10" s="56" t="s">
        <v>93</v>
      </c>
      <c r="G10" s="96"/>
      <c r="H10" s="130" t="s">
        <v>647</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70"/>
      <c r="B11" s="270"/>
      <c r="C11" s="52" t="s">
        <v>535</v>
      </c>
      <c r="D11" s="52" t="s">
        <v>65</v>
      </c>
      <c r="E11" s="55" t="s">
        <v>537</v>
      </c>
      <c r="F11" s="56"/>
      <c r="G11" s="96"/>
      <c r="H11" s="130" t="s">
        <v>647</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70"/>
      <c r="B12" s="270"/>
      <c r="C12" s="52" t="s">
        <v>536</v>
      </c>
      <c r="D12" s="52" t="s">
        <v>66</v>
      </c>
      <c r="E12" s="55" t="s">
        <v>538</v>
      </c>
      <c r="F12" s="56"/>
      <c r="G12" s="96"/>
      <c r="H12" s="130" t="s">
        <v>647</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91" thickBot="1" x14ac:dyDescent="0.25">
      <c r="A13" s="270"/>
      <c r="B13" s="270"/>
      <c r="C13" s="52" t="s">
        <v>456</v>
      </c>
      <c r="D13" s="52" t="s">
        <v>390</v>
      </c>
      <c r="E13" s="55" t="s">
        <v>458</v>
      </c>
      <c r="F13" s="56"/>
      <c r="G13" s="96"/>
      <c r="H13" s="131" t="s">
        <v>645</v>
      </c>
      <c r="I13" s="7" t="s">
        <v>646</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71" t="s">
        <v>1</v>
      </c>
      <c r="B14" s="271" t="s">
        <v>60</v>
      </c>
      <c r="C14" s="57" t="s">
        <v>188</v>
      </c>
      <c r="D14" s="57" t="s">
        <v>65</v>
      </c>
      <c r="E14" s="58" t="s">
        <v>190</v>
      </c>
      <c r="F14" s="59" t="s">
        <v>593</v>
      </c>
      <c r="G14" s="96"/>
      <c r="H14" s="129" t="s">
        <v>647</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72"/>
      <c r="B15" s="272"/>
      <c r="C15" s="57" t="s">
        <v>189</v>
      </c>
      <c r="D15" s="57" t="s">
        <v>65</v>
      </c>
      <c r="E15" s="58" t="s">
        <v>191</v>
      </c>
      <c r="F15" s="59" t="s">
        <v>94</v>
      </c>
      <c r="G15" s="96"/>
      <c r="H15" s="130" t="s">
        <v>647</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72"/>
      <c r="B16" s="272"/>
      <c r="C16" s="57" t="s">
        <v>193</v>
      </c>
      <c r="D16" s="57" t="s">
        <v>65</v>
      </c>
      <c r="E16" s="58" t="s">
        <v>192</v>
      </c>
      <c r="F16" s="59" t="s">
        <v>522</v>
      </c>
      <c r="G16" s="96"/>
      <c r="H16" s="130" t="s">
        <v>647</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72"/>
      <c r="B17" s="272"/>
      <c r="C17" s="57" t="s">
        <v>194</v>
      </c>
      <c r="D17" s="57" t="s">
        <v>66</v>
      </c>
      <c r="E17" s="60" t="s">
        <v>482</v>
      </c>
      <c r="F17" s="61" t="s">
        <v>519</v>
      </c>
      <c r="G17" s="96"/>
      <c r="H17" s="130" t="s">
        <v>647</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72"/>
      <c r="B18" s="272"/>
      <c r="C18" s="186" t="s">
        <v>539</v>
      </c>
      <c r="D18" s="186" t="s">
        <v>65</v>
      </c>
      <c r="E18" s="58" t="s">
        <v>537</v>
      </c>
      <c r="F18" s="59"/>
      <c r="G18" s="96"/>
      <c r="H18" s="130" t="s">
        <v>647</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72"/>
      <c r="B19" s="272"/>
      <c r="C19" s="186" t="s">
        <v>540</v>
      </c>
      <c r="D19" s="186" t="s">
        <v>66</v>
      </c>
      <c r="E19" s="58" t="s">
        <v>538</v>
      </c>
      <c r="F19" s="59"/>
      <c r="G19" s="96"/>
      <c r="H19" s="130" t="s">
        <v>647</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91" thickBot="1" x14ac:dyDescent="0.25">
      <c r="A20" s="273"/>
      <c r="B20" s="273"/>
      <c r="C20" s="57" t="s">
        <v>459</v>
      </c>
      <c r="D20" s="57" t="s">
        <v>390</v>
      </c>
      <c r="E20" s="60" t="s">
        <v>458</v>
      </c>
      <c r="F20" s="61"/>
      <c r="G20" s="96"/>
      <c r="H20" s="134" t="s">
        <v>645</v>
      </c>
      <c r="I20" s="135" t="s">
        <v>648</v>
      </c>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20" s="93" customFormat="1" ht="21" thickTop="1" x14ac:dyDescent="0.2">
      <c r="A21" s="274" t="s">
        <v>2</v>
      </c>
      <c r="B21" s="274" t="s">
        <v>39</v>
      </c>
      <c r="C21" s="62" t="s">
        <v>195</v>
      </c>
      <c r="D21" s="62" t="s">
        <v>65</v>
      </c>
      <c r="E21" s="55" t="s">
        <v>293</v>
      </c>
      <c r="F21" s="56" t="s">
        <v>95</v>
      </c>
      <c r="G21" s="97"/>
      <c r="H21" s="129" t="s">
        <v>647</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70"/>
      <c r="B22" s="270"/>
      <c r="C22" s="62" t="s">
        <v>196</v>
      </c>
      <c r="D22" s="62" t="s">
        <v>65</v>
      </c>
      <c r="E22" s="55" t="s">
        <v>294</v>
      </c>
      <c r="F22" s="56" t="s">
        <v>96</v>
      </c>
      <c r="G22" s="96"/>
      <c r="H22" s="130" t="s">
        <v>647</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70"/>
      <c r="B23" s="270"/>
      <c r="C23" s="62" t="s">
        <v>197</v>
      </c>
      <c r="D23" s="62" t="s">
        <v>65</v>
      </c>
      <c r="E23" s="55" t="s">
        <v>295</v>
      </c>
      <c r="F23" s="56" t="s">
        <v>97</v>
      </c>
      <c r="G23" s="96"/>
      <c r="H23" s="130" t="s">
        <v>647</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70"/>
      <c r="B24" s="270"/>
      <c r="C24" s="62" t="s">
        <v>198</v>
      </c>
      <c r="D24" s="62" t="s">
        <v>65</v>
      </c>
      <c r="E24" s="55" t="s">
        <v>296</v>
      </c>
      <c r="F24" s="56" t="s">
        <v>98</v>
      </c>
      <c r="G24" s="96"/>
      <c r="H24" s="130" t="s">
        <v>647</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70"/>
      <c r="B25" s="270"/>
      <c r="C25" s="62" t="s">
        <v>199</v>
      </c>
      <c r="D25" s="62" t="s">
        <v>65</v>
      </c>
      <c r="E25" s="55" t="s">
        <v>297</v>
      </c>
      <c r="F25" s="56" t="s">
        <v>99</v>
      </c>
      <c r="G25" s="96"/>
      <c r="H25" s="130" t="s">
        <v>647</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108" x14ac:dyDescent="0.2">
      <c r="A26" s="270"/>
      <c r="B26" s="270"/>
      <c r="C26" s="62" t="s">
        <v>200</v>
      </c>
      <c r="D26" s="62" t="s">
        <v>67</v>
      </c>
      <c r="E26" s="53" t="s">
        <v>298</v>
      </c>
      <c r="F26" s="56"/>
      <c r="G26" s="96"/>
      <c r="H26" s="130" t="s">
        <v>645</v>
      </c>
      <c r="I26" s="9" t="s">
        <v>836</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70"/>
      <c r="B27" s="270"/>
      <c r="C27" s="52" t="s">
        <v>541</v>
      </c>
      <c r="D27" s="52" t="s">
        <v>65</v>
      </c>
      <c r="E27" s="55" t="s">
        <v>537</v>
      </c>
      <c r="F27" s="56"/>
      <c r="G27" s="96"/>
      <c r="H27" s="130" t="s">
        <v>647</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70"/>
      <c r="B28" s="270"/>
      <c r="C28" s="52" t="s">
        <v>542</v>
      </c>
      <c r="D28" s="52" t="s">
        <v>66</v>
      </c>
      <c r="E28" s="55" t="s">
        <v>538</v>
      </c>
      <c r="F28" s="56"/>
      <c r="G28" s="96"/>
      <c r="H28" s="130" t="s">
        <v>647</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70"/>
      <c r="B29" s="270"/>
      <c r="C29" s="62" t="s">
        <v>457</v>
      </c>
      <c r="D29" s="62" t="s">
        <v>390</v>
      </c>
      <c r="E29" s="53" t="s">
        <v>458</v>
      </c>
      <c r="F29" s="54"/>
      <c r="G29" s="98"/>
      <c r="H29" s="132" t="s">
        <v>647</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71" t="s">
        <v>3</v>
      </c>
      <c r="B30" s="271" t="s">
        <v>4</v>
      </c>
      <c r="C30" s="57" t="s">
        <v>201</v>
      </c>
      <c r="D30" s="57" t="s">
        <v>65</v>
      </c>
      <c r="E30" s="58" t="s">
        <v>299</v>
      </c>
      <c r="F30" s="59" t="s">
        <v>100</v>
      </c>
      <c r="G30" s="96"/>
      <c r="H30" s="129" t="s">
        <v>647</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72"/>
      <c r="B31" s="272"/>
      <c r="C31" s="57" t="s">
        <v>202</v>
      </c>
      <c r="D31" s="57" t="s">
        <v>65</v>
      </c>
      <c r="E31" s="58" t="s">
        <v>614</v>
      </c>
      <c r="F31" s="59" t="s">
        <v>613</v>
      </c>
      <c r="G31" s="96"/>
      <c r="H31" s="130" t="s">
        <v>647</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162" x14ac:dyDescent="0.2">
      <c r="A32" s="272"/>
      <c r="B32" s="272"/>
      <c r="C32" s="57" t="s">
        <v>203</v>
      </c>
      <c r="D32" s="57" t="s">
        <v>65</v>
      </c>
      <c r="E32" s="58" t="s">
        <v>588</v>
      </c>
      <c r="F32" s="59" t="s">
        <v>615</v>
      </c>
      <c r="G32" s="96"/>
      <c r="H32" s="130" t="s">
        <v>645</v>
      </c>
      <c r="I32" s="3" t="s">
        <v>649</v>
      </c>
      <c r="J32" s="157" t="s">
        <v>3</v>
      </c>
      <c r="K32" s="157">
        <f t="shared" si="3"/>
        <v>1</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72"/>
      <c r="B33" s="272"/>
      <c r="C33" s="57" t="s">
        <v>204</v>
      </c>
      <c r="D33" s="57" t="s">
        <v>65</v>
      </c>
      <c r="E33" s="58" t="s">
        <v>300</v>
      </c>
      <c r="F33" s="59" t="s">
        <v>101</v>
      </c>
      <c r="G33" s="96"/>
      <c r="H33" s="130" t="s">
        <v>647</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72"/>
      <c r="B34" s="272"/>
      <c r="C34" s="215" t="s">
        <v>205</v>
      </c>
      <c r="D34" s="215" t="s">
        <v>65</v>
      </c>
      <c r="E34" s="216" t="s">
        <v>301</v>
      </c>
      <c r="F34" s="217" t="s">
        <v>102</v>
      </c>
      <c r="H34" s="130" t="s">
        <v>647</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72"/>
      <c r="B35" s="272"/>
      <c r="C35" s="57" t="s">
        <v>206</v>
      </c>
      <c r="D35" s="57" t="s">
        <v>65</v>
      </c>
      <c r="E35" s="63" t="s">
        <v>616</v>
      </c>
      <c r="F35" s="64" t="s">
        <v>103</v>
      </c>
      <c r="G35" s="96"/>
      <c r="H35" s="130" t="s">
        <v>647</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72"/>
      <c r="B36" s="272"/>
      <c r="C36" s="57" t="s">
        <v>207</v>
      </c>
      <c r="D36" s="57" t="s">
        <v>66</v>
      </c>
      <c r="E36" s="60" t="s">
        <v>302</v>
      </c>
      <c r="F36" s="61" t="s">
        <v>104</v>
      </c>
      <c r="G36" s="96"/>
      <c r="H36" s="130" t="s">
        <v>647</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72"/>
      <c r="B37" s="272"/>
      <c r="C37" s="186" t="s">
        <v>543</v>
      </c>
      <c r="D37" s="186" t="s">
        <v>65</v>
      </c>
      <c r="E37" s="58" t="s">
        <v>537</v>
      </c>
      <c r="F37" s="61"/>
      <c r="G37" s="96"/>
      <c r="H37" s="130" t="s">
        <v>647</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72"/>
      <c r="B38" s="272"/>
      <c r="C38" s="186" t="s">
        <v>544</v>
      </c>
      <c r="D38" s="186" t="s">
        <v>66</v>
      </c>
      <c r="E38" s="58" t="s">
        <v>538</v>
      </c>
      <c r="F38" s="61"/>
      <c r="G38" s="96"/>
      <c r="H38" s="130" t="s">
        <v>647</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72"/>
      <c r="B39" s="272"/>
      <c r="C39" s="57" t="s">
        <v>460</v>
      </c>
      <c r="D39" s="57" t="s">
        <v>390</v>
      </c>
      <c r="E39" s="60" t="s">
        <v>458</v>
      </c>
      <c r="F39" s="61"/>
      <c r="G39" s="96"/>
      <c r="H39" s="131" t="s">
        <v>647</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74" t="s">
        <v>5</v>
      </c>
      <c r="B40" s="274" t="s">
        <v>36</v>
      </c>
      <c r="C40" s="65" t="s">
        <v>181</v>
      </c>
      <c r="D40" s="65" t="s">
        <v>65</v>
      </c>
      <c r="E40" s="66" t="s">
        <v>186</v>
      </c>
      <c r="F40" s="66" t="s">
        <v>92</v>
      </c>
      <c r="G40" s="101"/>
      <c r="H40" s="102"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36" x14ac:dyDescent="0.2">
      <c r="A41" s="270"/>
      <c r="B41" s="270"/>
      <c r="C41" s="62" t="s">
        <v>208</v>
      </c>
      <c r="D41" s="62" t="s">
        <v>65</v>
      </c>
      <c r="E41" s="67" t="s">
        <v>303</v>
      </c>
      <c r="F41" s="275" t="s">
        <v>105</v>
      </c>
      <c r="G41" s="96"/>
      <c r="H41" s="130" t="s">
        <v>647</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70"/>
      <c r="B42" s="270"/>
      <c r="C42" s="62" t="s">
        <v>209</v>
      </c>
      <c r="D42" s="62" t="s">
        <v>65</v>
      </c>
      <c r="E42" s="67" t="s">
        <v>304</v>
      </c>
      <c r="F42" s="276"/>
      <c r="G42" s="96"/>
      <c r="H42" s="130" t="s">
        <v>647</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70"/>
      <c r="B43" s="270"/>
      <c r="C43" s="62" t="s">
        <v>210</v>
      </c>
      <c r="D43" s="62" t="s">
        <v>65</v>
      </c>
      <c r="E43" s="67" t="s">
        <v>305</v>
      </c>
      <c r="F43" s="277"/>
      <c r="G43" s="96"/>
      <c r="H43" s="130" t="s">
        <v>647</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70"/>
      <c r="B44" s="270"/>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70"/>
      <c r="B45" s="270"/>
      <c r="C45" s="69" t="s">
        <v>211</v>
      </c>
      <c r="D45" s="69" t="s">
        <v>65</v>
      </c>
      <c r="E45" s="53" t="s">
        <v>592</v>
      </c>
      <c r="F45" s="54" t="s">
        <v>107</v>
      </c>
      <c r="G45" s="96"/>
      <c r="H45" s="130" t="s">
        <v>647</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70"/>
      <c r="B46" s="270"/>
      <c r="C46" s="62" t="s">
        <v>212</v>
      </c>
      <c r="D46" s="62" t="s">
        <v>65</v>
      </c>
      <c r="E46" s="55" t="s">
        <v>602</v>
      </c>
      <c r="F46" s="56" t="s">
        <v>108</v>
      </c>
      <c r="G46" s="96"/>
      <c r="H46" s="130" t="s">
        <v>647</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70"/>
      <c r="B47" s="270"/>
      <c r="C47" s="62" t="s">
        <v>213</v>
      </c>
      <c r="D47" s="62" t="s">
        <v>66</v>
      </c>
      <c r="E47" s="53" t="s">
        <v>306</v>
      </c>
      <c r="F47" s="54" t="s">
        <v>109</v>
      </c>
      <c r="G47" s="96"/>
      <c r="H47" s="130" t="s">
        <v>647</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70"/>
      <c r="B48" s="270"/>
      <c r="C48" s="52" t="s">
        <v>214</v>
      </c>
      <c r="D48" s="52" t="s">
        <v>66</v>
      </c>
      <c r="E48" s="53" t="s">
        <v>307</v>
      </c>
      <c r="F48" s="54" t="s">
        <v>110</v>
      </c>
      <c r="G48" s="96"/>
      <c r="H48" s="130" t="s">
        <v>647</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70"/>
      <c r="B49" s="270"/>
      <c r="C49" s="52" t="s">
        <v>215</v>
      </c>
      <c r="D49" s="52" t="s">
        <v>66</v>
      </c>
      <c r="E49" s="53" t="s">
        <v>308</v>
      </c>
      <c r="F49" s="54" t="s">
        <v>102</v>
      </c>
      <c r="G49" s="96"/>
      <c r="H49" s="130" t="s">
        <v>647</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70"/>
      <c r="B50" s="270"/>
      <c r="C50" s="52" t="s">
        <v>545</v>
      </c>
      <c r="D50" s="52" t="s">
        <v>65</v>
      </c>
      <c r="E50" s="55" t="s">
        <v>537</v>
      </c>
      <c r="F50" s="54"/>
      <c r="G50" s="96"/>
      <c r="H50" s="130" t="s">
        <v>647</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70"/>
      <c r="B51" s="270"/>
      <c r="C51" s="52" t="s">
        <v>546</v>
      </c>
      <c r="D51" s="52" t="s">
        <v>66</v>
      </c>
      <c r="E51" s="55" t="s">
        <v>538</v>
      </c>
      <c r="F51" s="54"/>
      <c r="G51" s="96"/>
      <c r="H51" s="130" t="s">
        <v>647</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109" thickBot="1" x14ac:dyDescent="0.25">
      <c r="A52" s="270"/>
      <c r="B52" s="270"/>
      <c r="C52" s="52" t="s">
        <v>461</v>
      </c>
      <c r="D52" s="52" t="s">
        <v>390</v>
      </c>
      <c r="E52" s="53" t="s">
        <v>458</v>
      </c>
      <c r="F52" s="54"/>
      <c r="G52" s="96"/>
      <c r="H52" s="131" t="s">
        <v>645</v>
      </c>
      <c r="I52" s="7" t="s">
        <v>650</v>
      </c>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71" t="s">
        <v>6</v>
      </c>
      <c r="B53" s="271"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72"/>
      <c r="B54" s="272"/>
      <c r="C54" s="70" t="s">
        <v>180</v>
      </c>
      <c r="D54" s="70" t="s">
        <v>65</v>
      </c>
      <c r="E54" s="73" t="s">
        <v>185</v>
      </c>
      <c r="F54" s="74" t="s">
        <v>517</v>
      </c>
      <c r="G54" s="105"/>
      <c r="H54" s="108"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7" customFormat="1" ht="36" x14ac:dyDescent="0.2">
      <c r="A55" s="272"/>
      <c r="B55" s="272"/>
      <c r="C55" s="70" t="s">
        <v>181</v>
      </c>
      <c r="D55" s="70" t="s">
        <v>65</v>
      </c>
      <c r="E55" s="75" t="s">
        <v>186</v>
      </c>
      <c r="F55" s="76" t="s">
        <v>92</v>
      </c>
      <c r="G55" s="105"/>
      <c r="H55" s="108"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7" customFormat="1" ht="54" x14ac:dyDescent="0.2">
      <c r="A56" s="272"/>
      <c r="B56" s="272"/>
      <c r="C56" s="218" t="s">
        <v>182</v>
      </c>
      <c r="D56" s="218" t="s">
        <v>65</v>
      </c>
      <c r="E56" s="219" t="s">
        <v>612</v>
      </c>
      <c r="F56" s="220" t="s">
        <v>520</v>
      </c>
      <c r="G56" s="105"/>
      <c r="H56" s="108"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7" customFormat="1" ht="36" x14ac:dyDescent="0.2">
      <c r="A57" s="272"/>
      <c r="B57" s="272"/>
      <c r="C57" s="70" t="s">
        <v>183</v>
      </c>
      <c r="D57" s="70" t="s">
        <v>65</v>
      </c>
      <c r="E57" s="75" t="s">
        <v>309</v>
      </c>
      <c r="F57" s="76" t="s">
        <v>111</v>
      </c>
      <c r="G57" s="105"/>
      <c r="H57" s="108"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6" x14ac:dyDescent="0.2">
      <c r="A58" s="272"/>
      <c r="B58" s="272"/>
      <c r="C58" s="77" t="s">
        <v>216</v>
      </c>
      <c r="D58" s="77" t="s">
        <v>65</v>
      </c>
      <c r="E58" s="78" t="s">
        <v>310</v>
      </c>
      <c r="F58" s="79" t="s">
        <v>523</v>
      </c>
      <c r="G58" s="96"/>
      <c r="H58" s="130" t="s">
        <v>647</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72"/>
      <c r="B59" s="272"/>
      <c r="C59" s="80" t="s">
        <v>178</v>
      </c>
      <c r="D59" s="80" t="s">
        <v>65</v>
      </c>
      <c r="E59" s="73" t="s">
        <v>177</v>
      </c>
      <c r="F59" s="74" t="s">
        <v>106</v>
      </c>
      <c r="G59" s="109"/>
      <c r="H59" s="108" t="str">
        <f>IF(ISBLANK(H5),"Waiting",H5)</f>
        <v>No</v>
      </c>
      <c r="I59" s="127"/>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8"/>
    </row>
    <row r="60" spans="1:19" s="107" customFormat="1" ht="36" x14ac:dyDescent="0.2">
      <c r="A60" s="272"/>
      <c r="B60" s="272"/>
      <c r="C60" s="57" t="s">
        <v>217</v>
      </c>
      <c r="D60" s="57" t="s">
        <v>65</v>
      </c>
      <c r="E60" s="78" t="s">
        <v>595</v>
      </c>
      <c r="F60" s="79" t="s">
        <v>112</v>
      </c>
      <c r="G60" s="109"/>
      <c r="H60" s="130" t="s">
        <v>647</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6" x14ac:dyDescent="0.2">
      <c r="A61" s="272"/>
      <c r="B61" s="272"/>
      <c r="C61" s="186" t="s">
        <v>547</v>
      </c>
      <c r="D61" s="186" t="s">
        <v>65</v>
      </c>
      <c r="E61" s="58" t="s">
        <v>537</v>
      </c>
      <c r="F61" s="79"/>
      <c r="G61" s="109"/>
      <c r="H61" s="132" t="s">
        <v>647</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6" x14ac:dyDescent="0.2">
      <c r="A62" s="272"/>
      <c r="B62" s="272"/>
      <c r="C62" s="186" t="s">
        <v>548</v>
      </c>
      <c r="D62" s="186" t="s">
        <v>66</v>
      </c>
      <c r="E62" s="58" t="s">
        <v>538</v>
      </c>
      <c r="F62" s="79"/>
      <c r="G62" s="109"/>
      <c r="H62" s="132" t="s">
        <v>647</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109" thickBot="1" x14ac:dyDescent="0.25">
      <c r="A63" s="272"/>
      <c r="B63" s="272"/>
      <c r="C63" s="77" t="s">
        <v>462</v>
      </c>
      <c r="D63" s="77" t="s">
        <v>390</v>
      </c>
      <c r="E63" s="78" t="s">
        <v>458</v>
      </c>
      <c r="F63" s="79"/>
      <c r="G63" s="96"/>
      <c r="H63" s="131" t="s">
        <v>645</v>
      </c>
      <c r="I63" s="7" t="s">
        <v>651</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74" t="s">
        <v>8</v>
      </c>
      <c r="B64" s="274" t="s">
        <v>37</v>
      </c>
      <c r="C64" s="62" t="s">
        <v>218</v>
      </c>
      <c r="D64" s="62" t="s">
        <v>65</v>
      </c>
      <c r="E64" s="67" t="s">
        <v>311</v>
      </c>
      <c r="F64" s="81" t="s">
        <v>524</v>
      </c>
      <c r="G64" s="96"/>
      <c r="H64" s="129" t="s">
        <v>647</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70"/>
      <c r="B65" s="270"/>
      <c r="C65" s="62" t="s">
        <v>219</v>
      </c>
      <c r="D65" s="62" t="s">
        <v>65</v>
      </c>
      <c r="E65" s="67" t="s">
        <v>312</v>
      </c>
      <c r="F65" s="81" t="s">
        <v>113</v>
      </c>
      <c r="G65" s="96"/>
      <c r="H65" s="130" t="s">
        <v>647</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70"/>
      <c r="B66" s="270"/>
      <c r="C66" s="62" t="s">
        <v>220</v>
      </c>
      <c r="D66" s="62" t="s">
        <v>65</v>
      </c>
      <c r="E66" s="67" t="s">
        <v>313</v>
      </c>
      <c r="F66" s="81" t="s">
        <v>114</v>
      </c>
      <c r="G66" s="96"/>
      <c r="H66" s="130" t="s">
        <v>647</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70"/>
      <c r="B67" s="270"/>
      <c r="C67" s="62" t="s">
        <v>221</v>
      </c>
      <c r="D67" s="62" t="s">
        <v>65</v>
      </c>
      <c r="E67" s="67" t="s">
        <v>314</v>
      </c>
      <c r="F67" s="81" t="s">
        <v>115</v>
      </c>
      <c r="G67" s="96"/>
      <c r="H67" s="130" t="s">
        <v>647</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70"/>
      <c r="B68" s="270"/>
      <c r="C68" s="62" t="s">
        <v>222</v>
      </c>
      <c r="D68" s="62" t="s">
        <v>66</v>
      </c>
      <c r="E68" s="67" t="s">
        <v>315</v>
      </c>
      <c r="F68" s="81" t="s">
        <v>116</v>
      </c>
      <c r="G68" s="96"/>
      <c r="H68" s="130" t="s">
        <v>647</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70"/>
      <c r="B69" s="270"/>
      <c r="C69" s="62" t="s">
        <v>223</v>
      </c>
      <c r="D69" s="62" t="s">
        <v>66</v>
      </c>
      <c r="E69" s="82" t="s">
        <v>316</v>
      </c>
      <c r="F69" s="83" t="s">
        <v>117</v>
      </c>
      <c r="G69" s="96"/>
      <c r="H69" s="132" t="s">
        <v>647</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70"/>
      <c r="B70" s="270"/>
      <c r="C70" s="52" t="s">
        <v>549</v>
      </c>
      <c r="D70" s="52" t="s">
        <v>65</v>
      </c>
      <c r="E70" s="55" t="s">
        <v>537</v>
      </c>
      <c r="F70" s="83"/>
      <c r="G70" s="96"/>
      <c r="H70" s="132" t="s">
        <v>647</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70"/>
      <c r="B71" s="270"/>
      <c r="C71" s="52" t="s">
        <v>550</v>
      </c>
      <c r="D71" s="52" t="s">
        <v>66</v>
      </c>
      <c r="E71" s="55" t="s">
        <v>538</v>
      </c>
      <c r="F71" s="83"/>
      <c r="G71" s="96"/>
      <c r="H71" s="132" t="s">
        <v>647</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199" thickBot="1" x14ac:dyDescent="0.25">
      <c r="A72" s="270"/>
      <c r="B72" s="270"/>
      <c r="C72" s="62" t="s">
        <v>463</v>
      </c>
      <c r="D72" s="62" t="s">
        <v>390</v>
      </c>
      <c r="E72" s="82" t="s">
        <v>458</v>
      </c>
      <c r="F72" s="83"/>
      <c r="G72" s="96"/>
      <c r="H72" s="131" t="s">
        <v>645</v>
      </c>
      <c r="I72" s="7" t="s">
        <v>652</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71" t="s">
        <v>9</v>
      </c>
      <c r="B73" s="271" t="s">
        <v>38</v>
      </c>
      <c r="C73" s="80" t="s">
        <v>195</v>
      </c>
      <c r="D73" s="80" t="s">
        <v>65</v>
      </c>
      <c r="E73" s="71" t="s">
        <v>293</v>
      </c>
      <c r="F73" s="72" t="s">
        <v>95</v>
      </c>
      <c r="G73" s="109"/>
      <c r="H73" s="102"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7" customFormat="1" ht="20" x14ac:dyDescent="0.2">
      <c r="A74" s="272"/>
      <c r="B74" s="272"/>
      <c r="C74" s="80" t="s">
        <v>196</v>
      </c>
      <c r="D74" s="80" t="s">
        <v>65</v>
      </c>
      <c r="E74" s="71" t="s">
        <v>294</v>
      </c>
      <c r="F74" s="72" t="s">
        <v>96</v>
      </c>
      <c r="G74" s="109"/>
      <c r="H74" s="108"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7" customFormat="1" ht="20" x14ac:dyDescent="0.2">
      <c r="A75" s="272"/>
      <c r="B75" s="272"/>
      <c r="C75" s="80" t="s">
        <v>197</v>
      </c>
      <c r="D75" s="80" t="s">
        <v>65</v>
      </c>
      <c r="E75" s="71" t="s">
        <v>295</v>
      </c>
      <c r="F75" s="72" t="s">
        <v>97</v>
      </c>
      <c r="G75" s="109"/>
      <c r="H75" s="108"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7" customFormat="1" ht="54" x14ac:dyDescent="0.2">
      <c r="A76" s="272"/>
      <c r="B76" s="272"/>
      <c r="C76" s="80" t="s">
        <v>198</v>
      </c>
      <c r="D76" s="80" t="s">
        <v>65</v>
      </c>
      <c r="E76" s="71" t="s">
        <v>296</v>
      </c>
      <c r="F76" s="72" t="s">
        <v>98</v>
      </c>
      <c r="G76" s="109"/>
      <c r="H76" s="108"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7" customFormat="1" ht="20" x14ac:dyDescent="0.2">
      <c r="A77" s="272"/>
      <c r="B77" s="272"/>
      <c r="C77" s="221" t="s">
        <v>211</v>
      </c>
      <c r="D77" s="221" t="s">
        <v>65</v>
      </c>
      <c r="E77" s="222" t="s">
        <v>592</v>
      </c>
      <c r="F77" s="223" t="s">
        <v>107</v>
      </c>
      <c r="G77" s="109"/>
      <c r="H77" s="108"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306" x14ac:dyDescent="0.2">
      <c r="A78" s="272"/>
      <c r="B78" s="272"/>
      <c r="C78" s="84" t="s">
        <v>224</v>
      </c>
      <c r="D78" s="84" t="s">
        <v>65</v>
      </c>
      <c r="E78" s="85" t="s">
        <v>317</v>
      </c>
      <c r="F78" s="86" t="s">
        <v>525</v>
      </c>
      <c r="G78" s="110"/>
      <c r="H78" s="130" t="s">
        <v>645</v>
      </c>
      <c r="I78" s="3" t="s">
        <v>653</v>
      </c>
      <c r="J78" s="162" t="s">
        <v>9</v>
      </c>
      <c r="K78" s="157">
        <f t="shared" si="11"/>
        <v>1</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252" x14ac:dyDescent="0.2">
      <c r="A79" s="272"/>
      <c r="B79" s="272"/>
      <c r="C79" s="57" t="s">
        <v>225</v>
      </c>
      <c r="D79" s="57" t="s">
        <v>65</v>
      </c>
      <c r="E79" s="85" t="s">
        <v>318</v>
      </c>
      <c r="F79" s="86" t="s">
        <v>118</v>
      </c>
      <c r="G79" s="96"/>
      <c r="H79" s="130" t="s">
        <v>645</v>
      </c>
      <c r="I79" s="3" t="s">
        <v>654</v>
      </c>
      <c r="J79" s="162" t="s">
        <v>9</v>
      </c>
      <c r="K79" s="157">
        <f t="shared" si="11"/>
        <v>1</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72"/>
      <c r="B80" s="272"/>
      <c r="C80" s="57" t="s">
        <v>226</v>
      </c>
      <c r="D80" s="57" t="s">
        <v>66</v>
      </c>
      <c r="E80" s="85" t="s">
        <v>319</v>
      </c>
      <c r="F80" s="86" t="s">
        <v>119</v>
      </c>
      <c r="G80" s="96"/>
      <c r="H80" s="132" t="s">
        <v>647</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72"/>
      <c r="B81" s="272"/>
      <c r="C81" s="187" t="s">
        <v>551</v>
      </c>
      <c r="D81" s="188" t="s">
        <v>65</v>
      </c>
      <c r="E81" s="189" t="s">
        <v>537</v>
      </c>
      <c r="F81" s="86"/>
      <c r="G81" s="96"/>
      <c r="H81" s="132" t="s">
        <v>647</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72"/>
      <c r="B82" s="272"/>
      <c r="C82" s="190" t="s">
        <v>552</v>
      </c>
      <c r="D82" s="191" t="s">
        <v>66</v>
      </c>
      <c r="E82" s="192" t="s">
        <v>538</v>
      </c>
      <c r="F82" s="86"/>
      <c r="G82" s="96"/>
      <c r="H82" s="132" t="s">
        <v>647</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72"/>
      <c r="B83" s="272"/>
      <c r="C83" s="57" t="s">
        <v>464</v>
      </c>
      <c r="D83" s="57" t="s">
        <v>390</v>
      </c>
      <c r="E83" s="85" t="s">
        <v>458</v>
      </c>
      <c r="F83" s="86"/>
      <c r="G83" s="96"/>
      <c r="H83" s="131" t="s">
        <v>647</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74" t="s">
        <v>10</v>
      </c>
      <c r="B84" s="279" t="s">
        <v>41</v>
      </c>
      <c r="C84" s="62" t="s">
        <v>227</v>
      </c>
      <c r="D84" s="62" t="s">
        <v>65</v>
      </c>
      <c r="E84" s="67" t="s">
        <v>331</v>
      </c>
      <c r="F84" s="81" t="s">
        <v>120</v>
      </c>
      <c r="G84" s="96"/>
      <c r="H84" s="130" t="s">
        <v>647</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70"/>
      <c r="B85" s="280"/>
      <c r="C85" s="62" t="s">
        <v>228</v>
      </c>
      <c r="D85" s="62" t="s">
        <v>65</v>
      </c>
      <c r="E85" s="67" t="s">
        <v>332</v>
      </c>
      <c r="F85" s="81" t="s">
        <v>121</v>
      </c>
      <c r="G85" s="96"/>
      <c r="H85" s="130" t="s">
        <v>647</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70"/>
      <c r="B86" s="280"/>
      <c r="C86" s="221" t="s">
        <v>211</v>
      </c>
      <c r="D86" s="221" t="s">
        <v>65</v>
      </c>
      <c r="E86" s="219" t="s">
        <v>592</v>
      </c>
      <c r="F86" s="220" t="s">
        <v>107</v>
      </c>
      <c r="G86" s="109"/>
      <c r="H86" s="108"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54" x14ac:dyDescent="0.2">
      <c r="A87" s="270"/>
      <c r="B87" s="280"/>
      <c r="C87" s="62" t="s">
        <v>229</v>
      </c>
      <c r="D87" s="62" t="s">
        <v>65</v>
      </c>
      <c r="E87" s="87" t="s">
        <v>320</v>
      </c>
      <c r="F87" s="88" t="s">
        <v>122</v>
      </c>
      <c r="G87" s="96"/>
      <c r="H87" s="130" t="s">
        <v>645</v>
      </c>
      <c r="I87" s="241" t="s">
        <v>655</v>
      </c>
      <c r="J87" s="157" t="s">
        <v>10</v>
      </c>
      <c r="K87" s="157">
        <f t="shared" si="11"/>
        <v>1</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216" x14ac:dyDescent="0.2">
      <c r="A88" s="270"/>
      <c r="B88" s="280"/>
      <c r="C88" s="80" t="s">
        <v>224</v>
      </c>
      <c r="D88" s="80" t="s">
        <v>65</v>
      </c>
      <c r="E88" s="75" t="s">
        <v>317</v>
      </c>
      <c r="F88" s="76" t="s">
        <v>525</v>
      </c>
      <c r="G88" s="109"/>
      <c r="H88" s="108" t="str">
        <f>IF(ISBLANK(H78),"Waiting",H78)</f>
        <v>Yes</v>
      </c>
      <c r="I88" s="127" t="s">
        <v>656</v>
      </c>
      <c r="J88" s="157" t="s">
        <v>10</v>
      </c>
      <c r="K88" s="157">
        <f t="shared" si="11"/>
        <v>1</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180" x14ac:dyDescent="0.2">
      <c r="A89" s="270"/>
      <c r="B89" s="280"/>
      <c r="C89" s="62" t="s">
        <v>230</v>
      </c>
      <c r="D89" s="62" t="s">
        <v>65</v>
      </c>
      <c r="E89" s="67" t="s">
        <v>333</v>
      </c>
      <c r="F89" s="81" t="s">
        <v>123</v>
      </c>
      <c r="G89" s="96"/>
      <c r="H89" s="130" t="s">
        <v>645</v>
      </c>
      <c r="I89" s="3" t="s">
        <v>657</v>
      </c>
      <c r="J89" s="157" t="s">
        <v>10</v>
      </c>
      <c r="K89" s="157">
        <f t="shared" si="11"/>
        <v>1</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70"/>
      <c r="B90" s="280"/>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70"/>
      <c r="B91" s="280"/>
      <c r="C91" s="52" t="s">
        <v>603</v>
      </c>
      <c r="D91" s="52" t="s">
        <v>65</v>
      </c>
      <c r="E91" s="87" t="s">
        <v>604</v>
      </c>
      <c r="F91" s="87" t="s">
        <v>605</v>
      </c>
      <c r="G91" s="96"/>
      <c r="H91" s="130" t="s">
        <v>647</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70"/>
      <c r="B92" s="280"/>
      <c r="C92" s="62" t="s">
        <v>231</v>
      </c>
      <c r="D92" s="62" t="s">
        <v>66</v>
      </c>
      <c r="E92" s="87" t="s">
        <v>334</v>
      </c>
      <c r="F92" s="88" t="s">
        <v>124</v>
      </c>
      <c r="G92" s="96"/>
      <c r="H92" s="130" t="s">
        <v>647</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70"/>
      <c r="B93" s="280"/>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70"/>
      <c r="B94" s="280"/>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70"/>
      <c r="B95" s="280"/>
      <c r="C95" s="194" t="s">
        <v>553</v>
      </c>
      <c r="D95" s="195" t="s">
        <v>65</v>
      </c>
      <c r="E95" s="196" t="s">
        <v>537</v>
      </c>
      <c r="F95" s="193"/>
      <c r="G95" s="101"/>
      <c r="H95" s="130" t="s">
        <v>647</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70"/>
      <c r="B96" s="280"/>
      <c r="C96" s="197" t="s">
        <v>554</v>
      </c>
      <c r="D96" s="198" t="s">
        <v>66</v>
      </c>
      <c r="E96" s="199" t="s">
        <v>538</v>
      </c>
      <c r="F96" s="193"/>
      <c r="G96" s="101"/>
      <c r="H96" s="130" t="s">
        <v>647</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78"/>
      <c r="B97" s="281"/>
      <c r="C97" s="62" t="s">
        <v>465</v>
      </c>
      <c r="D97" s="62" t="s">
        <v>390</v>
      </c>
      <c r="E97" s="87" t="s">
        <v>458</v>
      </c>
      <c r="F97" s="88"/>
      <c r="G97" s="101"/>
      <c r="H97" s="130" t="s">
        <v>647</v>
      </c>
      <c r="I97" s="135"/>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6"/>
    </row>
    <row r="98" spans="1:20" s="93" customFormat="1" ht="37" thickTop="1" x14ac:dyDescent="0.2">
      <c r="A98" s="271" t="s">
        <v>11</v>
      </c>
      <c r="B98" s="271" t="s">
        <v>42</v>
      </c>
      <c r="C98" s="57" t="s">
        <v>232</v>
      </c>
      <c r="D98" s="57" t="s">
        <v>65</v>
      </c>
      <c r="E98" s="78" t="s">
        <v>335</v>
      </c>
      <c r="F98" s="79" t="s">
        <v>125</v>
      </c>
      <c r="G98" s="111"/>
      <c r="H98" s="129" t="s">
        <v>647</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72"/>
      <c r="B99" s="272"/>
      <c r="C99" s="57" t="s">
        <v>233</v>
      </c>
      <c r="D99" s="57" t="s">
        <v>65</v>
      </c>
      <c r="E99" s="78" t="s">
        <v>336</v>
      </c>
      <c r="F99" s="79" t="s">
        <v>584</v>
      </c>
      <c r="G99" s="111"/>
      <c r="H99" s="130" t="s">
        <v>647</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72"/>
      <c r="B100" s="272"/>
      <c r="C100" s="57" t="s">
        <v>234</v>
      </c>
      <c r="D100" s="57" t="s">
        <v>65</v>
      </c>
      <c r="E100" s="78" t="s">
        <v>337</v>
      </c>
      <c r="F100" s="79" t="s">
        <v>127</v>
      </c>
      <c r="G100" s="111"/>
      <c r="H100" s="130" t="s">
        <v>647</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72"/>
      <c r="B101" s="272"/>
      <c r="C101" s="57" t="s">
        <v>235</v>
      </c>
      <c r="D101" s="57" t="s">
        <v>65</v>
      </c>
      <c r="E101" s="78" t="s">
        <v>338</v>
      </c>
      <c r="F101" s="79" t="s">
        <v>128</v>
      </c>
      <c r="G101" s="111"/>
      <c r="H101" s="130" t="s">
        <v>647</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72"/>
      <c r="B102" s="272"/>
      <c r="C102" s="57" t="s">
        <v>236</v>
      </c>
      <c r="D102" s="57" t="s">
        <v>65</v>
      </c>
      <c r="E102" s="78" t="s">
        <v>339</v>
      </c>
      <c r="F102" s="79" t="s">
        <v>129</v>
      </c>
      <c r="G102" s="111"/>
      <c r="H102" s="130" t="s">
        <v>647</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72"/>
      <c r="B103" s="272"/>
      <c r="C103" s="57" t="s">
        <v>237</v>
      </c>
      <c r="D103" s="57" t="s">
        <v>65</v>
      </c>
      <c r="E103" s="78" t="s">
        <v>340</v>
      </c>
      <c r="F103" s="79" t="s">
        <v>130</v>
      </c>
      <c r="G103" s="111"/>
      <c r="H103" s="130" t="s">
        <v>647</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72"/>
      <c r="B104" s="272"/>
      <c r="C104" s="57" t="s">
        <v>238</v>
      </c>
      <c r="D104" s="57" t="s">
        <v>65</v>
      </c>
      <c r="E104" s="78" t="s">
        <v>341</v>
      </c>
      <c r="F104" s="79" t="s">
        <v>131</v>
      </c>
      <c r="G104" s="111"/>
      <c r="H104" s="130" t="s">
        <v>647</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216" x14ac:dyDescent="0.2">
      <c r="A105" s="272"/>
      <c r="B105" s="272"/>
      <c r="C105" s="226" t="s">
        <v>583</v>
      </c>
      <c r="D105" s="226" t="s">
        <v>65</v>
      </c>
      <c r="E105" s="227" t="s">
        <v>617</v>
      </c>
      <c r="F105" s="79" t="s">
        <v>585</v>
      </c>
      <c r="G105" s="111"/>
      <c r="H105" s="132" t="s">
        <v>645</v>
      </c>
      <c r="I105" s="242" t="s">
        <v>658</v>
      </c>
      <c r="J105" s="157" t="s">
        <v>11</v>
      </c>
      <c r="K105" s="157">
        <f t="shared" si="11"/>
        <v>1</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72"/>
      <c r="B106" s="272"/>
      <c r="C106" s="187" t="s">
        <v>555</v>
      </c>
      <c r="D106" s="188" t="s">
        <v>65</v>
      </c>
      <c r="E106" s="189" t="s">
        <v>537</v>
      </c>
      <c r="F106" s="79"/>
      <c r="G106" s="111"/>
      <c r="H106" s="132" t="s">
        <v>647</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72"/>
      <c r="B107" s="272"/>
      <c r="C107" s="206" t="s">
        <v>574</v>
      </c>
      <c r="D107" s="207" t="s">
        <v>66</v>
      </c>
      <c r="E107" s="208" t="s">
        <v>538</v>
      </c>
      <c r="F107" s="79"/>
      <c r="G107" s="111"/>
      <c r="H107" s="132" t="s">
        <v>647</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72"/>
      <c r="B108" s="272"/>
      <c r="C108" s="57" t="s">
        <v>466</v>
      </c>
      <c r="D108" s="57" t="s">
        <v>390</v>
      </c>
      <c r="E108" s="78" t="s">
        <v>458</v>
      </c>
      <c r="F108" s="79"/>
      <c r="G108" s="111"/>
      <c r="H108" s="131" t="s">
        <v>647</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74" t="s">
        <v>12</v>
      </c>
      <c r="B109" s="274" t="s">
        <v>43</v>
      </c>
      <c r="C109" s="69" t="s">
        <v>239</v>
      </c>
      <c r="D109" s="69" t="s">
        <v>65</v>
      </c>
      <c r="E109" s="53" t="s">
        <v>321</v>
      </c>
      <c r="F109" s="54" t="s">
        <v>526</v>
      </c>
      <c r="G109" s="111"/>
      <c r="H109" s="129" t="s">
        <v>647</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70"/>
      <c r="B110" s="270"/>
      <c r="C110" s="69" t="s">
        <v>240</v>
      </c>
      <c r="D110" s="69" t="s">
        <v>65</v>
      </c>
      <c r="E110" s="53" t="s">
        <v>322</v>
      </c>
      <c r="F110" s="54" t="s">
        <v>132</v>
      </c>
      <c r="G110" s="96"/>
      <c r="H110" s="130" t="s">
        <v>647</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70"/>
      <c r="B111" s="270"/>
      <c r="C111" s="69" t="s">
        <v>241</v>
      </c>
      <c r="D111" s="69" t="s">
        <v>65</v>
      </c>
      <c r="E111" s="53" t="s">
        <v>323</v>
      </c>
      <c r="F111" s="54" t="s">
        <v>527</v>
      </c>
      <c r="G111" s="96"/>
      <c r="H111" s="130" t="s">
        <v>647</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70"/>
      <c r="B112" s="270"/>
      <c r="C112" s="69" t="s">
        <v>242</v>
      </c>
      <c r="D112" s="69" t="s">
        <v>65</v>
      </c>
      <c r="E112" s="53" t="s">
        <v>342</v>
      </c>
      <c r="F112" s="54" t="s">
        <v>133</v>
      </c>
      <c r="G112" s="96"/>
      <c r="H112" s="130" t="s">
        <v>647</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70"/>
      <c r="B113" s="270"/>
      <c r="C113" s="69" t="s">
        <v>243</v>
      </c>
      <c r="D113" s="69" t="s">
        <v>65</v>
      </c>
      <c r="E113" s="53" t="s">
        <v>343</v>
      </c>
      <c r="F113" s="54" t="s">
        <v>134</v>
      </c>
      <c r="G113" s="96"/>
      <c r="H113" s="130" t="s">
        <v>647</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70"/>
      <c r="B114" s="270"/>
      <c r="C114" s="69" t="s">
        <v>244</v>
      </c>
      <c r="D114" s="69" t="s">
        <v>65</v>
      </c>
      <c r="E114" s="53" t="s">
        <v>324</v>
      </c>
      <c r="F114" s="54" t="s">
        <v>135</v>
      </c>
      <c r="G114" s="96"/>
      <c r="H114" s="130" t="s">
        <v>647</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70"/>
      <c r="B115" s="270"/>
      <c r="C115" s="62" t="s">
        <v>245</v>
      </c>
      <c r="D115" s="62" t="s">
        <v>65</v>
      </c>
      <c r="E115" s="67" t="s">
        <v>344</v>
      </c>
      <c r="F115" s="81" t="s">
        <v>136</v>
      </c>
      <c r="G115" s="96"/>
      <c r="H115" s="130" t="s">
        <v>647</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72" x14ac:dyDescent="0.2">
      <c r="A116" s="270"/>
      <c r="B116" s="270"/>
      <c r="C116" s="52" t="s">
        <v>246</v>
      </c>
      <c r="D116" s="52" t="s">
        <v>66</v>
      </c>
      <c r="E116" s="87" t="s">
        <v>345</v>
      </c>
      <c r="F116" s="88" t="s">
        <v>137</v>
      </c>
      <c r="G116" s="96"/>
      <c r="H116" s="132" t="s">
        <v>645</v>
      </c>
      <c r="I116" s="9" t="s">
        <v>659</v>
      </c>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70"/>
      <c r="B117" s="270"/>
      <c r="C117" s="194" t="s">
        <v>556</v>
      </c>
      <c r="D117" s="195" t="s">
        <v>65</v>
      </c>
      <c r="E117" s="196" t="s">
        <v>537</v>
      </c>
      <c r="F117" s="88"/>
      <c r="G117" s="96"/>
      <c r="H117" s="132" t="s">
        <v>647</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70"/>
      <c r="B118" s="270"/>
      <c r="C118" s="197" t="s">
        <v>557</v>
      </c>
      <c r="D118" s="198" t="s">
        <v>66</v>
      </c>
      <c r="E118" s="199" t="s">
        <v>538</v>
      </c>
      <c r="F118" s="88"/>
      <c r="G118" s="96"/>
      <c r="H118" s="132" t="s">
        <v>647</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70"/>
      <c r="B119" s="270"/>
      <c r="C119" s="52" t="s">
        <v>467</v>
      </c>
      <c r="D119" s="52" t="s">
        <v>390</v>
      </c>
      <c r="E119" s="87" t="s">
        <v>458</v>
      </c>
      <c r="F119" s="88"/>
      <c r="G119" s="96"/>
      <c r="H119" s="131" t="s">
        <v>647</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71" t="s">
        <v>13</v>
      </c>
      <c r="B120" s="282" t="s">
        <v>44</v>
      </c>
      <c r="C120" s="65" t="s">
        <v>240</v>
      </c>
      <c r="D120" s="65" t="s">
        <v>65</v>
      </c>
      <c r="E120" s="66" t="s">
        <v>322</v>
      </c>
      <c r="F120" s="68" t="s">
        <v>132</v>
      </c>
      <c r="G120" s="101"/>
      <c r="H120" s="228" t="str">
        <f>IF(ISBLANK(H110),"Waiting",H110)</f>
        <v>No</v>
      </c>
      <c r="I120" s="212"/>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72"/>
      <c r="B121" s="283"/>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72"/>
      <c r="B122" s="283"/>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72"/>
      <c r="B123" s="283"/>
      <c r="C123" s="57" t="s">
        <v>247</v>
      </c>
      <c r="D123" s="57" t="s">
        <v>65</v>
      </c>
      <c r="E123" s="78" t="s">
        <v>618</v>
      </c>
      <c r="F123" s="79" t="s">
        <v>138</v>
      </c>
      <c r="G123" s="96"/>
      <c r="H123" s="130" t="s">
        <v>647</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72"/>
      <c r="B124" s="283"/>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72"/>
      <c r="B125" s="283"/>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72"/>
      <c r="B126" s="283"/>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72"/>
      <c r="B127" s="283"/>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72"/>
      <c r="B128" s="283"/>
      <c r="C128" s="200" t="s">
        <v>558</v>
      </c>
      <c r="D128" s="201" t="s">
        <v>65</v>
      </c>
      <c r="E128" s="202" t="s">
        <v>537</v>
      </c>
      <c r="F128" s="203"/>
      <c r="G128" s="101"/>
      <c r="H128" s="130" t="s">
        <v>647</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72"/>
      <c r="B129" s="283"/>
      <c r="C129" s="206" t="s">
        <v>575</v>
      </c>
      <c r="D129" s="207" t="s">
        <v>66</v>
      </c>
      <c r="E129" s="208" t="s">
        <v>538</v>
      </c>
      <c r="F129" s="203"/>
      <c r="G129" s="101"/>
      <c r="H129" s="132" t="s">
        <v>647</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163" thickBot="1" x14ac:dyDescent="0.25">
      <c r="A130" s="273"/>
      <c r="B130" s="284"/>
      <c r="C130" s="57" t="s">
        <v>468</v>
      </c>
      <c r="D130" s="57" t="s">
        <v>390</v>
      </c>
      <c r="E130" s="78" t="s">
        <v>458</v>
      </c>
      <c r="F130" s="79"/>
      <c r="G130" s="101"/>
      <c r="H130" s="132" t="s">
        <v>645</v>
      </c>
      <c r="I130" s="243" t="s">
        <v>660</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74" t="s">
        <v>14</v>
      </c>
      <c r="B131" s="274" t="s">
        <v>45</v>
      </c>
      <c r="C131" s="62" t="s">
        <v>248</v>
      </c>
      <c r="D131" s="62" t="s">
        <v>65</v>
      </c>
      <c r="E131" s="67" t="s">
        <v>346</v>
      </c>
      <c r="F131" s="81" t="s">
        <v>139</v>
      </c>
      <c r="G131" s="96"/>
      <c r="H131" s="129" t="s">
        <v>647</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70"/>
      <c r="B132" s="270"/>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70"/>
      <c r="B133" s="270"/>
      <c r="C133" s="194" t="s">
        <v>559</v>
      </c>
      <c r="D133" s="195" t="s">
        <v>65</v>
      </c>
      <c r="E133" s="196" t="s">
        <v>537</v>
      </c>
      <c r="F133" s="204"/>
      <c r="G133" s="109"/>
      <c r="H133" s="130" t="s">
        <v>647</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70"/>
      <c r="B134" s="270"/>
      <c r="C134" s="197" t="s">
        <v>576</v>
      </c>
      <c r="D134" s="198" t="s">
        <v>66</v>
      </c>
      <c r="E134" s="199" t="s">
        <v>538</v>
      </c>
      <c r="F134" s="204"/>
      <c r="G134" s="109"/>
      <c r="H134" s="130" t="s">
        <v>647</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199" thickBot="1" x14ac:dyDescent="0.25">
      <c r="A135" s="278"/>
      <c r="B135" s="278"/>
      <c r="C135" s="62" t="s">
        <v>469</v>
      </c>
      <c r="D135" s="62" t="s">
        <v>390</v>
      </c>
      <c r="E135" s="67" t="s">
        <v>458</v>
      </c>
      <c r="F135" s="81"/>
      <c r="G135" s="109"/>
      <c r="H135" s="130" t="s">
        <v>647</v>
      </c>
      <c r="I135" s="139" t="s">
        <v>661</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7" thickTop="1" x14ac:dyDescent="0.2">
      <c r="A136" s="271" t="s">
        <v>15</v>
      </c>
      <c r="B136" s="271"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72"/>
      <c r="B137" s="272"/>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72"/>
      <c r="B138" s="272"/>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72"/>
      <c r="B139" s="272"/>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72"/>
      <c r="B140" s="272"/>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72"/>
      <c r="B141" s="272"/>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72"/>
      <c r="B142" s="272"/>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72"/>
      <c r="B143" s="272"/>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72"/>
      <c r="B144" s="272"/>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72"/>
      <c r="B145" s="272"/>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72"/>
      <c r="B146" s="272"/>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72"/>
      <c r="B147" s="272"/>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72"/>
      <c r="B148" s="272"/>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72"/>
      <c r="B149" s="272"/>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72"/>
      <c r="B150" s="272"/>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72"/>
      <c r="B151" s="272"/>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72"/>
      <c r="B152" s="272"/>
      <c r="C152" s="57" t="s">
        <v>249</v>
      </c>
      <c r="D152" s="57" t="s">
        <v>65</v>
      </c>
      <c r="E152" s="78" t="s">
        <v>325</v>
      </c>
      <c r="F152" s="79" t="s">
        <v>521</v>
      </c>
      <c r="G152" s="101"/>
      <c r="H152" s="130" t="s">
        <v>647</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108" x14ac:dyDescent="0.2">
      <c r="A153" s="272"/>
      <c r="B153" s="272"/>
      <c r="C153" s="200" t="s">
        <v>560</v>
      </c>
      <c r="D153" s="201" t="s">
        <v>65</v>
      </c>
      <c r="E153" s="202" t="s">
        <v>537</v>
      </c>
      <c r="F153" s="79"/>
      <c r="G153" s="101"/>
      <c r="H153" s="130" t="s">
        <v>645</v>
      </c>
      <c r="I153" s="9" t="s">
        <v>662</v>
      </c>
      <c r="J153" s="157" t="s">
        <v>15</v>
      </c>
      <c r="K153" s="157">
        <f t="shared" si="19"/>
        <v>1</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72"/>
      <c r="B154" s="272"/>
      <c r="C154" s="206" t="s">
        <v>577</v>
      </c>
      <c r="D154" s="207" t="s">
        <v>66</v>
      </c>
      <c r="E154" s="208" t="s">
        <v>538</v>
      </c>
      <c r="F154" s="79"/>
      <c r="G154" s="101"/>
      <c r="H154" s="134" t="s">
        <v>647</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72"/>
      <c r="B155" s="272"/>
      <c r="C155" s="57" t="s">
        <v>470</v>
      </c>
      <c r="D155" s="57" t="s">
        <v>390</v>
      </c>
      <c r="E155" s="78" t="s">
        <v>458</v>
      </c>
      <c r="F155" s="79"/>
      <c r="G155" s="101"/>
      <c r="H155" s="141" t="s">
        <v>647</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74" t="s">
        <v>16</v>
      </c>
      <c r="B156" s="274" t="s">
        <v>47</v>
      </c>
      <c r="C156" s="62" t="s">
        <v>250</v>
      </c>
      <c r="D156" s="62" t="s">
        <v>65</v>
      </c>
      <c r="E156" s="67" t="s">
        <v>348</v>
      </c>
      <c r="F156" s="81" t="s">
        <v>141</v>
      </c>
      <c r="G156" s="96"/>
      <c r="H156" s="129" t="s">
        <v>647</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70"/>
      <c r="B157" s="270"/>
      <c r="C157" s="62" t="s">
        <v>251</v>
      </c>
      <c r="D157" s="62" t="s">
        <v>65</v>
      </c>
      <c r="E157" s="67" t="s">
        <v>349</v>
      </c>
      <c r="F157" s="81" t="s">
        <v>142</v>
      </c>
      <c r="G157" s="96"/>
      <c r="H157" s="130" t="s">
        <v>647</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70"/>
      <c r="B158" s="270"/>
      <c r="C158" s="62" t="s">
        <v>252</v>
      </c>
      <c r="D158" s="62" t="s">
        <v>65</v>
      </c>
      <c r="E158" s="67" t="s">
        <v>606</v>
      </c>
      <c r="F158" s="81" t="s">
        <v>143</v>
      </c>
      <c r="G158" s="96"/>
      <c r="H158" s="130" t="s">
        <v>647</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70"/>
      <c r="B159" s="270"/>
      <c r="C159" s="62" t="s">
        <v>253</v>
      </c>
      <c r="D159" s="62" t="s">
        <v>65</v>
      </c>
      <c r="E159" s="67" t="s">
        <v>608</v>
      </c>
      <c r="F159" s="81" t="s">
        <v>609</v>
      </c>
      <c r="G159" s="96"/>
      <c r="H159" s="130" t="s">
        <v>647</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70"/>
      <c r="B160" s="270"/>
      <c r="C160" s="62" t="s">
        <v>254</v>
      </c>
      <c r="D160" s="62" t="s">
        <v>65</v>
      </c>
      <c r="E160" s="67" t="s">
        <v>326</v>
      </c>
      <c r="F160" s="81" t="s">
        <v>144</v>
      </c>
      <c r="G160" s="96"/>
      <c r="H160" s="130" t="s">
        <v>647</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70"/>
      <c r="B161" s="270"/>
      <c r="C161" s="62" t="s">
        <v>255</v>
      </c>
      <c r="D161" s="62" t="s">
        <v>65</v>
      </c>
      <c r="E161" s="67" t="s">
        <v>351</v>
      </c>
      <c r="F161" s="81" t="s">
        <v>148</v>
      </c>
      <c r="G161" s="96"/>
      <c r="H161" s="130" t="s">
        <v>647</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70"/>
      <c r="B162" s="270"/>
      <c r="C162" s="62" t="s">
        <v>607</v>
      </c>
      <c r="D162" s="62" t="s">
        <v>65</v>
      </c>
      <c r="E162" s="67" t="s">
        <v>622</v>
      </c>
      <c r="F162" s="81" t="s">
        <v>610</v>
      </c>
      <c r="G162" s="96"/>
      <c r="H162" s="130" t="s">
        <v>647</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70"/>
      <c r="B163" s="270"/>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108" x14ac:dyDescent="0.2">
      <c r="A164" s="270"/>
      <c r="B164" s="270"/>
      <c r="C164" s="229" t="s">
        <v>257</v>
      </c>
      <c r="D164" s="229" t="s">
        <v>66</v>
      </c>
      <c r="E164" s="231" t="s">
        <v>353</v>
      </c>
      <c r="F164" s="230" t="s">
        <v>598</v>
      </c>
      <c r="G164" s="101"/>
      <c r="H164" s="104" t="str">
        <f>IF(ISBLANK(H198),"Waiting",H198)</f>
        <v>Yes</v>
      </c>
      <c r="I164" s="3" t="s">
        <v>663</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198" x14ac:dyDescent="0.2">
      <c r="A165" s="270"/>
      <c r="B165" s="270"/>
      <c r="C165" s="62" t="s">
        <v>258</v>
      </c>
      <c r="D165" s="62" t="s">
        <v>66</v>
      </c>
      <c r="E165" s="87" t="s">
        <v>594</v>
      </c>
      <c r="F165" s="88" t="s">
        <v>146</v>
      </c>
      <c r="G165" s="101"/>
      <c r="H165" s="130" t="s">
        <v>645</v>
      </c>
      <c r="I165" s="9" t="s">
        <v>664</v>
      </c>
      <c r="J165" s="157" t="s">
        <v>16</v>
      </c>
      <c r="K165" s="157">
        <f t="shared" si="19"/>
        <v>0</v>
      </c>
      <c r="L165" s="157">
        <f t="shared" si="16"/>
        <v>1</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70"/>
      <c r="B166" s="270"/>
      <c r="C166" s="194" t="s">
        <v>561</v>
      </c>
      <c r="D166" s="195" t="s">
        <v>65</v>
      </c>
      <c r="E166" s="196" t="s">
        <v>537</v>
      </c>
      <c r="F166" s="88"/>
      <c r="G166" s="101"/>
      <c r="H166" s="132" t="s">
        <v>647</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70"/>
      <c r="B167" s="270"/>
      <c r="C167" s="197" t="s">
        <v>562</v>
      </c>
      <c r="D167" s="198" t="s">
        <v>66</v>
      </c>
      <c r="E167" s="199" t="s">
        <v>538</v>
      </c>
      <c r="F167" s="88"/>
      <c r="G167" s="101"/>
      <c r="H167" s="132" t="s">
        <v>647</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70"/>
      <c r="B168" s="270"/>
      <c r="C168" s="62" t="s">
        <v>471</v>
      </c>
      <c r="D168" s="62" t="s">
        <v>390</v>
      </c>
      <c r="E168" s="87" t="s">
        <v>458</v>
      </c>
      <c r="F168" s="88"/>
      <c r="G168" s="96"/>
      <c r="H168" s="131" t="s">
        <v>647</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71" t="s">
        <v>17</v>
      </c>
      <c r="B169" s="271"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72"/>
      <c r="B170" s="272"/>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72"/>
      <c r="B171" s="272"/>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72"/>
      <c r="B172" s="272"/>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72"/>
      <c r="B173" s="272"/>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72"/>
      <c r="B174" s="272"/>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72"/>
      <c r="B175" s="272"/>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72"/>
      <c r="B176" s="272"/>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72"/>
      <c r="B177" s="272"/>
      <c r="C177" s="65" t="s">
        <v>260</v>
      </c>
      <c r="D177" s="65" t="s">
        <v>65</v>
      </c>
      <c r="E177" s="66" t="s">
        <v>621</v>
      </c>
      <c r="F177" s="68" t="s">
        <v>149</v>
      </c>
      <c r="G177" s="101"/>
      <c r="H177" s="104" t="str">
        <f>IF(ISBLANK(H197),"Waiting",H197)</f>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72"/>
      <c r="B178" s="272"/>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72"/>
      <c r="B179" s="272"/>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72"/>
      <c r="B180" s="272"/>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72"/>
      <c r="B181" s="272"/>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72"/>
      <c r="B182" s="272"/>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72"/>
      <c r="B183" s="272"/>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108" x14ac:dyDescent="0.2">
      <c r="A184" s="272"/>
      <c r="B184" s="272"/>
      <c r="C184" s="221" t="s">
        <v>257</v>
      </c>
      <c r="D184" s="221" t="s">
        <v>66</v>
      </c>
      <c r="E184" s="219" t="s">
        <v>353</v>
      </c>
      <c r="F184" s="230" t="s">
        <v>598</v>
      </c>
      <c r="G184" s="101"/>
      <c r="H184" s="104" t="str">
        <f>IF(ISBLANK(H198),"Waiting",H198)</f>
        <v>Yes</v>
      </c>
      <c r="I184" s="3" t="s">
        <v>663</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2" t="s">
        <v>647</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2" t="s">
        <v>647</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0" t="s">
        <v>647</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73" thickTop="1" x14ac:dyDescent="0.2">
      <c r="A188" s="274" t="s">
        <v>18</v>
      </c>
      <c r="B188" s="274" t="s">
        <v>49</v>
      </c>
      <c r="C188" s="62" t="s">
        <v>259</v>
      </c>
      <c r="D188" s="62" t="s">
        <v>65</v>
      </c>
      <c r="E188" s="67" t="s">
        <v>631</v>
      </c>
      <c r="F188" s="81" t="s">
        <v>155</v>
      </c>
      <c r="G188" s="96"/>
      <c r="H188" s="129" t="s">
        <v>647</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70"/>
      <c r="B189" s="270"/>
      <c r="C189" s="62" t="s">
        <v>260</v>
      </c>
      <c r="D189" s="62" t="s">
        <v>65</v>
      </c>
      <c r="E189" s="67" t="s">
        <v>621</v>
      </c>
      <c r="F189" s="81" t="s">
        <v>149</v>
      </c>
      <c r="G189" s="96"/>
      <c r="H189" s="130" t="s">
        <v>647</v>
      </c>
      <c r="I189" s="3"/>
      <c r="J189" s="157" t="s">
        <v>18</v>
      </c>
      <c r="K189" s="157">
        <f>IF(AND($H197="Yes",NOT(ISERROR(SEARCH("-H-",$C189)))),1,0)</f>
        <v>0</v>
      </c>
      <c r="L189" s="157">
        <f>IF(AND($H197="Yes",NOT(ISERROR(SEARCH("-L-",$C189)))),1,0)</f>
        <v>0</v>
      </c>
      <c r="M189" s="157">
        <f>IF(AND($H197="Yes",NOT(ISERROR(SEARCH("-U-",$C189)))),1,0)</f>
        <v>0</v>
      </c>
      <c r="N189" s="157">
        <f>IF(AND($H197="Yes",NOT(ISERROR(SEARCH("-P-",$C189)))),1,0)</f>
        <v>0</v>
      </c>
      <c r="O189" s="157">
        <f>IF(AND($H197="Split",$D189="High"),1,0)</f>
        <v>0</v>
      </c>
      <c r="P189" s="157">
        <f>IF(AND($H197="Split",$D189="Low"),1,0)</f>
        <v>0</v>
      </c>
      <c r="Q189" s="157">
        <f>IF(AND($H197="Split",$D189="Unlikely"),1,0)</f>
        <v>0</v>
      </c>
      <c r="R189" s="157">
        <f>IF(AND($H197="Split",$D189="Moderate"),1,0)</f>
        <v>0</v>
      </c>
      <c r="S189" s="6"/>
    </row>
    <row r="190" spans="1:19" s="93" customFormat="1" ht="36" x14ac:dyDescent="0.2">
      <c r="A190" s="270"/>
      <c r="B190" s="270"/>
      <c r="C190" s="62" t="s">
        <v>261</v>
      </c>
      <c r="D190" s="62" t="s">
        <v>65</v>
      </c>
      <c r="E190" s="67" t="s">
        <v>356</v>
      </c>
      <c r="F190" s="81" t="s">
        <v>150</v>
      </c>
      <c r="G190" s="96"/>
      <c r="H190" s="130" t="s">
        <v>647</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70"/>
      <c r="B191" s="270"/>
      <c r="C191" s="62" t="s">
        <v>262</v>
      </c>
      <c r="D191" s="62" t="s">
        <v>65</v>
      </c>
      <c r="E191" s="67" t="s">
        <v>357</v>
      </c>
      <c r="F191" s="81" t="s">
        <v>151</v>
      </c>
      <c r="G191" s="96"/>
      <c r="H191" s="130" t="s">
        <v>647</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70"/>
      <c r="B192" s="270"/>
      <c r="C192" s="62" t="s">
        <v>263</v>
      </c>
      <c r="D192" s="62" t="s">
        <v>65</v>
      </c>
      <c r="E192" s="67" t="s">
        <v>358</v>
      </c>
      <c r="F192" s="81" t="s">
        <v>152</v>
      </c>
      <c r="G192" s="96"/>
      <c r="H192" s="130" t="s">
        <v>647</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70"/>
      <c r="B193" s="270"/>
      <c r="C193" s="62" t="s">
        <v>264</v>
      </c>
      <c r="D193" s="62" t="s">
        <v>65</v>
      </c>
      <c r="E193" s="67" t="s">
        <v>359</v>
      </c>
      <c r="F193" s="81" t="s">
        <v>153</v>
      </c>
      <c r="G193" s="96"/>
      <c r="H193" s="130" t="s">
        <v>647</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70"/>
      <c r="B194" s="270"/>
      <c r="C194" s="62" t="s">
        <v>265</v>
      </c>
      <c r="D194" s="62" t="s">
        <v>65</v>
      </c>
      <c r="E194" s="67" t="s">
        <v>327</v>
      </c>
      <c r="F194" s="81" t="s">
        <v>154</v>
      </c>
      <c r="G194" s="96"/>
      <c r="H194" s="130" t="s">
        <v>647</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70"/>
      <c r="B195" s="270"/>
      <c r="C195" s="62" t="s">
        <v>256</v>
      </c>
      <c r="D195" s="62" t="s">
        <v>65</v>
      </c>
      <c r="E195" s="67" t="s">
        <v>352</v>
      </c>
      <c r="F195" s="81" t="s">
        <v>145</v>
      </c>
      <c r="G195" s="96"/>
      <c r="H195" s="130" t="s">
        <v>647</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70"/>
      <c r="B196" s="270"/>
      <c r="C196" s="62" t="s">
        <v>266</v>
      </c>
      <c r="D196" s="62" t="s">
        <v>66</v>
      </c>
      <c r="E196" s="87" t="s">
        <v>360</v>
      </c>
      <c r="F196" s="88" t="s">
        <v>156</v>
      </c>
      <c r="G196" s="96"/>
      <c r="H196" s="130" t="s">
        <v>647</v>
      </c>
      <c r="I196" s="3"/>
      <c r="J196" s="157" t="s">
        <v>18</v>
      </c>
      <c r="K196" s="157">
        <f t="shared" si="19"/>
        <v>0</v>
      </c>
      <c r="L196" s="157">
        <v>0</v>
      </c>
      <c r="M196" s="157">
        <f t="shared" ref="M196:M252" si="27">IF(AND($H196="Yes",NOT(ISERROR(SEARCH("-U-",$C196)))),1,0)</f>
        <v>0</v>
      </c>
      <c r="N196" s="157">
        <f t="shared" ref="N196:N252" si="28">IF(AND($H196="Yes",NOT(ISERROR(SEARCH("-P-",$C196)))),1,0)</f>
        <v>0</v>
      </c>
      <c r="O196" s="157">
        <f t="shared" si="20"/>
        <v>0</v>
      </c>
      <c r="P196" s="157">
        <f t="shared" si="21"/>
        <v>0</v>
      </c>
      <c r="Q196" s="157">
        <f t="shared" si="22"/>
        <v>0</v>
      </c>
      <c r="R196" s="157">
        <f t="shared" si="23"/>
        <v>0</v>
      </c>
      <c r="S196" s="6"/>
    </row>
    <row r="197" spans="1:19" s="93" customFormat="1" ht="54" x14ac:dyDescent="0.2">
      <c r="A197" s="270"/>
      <c r="B197" s="270"/>
      <c r="C197" s="62" t="s">
        <v>267</v>
      </c>
      <c r="D197" s="62" t="s">
        <v>66</v>
      </c>
      <c r="E197" s="87" t="s">
        <v>361</v>
      </c>
      <c r="F197" s="88" t="s">
        <v>530</v>
      </c>
      <c r="G197" s="96"/>
      <c r="H197" s="130" t="s">
        <v>647</v>
      </c>
      <c r="I197" s="3"/>
      <c r="J197" s="157" t="s">
        <v>18</v>
      </c>
      <c r="K197" s="157">
        <v>0</v>
      </c>
      <c r="L197" s="157">
        <v>0</v>
      </c>
      <c r="M197" s="157">
        <v>0</v>
      </c>
      <c r="N197" s="157">
        <v>0</v>
      </c>
      <c r="O197" s="157">
        <v>0</v>
      </c>
      <c r="P197" s="157">
        <v>0</v>
      </c>
      <c r="Q197" s="157">
        <v>0</v>
      </c>
      <c r="R197" s="157">
        <v>0</v>
      </c>
      <c r="S197" s="6"/>
    </row>
    <row r="198" spans="1:19" s="93" customFormat="1" ht="72" x14ac:dyDescent="0.2">
      <c r="A198" s="270"/>
      <c r="B198" s="270"/>
      <c r="C198" s="69" t="s">
        <v>257</v>
      </c>
      <c r="D198" s="69" t="s">
        <v>66</v>
      </c>
      <c r="E198" s="87" t="s">
        <v>353</v>
      </c>
      <c r="F198" s="88" t="s">
        <v>598</v>
      </c>
      <c r="G198" s="96"/>
      <c r="H198" s="132" t="s">
        <v>645</v>
      </c>
      <c r="I198" s="9" t="s">
        <v>670</v>
      </c>
      <c r="J198" s="157" t="s">
        <v>18</v>
      </c>
      <c r="K198" s="157">
        <f t="shared" ref="K198:K252" si="29">IF(AND($H198="Yes",NOT(ISERROR(SEARCH("-H-",$C198)))),1,0)</f>
        <v>0</v>
      </c>
      <c r="L198" s="157">
        <f t="shared" ref="L198:L252" si="30">IF(AND($H198="Yes",NOT(ISERROR(SEARCH("-L-",$C198)))),1,0)</f>
        <v>1</v>
      </c>
      <c r="M198" s="157">
        <f t="shared" si="27"/>
        <v>0</v>
      </c>
      <c r="N198" s="157">
        <f t="shared" si="28"/>
        <v>0</v>
      </c>
      <c r="O198" s="157">
        <f t="shared" si="20"/>
        <v>0</v>
      </c>
      <c r="P198" s="157">
        <f t="shared" si="21"/>
        <v>0</v>
      </c>
      <c r="Q198" s="157">
        <f t="shared" si="22"/>
        <v>0</v>
      </c>
      <c r="R198" s="157">
        <f t="shared" si="23"/>
        <v>0</v>
      </c>
      <c r="S198" s="10"/>
    </row>
    <row r="199" spans="1:19" s="93" customFormat="1" ht="36" x14ac:dyDescent="0.2">
      <c r="A199" s="270"/>
      <c r="B199" s="270"/>
      <c r="C199" s="194" t="s">
        <v>564</v>
      </c>
      <c r="D199" s="195" t="s">
        <v>65</v>
      </c>
      <c r="E199" s="196" t="s">
        <v>537</v>
      </c>
      <c r="F199" s="88"/>
      <c r="G199" s="96"/>
      <c r="H199" s="132" t="s">
        <v>647</v>
      </c>
      <c r="I199" s="9"/>
      <c r="J199" s="157" t="s">
        <v>18</v>
      </c>
      <c r="K199" s="157">
        <f t="shared" si="29"/>
        <v>0</v>
      </c>
      <c r="L199" s="157">
        <f t="shared" si="30"/>
        <v>0</v>
      </c>
      <c r="M199" s="157">
        <f t="shared" si="27"/>
        <v>0</v>
      </c>
      <c r="N199" s="157">
        <f t="shared" si="28"/>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70"/>
      <c r="B200" s="270"/>
      <c r="C200" s="197" t="s">
        <v>565</v>
      </c>
      <c r="D200" s="198" t="s">
        <v>66</v>
      </c>
      <c r="E200" s="199" t="s">
        <v>538</v>
      </c>
      <c r="F200" s="88"/>
      <c r="G200" s="96"/>
      <c r="H200" s="132" t="s">
        <v>647</v>
      </c>
      <c r="I200" s="9"/>
      <c r="J200" s="157" t="s">
        <v>18</v>
      </c>
      <c r="K200" s="157">
        <f t="shared" si="29"/>
        <v>0</v>
      </c>
      <c r="L200" s="157">
        <f t="shared" si="30"/>
        <v>0</v>
      </c>
      <c r="M200" s="157">
        <f t="shared" si="27"/>
        <v>0</v>
      </c>
      <c r="N200" s="157">
        <f t="shared" si="28"/>
        <v>0</v>
      </c>
      <c r="O200" s="157">
        <f t="shared" si="31"/>
        <v>0</v>
      </c>
      <c r="P200" s="157">
        <f t="shared" si="32"/>
        <v>0</v>
      </c>
      <c r="Q200" s="157">
        <f t="shared" si="33"/>
        <v>0</v>
      </c>
      <c r="R200" s="157">
        <f t="shared" si="34"/>
        <v>0</v>
      </c>
      <c r="S200" s="10"/>
    </row>
    <row r="201" spans="1:19" s="93" customFormat="1" ht="21" thickBot="1" x14ac:dyDescent="0.25">
      <c r="A201" s="270"/>
      <c r="B201" s="270"/>
      <c r="C201" s="69" t="s">
        <v>472</v>
      </c>
      <c r="D201" s="69" t="s">
        <v>390</v>
      </c>
      <c r="E201" s="87" t="s">
        <v>458</v>
      </c>
      <c r="F201" s="88"/>
      <c r="G201" s="96"/>
      <c r="H201" s="131" t="s">
        <v>647</v>
      </c>
      <c r="I201" s="7"/>
      <c r="J201" s="159" t="s">
        <v>18</v>
      </c>
      <c r="K201" s="159">
        <f t="shared" si="29"/>
        <v>0</v>
      </c>
      <c r="L201" s="159">
        <f t="shared" si="30"/>
        <v>0</v>
      </c>
      <c r="M201" s="159">
        <f t="shared" si="27"/>
        <v>0</v>
      </c>
      <c r="N201" s="159">
        <f t="shared" si="28"/>
        <v>0</v>
      </c>
      <c r="O201" s="159">
        <f t="shared" si="31"/>
        <v>0</v>
      </c>
      <c r="P201" s="159">
        <f t="shared" si="32"/>
        <v>0</v>
      </c>
      <c r="Q201" s="159">
        <f t="shared" si="33"/>
        <v>0</v>
      </c>
      <c r="R201" s="159">
        <f t="shared" si="34"/>
        <v>0</v>
      </c>
      <c r="S201" s="8"/>
    </row>
    <row r="202" spans="1:19" s="93" customFormat="1" ht="37" customHeight="1" thickTop="1" x14ac:dyDescent="0.2">
      <c r="A202" s="271" t="s">
        <v>19</v>
      </c>
      <c r="B202" s="282" t="s">
        <v>50</v>
      </c>
      <c r="C202" s="57" t="s">
        <v>268</v>
      </c>
      <c r="D202" s="57" t="s">
        <v>65</v>
      </c>
      <c r="E202" s="78" t="s">
        <v>362</v>
      </c>
      <c r="F202" s="79" t="s">
        <v>157</v>
      </c>
      <c r="G202" s="96"/>
      <c r="H202" s="129" t="s">
        <v>647</v>
      </c>
      <c r="I202" s="4"/>
      <c r="J202" s="156" t="s">
        <v>19</v>
      </c>
      <c r="K202" s="156">
        <f t="shared" si="29"/>
        <v>0</v>
      </c>
      <c r="L202" s="156">
        <f t="shared" si="30"/>
        <v>0</v>
      </c>
      <c r="M202" s="156">
        <f t="shared" si="27"/>
        <v>0</v>
      </c>
      <c r="N202" s="156">
        <f t="shared" si="28"/>
        <v>0</v>
      </c>
      <c r="O202" s="158">
        <f t="shared" si="31"/>
        <v>0</v>
      </c>
      <c r="P202" s="158">
        <f t="shared" si="32"/>
        <v>0</v>
      </c>
      <c r="Q202" s="158">
        <f t="shared" si="33"/>
        <v>0</v>
      </c>
      <c r="R202" s="158">
        <f t="shared" si="34"/>
        <v>0</v>
      </c>
      <c r="S202" s="5"/>
    </row>
    <row r="203" spans="1:19" s="93" customFormat="1" ht="36" x14ac:dyDescent="0.2">
      <c r="A203" s="272"/>
      <c r="B203" s="283"/>
      <c r="C203" s="57" t="s">
        <v>269</v>
      </c>
      <c r="D203" s="57" t="s">
        <v>65</v>
      </c>
      <c r="E203" s="78" t="s">
        <v>363</v>
      </c>
      <c r="F203" s="79" t="s">
        <v>158</v>
      </c>
      <c r="G203" s="96"/>
      <c r="H203" s="130" t="s">
        <v>647</v>
      </c>
      <c r="I203" s="3"/>
      <c r="J203" s="157" t="s">
        <v>19</v>
      </c>
      <c r="K203" s="157">
        <f t="shared" si="29"/>
        <v>0</v>
      </c>
      <c r="L203" s="157">
        <f t="shared" si="30"/>
        <v>0</v>
      </c>
      <c r="M203" s="157">
        <f t="shared" si="27"/>
        <v>0</v>
      </c>
      <c r="N203" s="157">
        <f t="shared" si="28"/>
        <v>0</v>
      </c>
      <c r="O203" s="157">
        <f t="shared" si="31"/>
        <v>0</v>
      </c>
      <c r="P203" s="157">
        <f t="shared" si="32"/>
        <v>0</v>
      </c>
      <c r="Q203" s="157">
        <f t="shared" si="33"/>
        <v>0</v>
      </c>
      <c r="R203" s="157">
        <f t="shared" si="34"/>
        <v>0</v>
      </c>
      <c r="S203" s="6"/>
    </row>
    <row r="204" spans="1:19" s="93" customFormat="1" ht="20" x14ac:dyDescent="0.2">
      <c r="A204" s="272"/>
      <c r="B204" s="283"/>
      <c r="C204" s="57" t="s">
        <v>270</v>
      </c>
      <c r="D204" s="57" t="s">
        <v>65</v>
      </c>
      <c r="E204" s="78" t="s">
        <v>364</v>
      </c>
      <c r="F204" s="79" t="s">
        <v>159</v>
      </c>
      <c r="G204" s="96"/>
      <c r="H204" s="130" t="s">
        <v>647</v>
      </c>
      <c r="I204" s="3"/>
      <c r="J204" s="157" t="s">
        <v>19</v>
      </c>
      <c r="K204" s="157">
        <f t="shared" si="29"/>
        <v>0</v>
      </c>
      <c r="L204" s="157">
        <f t="shared" si="30"/>
        <v>0</v>
      </c>
      <c r="M204" s="157">
        <f t="shared" si="27"/>
        <v>0</v>
      </c>
      <c r="N204" s="157">
        <f t="shared" si="28"/>
        <v>0</v>
      </c>
      <c r="O204" s="157">
        <f t="shared" si="31"/>
        <v>0</v>
      </c>
      <c r="P204" s="157">
        <f t="shared" si="32"/>
        <v>0</v>
      </c>
      <c r="Q204" s="157">
        <f t="shared" si="33"/>
        <v>0</v>
      </c>
      <c r="R204" s="157">
        <f t="shared" si="34"/>
        <v>0</v>
      </c>
      <c r="S204" s="6"/>
    </row>
    <row r="205" spans="1:19" s="93" customFormat="1" ht="36" x14ac:dyDescent="0.2">
      <c r="A205" s="272"/>
      <c r="B205" s="283"/>
      <c r="C205" s="57" t="s">
        <v>271</v>
      </c>
      <c r="D205" s="57" t="s">
        <v>65</v>
      </c>
      <c r="E205" s="78" t="s">
        <v>365</v>
      </c>
      <c r="F205" s="79" t="s">
        <v>160</v>
      </c>
      <c r="G205" s="96"/>
      <c r="H205" s="130" t="s">
        <v>647</v>
      </c>
      <c r="I205" s="3"/>
      <c r="J205" s="157" t="s">
        <v>19</v>
      </c>
      <c r="K205" s="157">
        <f t="shared" si="29"/>
        <v>0</v>
      </c>
      <c r="L205" s="157">
        <f t="shared" si="30"/>
        <v>0</v>
      </c>
      <c r="M205" s="157">
        <f t="shared" si="27"/>
        <v>0</v>
      </c>
      <c r="N205" s="157">
        <f t="shared" si="28"/>
        <v>0</v>
      </c>
      <c r="O205" s="157">
        <f t="shared" si="31"/>
        <v>0</v>
      </c>
      <c r="P205" s="157">
        <f t="shared" si="32"/>
        <v>0</v>
      </c>
      <c r="Q205" s="157">
        <f t="shared" si="33"/>
        <v>0</v>
      </c>
      <c r="R205" s="157">
        <f t="shared" si="34"/>
        <v>0</v>
      </c>
      <c r="S205" s="6"/>
    </row>
    <row r="206" spans="1:19" s="93" customFormat="1" ht="36" x14ac:dyDescent="0.2">
      <c r="A206" s="272"/>
      <c r="B206" s="283"/>
      <c r="C206" s="57" t="s">
        <v>272</v>
      </c>
      <c r="D206" s="57" t="s">
        <v>65</v>
      </c>
      <c r="E206" s="78" t="s">
        <v>366</v>
      </c>
      <c r="F206" s="79" t="s">
        <v>161</v>
      </c>
      <c r="G206" s="96"/>
      <c r="H206" s="130" t="s">
        <v>647</v>
      </c>
      <c r="I206" s="3"/>
      <c r="J206" s="157" t="s">
        <v>19</v>
      </c>
      <c r="K206" s="157">
        <f t="shared" si="29"/>
        <v>0</v>
      </c>
      <c r="L206" s="157">
        <f t="shared" si="30"/>
        <v>0</v>
      </c>
      <c r="M206" s="157">
        <f t="shared" si="27"/>
        <v>0</v>
      </c>
      <c r="N206" s="157">
        <f t="shared" si="28"/>
        <v>0</v>
      </c>
      <c r="O206" s="157">
        <f t="shared" si="31"/>
        <v>0</v>
      </c>
      <c r="P206" s="157">
        <f t="shared" si="32"/>
        <v>0</v>
      </c>
      <c r="Q206" s="157">
        <f t="shared" si="33"/>
        <v>0</v>
      </c>
      <c r="R206" s="157">
        <f t="shared" si="34"/>
        <v>0</v>
      </c>
      <c r="S206" s="6"/>
    </row>
    <row r="207" spans="1:19" s="93" customFormat="1" ht="36" x14ac:dyDescent="0.2">
      <c r="A207" s="272"/>
      <c r="B207" s="283"/>
      <c r="C207" s="89" t="s">
        <v>273</v>
      </c>
      <c r="D207" s="57" t="s">
        <v>66</v>
      </c>
      <c r="E207" s="85" t="s">
        <v>367</v>
      </c>
      <c r="F207" s="86" t="s">
        <v>162</v>
      </c>
      <c r="G207" s="96"/>
      <c r="H207" s="130" t="s">
        <v>647</v>
      </c>
      <c r="I207" s="3"/>
      <c r="J207" s="157" t="s">
        <v>19</v>
      </c>
      <c r="K207" s="157">
        <f t="shared" si="29"/>
        <v>0</v>
      </c>
      <c r="L207" s="157">
        <f t="shared" si="30"/>
        <v>0</v>
      </c>
      <c r="M207" s="157">
        <f t="shared" si="27"/>
        <v>0</v>
      </c>
      <c r="N207" s="157">
        <f t="shared" si="28"/>
        <v>0</v>
      </c>
      <c r="O207" s="157">
        <f t="shared" si="31"/>
        <v>0</v>
      </c>
      <c r="P207" s="157">
        <f t="shared" si="32"/>
        <v>0</v>
      </c>
      <c r="Q207" s="157">
        <f t="shared" si="33"/>
        <v>0</v>
      </c>
      <c r="R207" s="157">
        <f t="shared" si="34"/>
        <v>0</v>
      </c>
      <c r="S207" s="6"/>
    </row>
    <row r="208" spans="1:19" s="93" customFormat="1" ht="36" x14ac:dyDescent="0.2">
      <c r="A208" s="272"/>
      <c r="B208" s="283"/>
      <c r="C208" s="89" t="s">
        <v>382</v>
      </c>
      <c r="D208" s="57" t="s">
        <v>67</v>
      </c>
      <c r="E208" s="85" t="s">
        <v>381</v>
      </c>
      <c r="F208" s="86" t="s">
        <v>383</v>
      </c>
      <c r="G208" s="96"/>
      <c r="H208" s="132" t="s">
        <v>645</v>
      </c>
      <c r="I208" s="9" t="s">
        <v>669</v>
      </c>
      <c r="J208" s="157" t="s">
        <v>19</v>
      </c>
      <c r="K208" s="157">
        <f t="shared" si="29"/>
        <v>0</v>
      </c>
      <c r="L208" s="157">
        <f t="shared" si="30"/>
        <v>0</v>
      </c>
      <c r="M208" s="157">
        <f t="shared" si="27"/>
        <v>1</v>
      </c>
      <c r="N208" s="157">
        <f t="shared" si="28"/>
        <v>0</v>
      </c>
      <c r="O208" s="157">
        <f t="shared" si="31"/>
        <v>0</v>
      </c>
      <c r="P208" s="157">
        <f t="shared" si="32"/>
        <v>0</v>
      </c>
      <c r="Q208" s="157">
        <f t="shared" si="33"/>
        <v>0</v>
      </c>
      <c r="R208" s="157">
        <f t="shared" si="34"/>
        <v>0</v>
      </c>
      <c r="S208" s="10"/>
    </row>
    <row r="209" spans="1:19" s="93" customFormat="1" ht="36" x14ac:dyDescent="0.2">
      <c r="A209" s="272"/>
      <c r="B209" s="283"/>
      <c r="C209" s="200" t="s">
        <v>566</v>
      </c>
      <c r="D209" s="201" t="s">
        <v>65</v>
      </c>
      <c r="E209" s="202" t="s">
        <v>537</v>
      </c>
      <c r="F209" s="86"/>
      <c r="G209" s="96"/>
      <c r="H209" s="132" t="s">
        <v>647</v>
      </c>
      <c r="I209" s="9"/>
      <c r="J209" s="157" t="s">
        <v>19</v>
      </c>
      <c r="K209" s="157">
        <f t="shared" si="29"/>
        <v>0</v>
      </c>
      <c r="L209" s="157">
        <f t="shared" si="30"/>
        <v>0</v>
      </c>
      <c r="M209" s="157">
        <f t="shared" si="27"/>
        <v>0</v>
      </c>
      <c r="N209" s="157">
        <f t="shared" si="28"/>
        <v>0</v>
      </c>
      <c r="O209" s="157">
        <f t="shared" si="31"/>
        <v>0</v>
      </c>
      <c r="P209" s="157">
        <f t="shared" si="32"/>
        <v>0</v>
      </c>
      <c r="Q209" s="157">
        <f t="shared" si="33"/>
        <v>0</v>
      </c>
      <c r="R209" s="157">
        <f t="shared" si="34"/>
        <v>0</v>
      </c>
      <c r="S209" s="10"/>
    </row>
    <row r="210" spans="1:19" s="93" customFormat="1" ht="36" x14ac:dyDescent="0.2">
      <c r="A210" s="272"/>
      <c r="B210" s="283"/>
      <c r="C210" s="206" t="s">
        <v>567</v>
      </c>
      <c r="D210" s="207" t="s">
        <v>66</v>
      </c>
      <c r="E210" s="208" t="s">
        <v>538</v>
      </c>
      <c r="F210" s="86"/>
      <c r="G210" s="96"/>
      <c r="H210" s="132" t="s">
        <v>647</v>
      </c>
      <c r="I210" s="9"/>
      <c r="J210" s="157" t="s">
        <v>19</v>
      </c>
      <c r="K210" s="157">
        <f t="shared" si="29"/>
        <v>0</v>
      </c>
      <c r="L210" s="157">
        <f t="shared" si="30"/>
        <v>0</v>
      </c>
      <c r="M210" s="157">
        <f t="shared" si="27"/>
        <v>0</v>
      </c>
      <c r="N210" s="157">
        <f t="shared" si="28"/>
        <v>0</v>
      </c>
      <c r="O210" s="157">
        <f t="shared" si="31"/>
        <v>0</v>
      </c>
      <c r="P210" s="157">
        <f t="shared" si="32"/>
        <v>0</v>
      </c>
      <c r="Q210" s="157">
        <f t="shared" si="33"/>
        <v>0</v>
      </c>
      <c r="R210" s="157">
        <f t="shared" si="34"/>
        <v>0</v>
      </c>
      <c r="S210" s="10"/>
    </row>
    <row r="211" spans="1:19" s="93" customFormat="1" ht="21" thickBot="1" x14ac:dyDescent="0.25">
      <c r="A211" s="273"/>
      <c r="B211" s="284"/>
      <c r="C211" s="89" t="s">
        <v>474</v>
      </c>
      <c r="D211" s="57" t="s">
        <v>390</v>
      </c>
      <c r="E211" s="85" t="s">
        <v>458</v>
      </c>
      <c r="F211" s="86"/>
      <c r="G211" s="96"/>
      <c r="H211" s="131" t="s">
        <v>647</v>
      </c>
      <c r="I211" s="7"/>
      <c r="J211" s="157" t="s">
        <v>19</v>
      </c>
      <c r="K211" s="157">
        <f t="shared" si="29"/>
        <v>0</v>
      </c>
      <c r="L211" s="157">
        <f t="shared" si="30"/>
        <v>0</v>
      </c>
      <c r="M211" s="157">
        <f t="shared" si="27"/>
        <v>0</v>
      </c>
      <c r="N211" s="157">
        <f t="shared" si="28"/>
        <v>0</v>
      </c>
      <c r="O211" s="159">
        <f t="shared" si="31"/>
        <v>0</v>
      </c>
      <c r="P211" s="159">
        <f t="shared" si="32"/>
        <v>0</v>
      </c>
      <c r="Q211" s="159">
        <f t="shared" si="33"/>
        <v>0</v>
      </c>
      <c r="R211" s="159">
        <f t="shared" si="34"/>
        <v>0</v>
      </c>
      <c r="S211" s="8"/>
    </row>
    <row r="212" spans="1:19" s="93" customFormat="1" ht="37" thickTop="1" x14ac:dyDescent="0.2">
      <c r="A212" s="274" t="s">
        <v>20</v>
      </c>
      <c r="B212" s="274" t="s">
        <v>51</v>
      </c>
      <c r="C212" s="62" t="s">
        <v>274</v>
      </c>
      <c r="D212" s="62" t="s">
        <v>65</v>
      </c>
      <c r="E212" s="67" t="s">
        <v>368</v>
      </c>
      <c r="F212" s="81" t="s">
        <v>163</v>
      </c>
      <c r="G212" s="96"/>
      <c r="H212" s="129" t="s">
        <v>647</v>
      </c>
      <c r="I212" s="4"/>
      <c r="J212" s="156" t="s">
        <v>20</v>
      </c>
      <c r="K212" s="156">
        <f t="shared" si="29"/>
        <v>0</v>
      </c>
      <c r="L212" s="156">
        <f t="shared" si="30"/>
        <v>0</v>
      </c>
      <c r="M212" s="156">
        <f t="shared" si="27"/>
        <v>0</v>
      </c>
      <c r="N212" s="156">
        <f t="shared" si="28"/>
        <v>0</v>
      </c>
      <c r="O212" s="158">
        <f t="shared" si="31"/>
        <v>0</v>
      </c>
      <c r="P212" s="158">
        <f t="shared" si="32"/>
        <v>0</v>
      </c>
      <c r="Q212" s="158">
        <f t="shared" si="33"/>
        <v>0</v>
      </c>
      <c r="R212" s="158">
        <f t="shared" si="34"/>
        <v>0</v>
      </c>
      <c r="S212" s="5"/>
    </row>
    <row r="213" spans="1:19" s="93" customFormat="1" ht="36" x14ac:dyDescent="0.2">
      <c r="A213" s="270"/>
      <c r="B213" s="270"/>
      <c r="C213" s="62" t="s">
        <v>275</v>
      </c>
      <c r="D213" s="62" t="s">
        <v>65</v>
      </c>
      <c r="E213" s="87" t="s">
        <v>369</v>
      </c>
      <c r="F213" s="88" t="s">
        <v>164</v>
      </c>
      <c r="G213" s="96"/>
      <c r="H213" s="130" t="s">
        <v>647</v>
      </c>
      <c r="I213" s="3"/>
      <c r="J213" s="157" t="s">
        <v>20</v>
      </c>
      <c r="K213" s="157">
        <f t="shared" si="29"/>
        <v>0</v>
      </c>
      <c r="L213" s="157">
        <f t="shared" si="30"/>
        <v>0</v>
      </c>
      <c r="M213" s="157">
        <f t="shared" si="27"/>
        <v>0</v>
      </c>
      <c r="N213" s="157">
        <f t="shared" si="28"/>
        <v>0</v>
      </c>
      <c r="O213" s="157">
        <f t="shared" si="31"/>
        <v>0</v>
      </c>
      <c r="P213" s="157">
        <f t="shared" si="32"/>
        <v>0</v>
      </c>
      <c r="Q213" s="157">
        <f t="shared" si="33"/>
        <v>0</v>
      </c>
      <c r="R213" s="157">
        <f t="shared" si="34"/>
        <v>0</v>
      </c>
      <c r="S213" s="6"/>
    </row>
    <row r="214" spans="1:19" s="93" customFormat="1" ht="36" x14ac:dyDescent="0.2">
      <c r="A214" s="270"/>
      <c r="B214" s="270"/>
      <c r="C214" s="62" t="s">
        <v>276</v>
      </c>
      <c r="D214" s="62" t="s">
        <v>65</v>
      </c>
      <c r="E214" s="67" t="s">
        <v>370</v>
      </c>
      <c r="F214" s="81" t="s">
        <v>165</v>
      </c>
      <c r="G214" s="96"/>
      <c r="H214" s="130" t="s">
        <v>647</v>
      </c>
      <c r="I214" s="3"/>
      <c r="J214" s="157" t="s">
        <v>20</v>
      </c>
      <c r="K214" s="157">
        <f t="shared" si="29"/>
        <v>0</v>
      </c>
      <c r="L214" s="157">
        <f t="shared" si="30"/>
        <v>0</v>
      </c>
      <c r="M214" s="157">
        <f t="shared" si="27"/>
        <v>0</v>
      </c>
      <c r="N214" s="157">
        <f t="shared" si="28"/>
        <v>0</v>
      </c>
      <c r="O214" s="157">
        <f t="shared" si="31"/>
        <v>0</v>
      </c>
      <c r="P214" s="157">
        <f t="shared" si="32"/>
        <v>0</v>
      </c>
      <c r="Q214" s="157">
        <f t="shared" si="33"/>
        <v>0</v>
      </c>
      <c r="R214" s="157">
        <f t="shared" si="34"/>
        <v>0</v>
      </c>
      <c r="S214" s="6"/>
    </row>
    <row r="215" spans="1:19" s="93" customFormat="1" ht="54" x14ac:dyDescent="0.2">
      <c r="A215" s="270"/>
      <c r="B215" s="270"/>
      <c r="C215" s="62" t="s">
        <v>277</v>
      </c>
      <c r="D215" s="62" t="s">
        <v>66</v>
      </c>
      <c r="E215" s="87" t="s">
        <v>328</v>
      </c>
      <c r="F215" s="88" t="s">
        <v>166</v>
      </c>
      <c r="G215" s="96"/>
      <c r="H215" s="130" t="s">
        <v>645</v>
      </c>
      <c r="I215" s="3" t="s">
        <v>665</v>
      </c>
      <c r="J215" s="157" t="s">
        <v>20</v>
      </c>
      <c r="K215" s="157">
        <f t="shared" si="29"/>
        <v>0</v>
      </c>
      <c r="L215" s="157">
        <f t="shared" si="30"/>
        <v>1</v>
      </c>
      <c r="M215" s="157">
        <f t="shared" si="27"/>
        <v>0</v>
      </c>
      <c r="N215" s="157">
        <f t="shared" si="28"/>
        <v>0</v>
      </c>
      <c r="O215" s="157">
        <f t="shared" si="31"/>
        <v>0</v>
      </c>
      <c r="P215" s="157">
        <f t="shared" si="32"/>
        <v>0</v>
      </c>
      <c r="Q215" s="157">
        <f t="shared" si="33"/>
        <v>0</v>
      </c>
      <c r="R215" s="157">
        <f t="shared" si="34"/>
        <v>0</v>
      </c>
      <c r="S215" s="6"/>
    </row>
    <row r="216" spans="1:19" s="93" customFormat="1" ht="36" x14ac:dyDescent="0.2">
      <c r="A216" s="270"/>
      <c r="B216" s="270"/>
      <c r="C216" s="62" t="s">
        <v>278</v>
      </c>
      <c r="D216" s="62" t="s">
        <v>66</v>
      </c>
      <c r="E216" s="87" t="s">
        <v>371</v>
      </c>
      <c r="F216" s="88" t="s">
        <v>167</v>
      </c>
      <c r="G216" s="96"/>
      <c r="H216" s="130" t="s">
        <v>647</v>
      </c>
      <c r="I216" s="3"/>
      <c r="J216" s="157" t="s">
        <v>20</v>
      </c>
      <c r="K216" s="157">
        <f t="shared" si="29"/>
        <v>0</v>
      </c>
      <c r="L216" s="157">
        <f t="shared" si="30"/>
        <v>0</v>
      </c>
      <c r="M216" s="157">
        <f t="shared" si="27"/>
        <v>0</v>
      </c>
      <c r="N216" s="157">
        <f t="shared" si="28"/>
        <v>0</v>
      </c>
      <c r="O216" s="157">
        <f t="shared" si="31"/>
        <v>0</v>
      </c>
      <c r="P216" s="157">
        <f t="shared" si="32"/>
        <v>0</v>
      </c>
      <c r="Q216" s="157">
        <f t="shared" si="33"/>
        <v>0</v>
      </c>
      <c r="R216" s="157">
        <f t="shared" si="34"/>
        <v>0</v>
      </c>
      <c r="S216" s="6"/>
    </row>
    <row r="217" spans="1:19" s="93" customFormat="1" ht="36" x14ac:dyDescent="0.2">
      <c r="A217" s="270"/>
      <c r="B217" s="270"/>
      <c r="C217" s="62" t="s">
        <v>279</v>
      </c>
      <c r="D217" s="62" t="s">
        <v>66</v>
      </c>
      <c r="E217" s="67" t="s">
        <v>372</v>
      </c>
      <c r="F217" s="81" t="s">
        <v>168</v>
      </c>
      <c r="G217" s="96"/>
      <c r="H217" s="130" t="s">
        <v>647</v>
      </c>
      <c r="I217" s="9"/>
      <c r="J217" s="157" t="s">
        <v>20</v>
      </c>
      <c r="K217" s="157">
        <f t="shared" si="29"/>
        <v>0</v>
      </c>
      <c r="L217" s="157">
        <f t="shared" si="30"/>
        <v>0</v>
      </c>
      <c r="M217" s="157">
        <f t="shared" si="27"/>
        <v>0</v>
      </c>
      <c r="N217" s="157">
        <f t="shared" si="28"/>
        <v>0</v>
      </c>
      <c r="O217" s="157">
        <f t="shared" si="31"/>
        <v>0</v>
      </c>
      <c r="P217" s="157">
        <f t="shared" si="32"/>
        <v>0</v>
      </c>
      <c r="Q217" s="157">
        <f t="shared" si="33"/>
        <v>0</v>
      </c>
      <c r="R217" s="157">
        <f t="shared" si="34"/>
        <v>0</v>
      </c>
      <c r="S217" s="10"/>
    </row>
    <row r="218" spans="1:19" s="93" customFormat="1" ht="36" x14ac:dyDescent="0.2">
      <c r="A218" s="270"/>
      <c r="B218" s="270"/>
      <c r="C218" s="194" t="s">
        <v>568</v>
      </c>
      <c r="D218" s="195" t="s">
        <v>65</v>
      </c>
      <c r="E218" s="196" t="s">
        <v>537</v>
      </c>
      <c r="F218" s="81"/>
      <c r="G218" s="96"/>
      <c r="H218" s="130" t="s">
        <v>647</v>
      </c>
      <c r="I218" s="9"/>
      <c r="J218" s="157" t="s">
        <v>20</v>
      </c>
      <c r="K218" s="157">
        <f t="shared" si="29"/>
        <v>0</v>
      </c>
      <c r="L218" s="157">
        <f t="shared" si="30"/>
        <v>0</v>
      </c>
      <c r="M218" s="157">
        <f t="shared" si="27"/>
        <v>0</v>
      </c>
      <c r="N218" s="157">
        <f t="shared" si="28"/>
        <v>0</v>
      </c>
      <c r="O218" s="157">
        <f t="shared" si="31"/>
        <v>0</v>
      </c>
      <c r="P218" s="157">
        <f t="shared" si="32"/>
        <v>0</v>
      </c>
      <c r="Q218" s="157">
        <f t="shared" si="33"/>
        <v>0</v>
      </c>
      <c r="R218" s="157">
        <f t="shared" si="34"/>
        <v>0</v>
      </c>
      <c r="S218" s="10"/>
    </row>
    <row r="219" spans="1:19" s="93" customFormat="1" ht="36" x14ac:dyDescent="0.2">
      <c r="A219" s="270"/>
      <c r="B219" s="270"/>
      <c r="C219" s="197" t="s">
        <v>569</v>
      </c>
      <c r="D219" s="198" t="s">
        <v>66</v>
      </c>
      <c r="E219" s="199" t="s">
        <v>538</v>
      </c>
      <c r="F219" s="81"/>
      <c r="G219" s="96"/>
      <c r="H219" s="130" t="s">
        <v>647</v>
      </c>
      <c r="I219" s="9"/>
      <c r="J219" s="157" t="s">
        <v>20</v>
      </c>
      <c r="K219" s="157">
        <f t="shared" si="29"/>
        <v>0</v>
      </c>
      <c r="L219" s="157">
        <f t="shared" si="30"/>
        <v>0</v>
      </c>
      <c r="M219" s="157">
        <f t="shared" si="27"/>
        <v>0</v>
      </c>
      <c r="N219" s="157">
        <f t="shared" si="28"/>
        <v>0</v>
      </c>
      <c r="O219" s="157">
        <f t="shared" si="31"/>
        <v>0</v>
      </c>
      <c r="P219" s="157">
        <f t="shared" si="32"/>
        <v>0</v>
      </c>
      <c r="Q219" s="157">
        <f t="shared" si="33"/>
        <v>0</v>
      </c>
      <c r="R219" s="157">
        <f t="shared" si="34"/>
        <v>0</v>
      </c>
      <c r="S219" s="10"/>
    </row>
    <row r="220" spans="1:19" s="93" customFormat="1" ht="20" x14ac:dyDescent="0.2">
      <c r="A220" s="270"/>
      <c r="B220" s="270"/>
      <c r="C220" s="62" t="s">
        <v>475</v>
      </c>
      <c r="D220" s="62" t="s">
        <v>390</v>
      </c>
      <c r="E220" s="67" t="s">
        <v>458</v>
      </c>
      <c r="F220" s="81"/>
      <c r="G220" s="96"/>
      <c r="H220" s="131" t="s">
        <v>647</v>
      </c>
      <c r="I220" s="7"/>
      <c r="J220" s="159" t="s">
        <v>20</v>
      </c>
      <c r="K220" s="159">
        <f t="shared" si="29"/>
        <v>0</v>
      </c>
      <c r="L220" s="159">
        <f t="shared" si="30"/>
        <v>0</v>
      </c>
      <c r="M220" s="159">
        <f t="shared" si="27"/>
        <v>0</v>
      </c>
      <c r="N220" s="159">
        <f t="shared" si="28"/>
        <v>0</v>
      </c>
      <c r="O220" s="159">
        <f t="shared" si="31"/>
        <v>0</v>
      </c>
      <c r="P220" s="159">
        <f t="shared" si="32"/>
        <v>0</v>
      </c>
      <c r="Q220" s="159">
        <f t="shared" si="33"/>
        <v>0</v>
      </c>
      <c r="R220" s="159">
        <f t="shared" si="34"/>
        <v>0</v>
      </c>
      <c r="S220" s="8"/>
    </row>
    <row r="221" spans="1:19" s="93" customFormat="1" ht="55" thickTop="1" x14ac:dyDescent="0.2">
      <c r="A221" s="272"/>
      <c r="B221" s="272"/>
      <c r="C221" s="57" t="s">
        <v>280</v>
      </c>
      <c r="D221" s="57" t="s">
        <v>65</v>
      </c>
      <c r="E221" s="78" t="s">
        <v>619</v>
      </c>
      <c r="F221" s="79" t="s">
        <v>169</v>
      </c>
      <c r="G221" s="96"/>
      <c r="H221" s="130" t="s">
        <v>647</v>
      </c>
      <c r="I221" s="3"/>
      <c r="J221" s="157" t="s">
        <v>21</v>
      </c>
      <c r="K221" s="157">
        <f t="shared" si="29"/>
        <v>0</v>
      </c>
      <c r="L221" s="157">
        <f t="shared" si="30"/>
        <v>0</v>
      </c>
      <c r="M221" s="157">
        <f t="shared" si="27"/>
        <v>0</v>
      </c>
      <c r="N221" s="157">
        <f t="shared" si="28"/>
        <v>0</v>
      </c>
      <c r="O221" s="157">
        <f t="shared" si="31"/>
        <v>0</v>
      </c>
      <c r="P221" s="157">
        <f t="shared" si="32"/>
        <v>0</v>
      </c>
      <c r="Q221" s="157">
        <f t="shared" si="33"/>
        <v>0</v>
      </c>
      <c r="R221" s="157">
        <f t="shared" si="34"/>
        <v>0</v>
      </c>
      <c r="S221" s="6"/>
    </row>
    <row r="222" spans="1:19" s="93" customFormat="1" ht="36" x14ac:dyDescent="0.2">
      <c r="A222" s="272"/>
      <c r="B222" s="272"/>
      <c r="C222" s="89" t="s">
        <v>281</v>
      </c>
      <c r="D222" s="57" t="s">
        <v>65</v>
      </c>
      <c r="E222" s="78" t="s">
        <v>373</v>
      </c>
      <c r="F222" s="79" t="s">
        <v>170</v>
      </c>
      <c r="G222" s="96"/>
      <c r="H222" s="130" t="s">
        <v>647</v>
      </c>
      <c r="I222" s="3"/>
      <c r="J222" s="157" t="s">
        <v>21</v>
      </c>
      <c r="K222" s="157">
        <f t="shared" si="29"/>
        <v>0</v>
      </c>
      <c r="L222" s="157">
        <f t="shared" si="30"/>
        <v>0</v>
      </c>
      <c r="M222" s="157">
        <f t="shared" si="27"/>
        <v>0</v>
      </c>
      <c r="N222" s="157">
        <f t="shared" si="28"/>
        <v>0</v>
      </c>
      <c r="O222" s="157">
        <f t="shared" si="31"/>
        <v>0</v>
      </c>
      <c r="P222" s="157">
        <f t="shared" si="32"/>
        <v>0</v>
      </c>
      <c r="Q222" s="157">
        <f t="shared" si="33"/>
        <v>0</v>
      </c>
      <c r="R222" s="157">
        <f t="shared" si="34"/>
        <v>0</v>
      </c>
      <c r="S222" s="6"/>
    </row>
    <row r="223" spans="1:19" s="93" customFormat="1" ht="36" x14ac:dyDescent="0.2">
      <c r="A223" s="272"/>
      <c r="B223" s="272"/>
      <c r="C223" s="65" t="s">
        <v>282</v>
      </c>
      <c r="D223" s="65" t="s">
        <v>65</v>
      </c>
      <c r="E223" s="66" t="s">
        <v>329</v>
      </c>
      <c r="F223" s="68" t="s">
        <v>171</v>
      </c>
      <c r="G223" s="101"/>
      <c r="H223" s="104" t="str">
        <f>IF(ISBLANK(H247),"Waiting",H247)</f>
        <v>No</v>
      </c>
      <c r="I223" s="3"/>
      <c r="J223" s="157" t="s">
        <v>21</v>
      </c>
      <c r="K223" s="157">
        <f t="shared" si="29"/>
        <v>0</v>
      </c>
      <c r="L223" s="157">
        <f t="shared" si="30"/>
        <v>0</v>
      </c>
      <c r="M223" s="157">
        <f t="shared" si="27"/>
        <v>0</v>
      </c>
      <c r="N223" s="157">
        <f t="shared" si="28"/>
        <v>0</v>
      </c>
      <c r="O223" s="157">
        <f t="shared" si="31"/>
        <v>0</v>
      </c>
      <c r="P223" s="157">
        <f t="shared" si="32"/>
        <v>0</v>
      </c>
      <c r="Q223" s="157">
        <f t="shared" si="33"/>
        <v>0</v>
      </c>
      <c r="R223" s="157">
        <f t="shared" si="34"/>
        <v>0</v>
      </c>
      <c r="S223" s="6"/>
    </row>
    <row r="224" spans="1:19" s="93" customFormat="1" ht="54" x14ac:dyDescent="0.2">
      <c r="A224" s="272"/>
      <c r="B224" s="272"/>
      <c r="C224" s="65" t="s">
        <v>283</v>
      </c>
      <c r="D224" s="65" t="s">
        <v>65</v>
      </c>
      <c r="E224" s="66" t="s">
        <v>374</v>
      </c>
      <c r="F224" s="68" t="s">
        <v>172</v>
      </c>
      <c r="G224" s="101"/>
      <c r="H224" s="104" t="str">
        <f>IF(ISBLANK(H248),"Waiting",H248)</f>
        <v>No</v>
      </c>
      <c r="I224" s="3"/>
      <c r="J224" s="157" t="s">
        <v>21</v>
      </c>
      <c r="K224" s="157">
        <f t="shared" si="29"/>
        <v>0</v>
      </c>
      <c r="L224" s="157">
        <f t="shared" si="30"/>
        <v>0</v>
      </c>
      <c r="M224" s="157">
        <f t="shared" si="27"/>
        <v>0</v>
      </c>
      <c r="N224" s="157">
        <f t="shared" si="28"/>
        <v>0</v>
      </c>
      <c r="O224" s="157">
        <f t="shared" si="31"/>
        <v>0</v>
      </c>
      <c r="P224" s="157">
        <f t="shared" si="32"/>
        <v>0</v>
      </c>
      <c r="Q224" s="157">
        <f t="shared" si="33"/>
        <v>0</v>
      </c>
      <c r="R224" s="157">
        <f t="shared" si="34"/>
        <v>0</v>
      </c>
      <c r="S224" s="6"/>
    </row>
    <row r="225" spans="1:19" s="93" customFormat="1" ht="54" x14ac:dyDescent="0.2">
      <c r="A225" s="272"/>
      <c r="B225" s="272"/>
      <c r="C225" s="57" t="s">
        <v>284</v>
      </c>
      <c r="D225" s="57" t="s">
        <v>65</v>
      </c>
      <c r="E225" s="78" t="s">
        <v>375</v>
      </c>
      <c r="F225" s="79" t="s">
        <v>531</v>
      </c>
      <c r="G225" s="96"/>
      <c r="H225" s="130" t="s">
        <v>647</v>
      </c>
      <c r="I225" s="3"/>
      <c r="J225" s="157" t="s">
        <v>21</v>
      </c>
      <c r="K225" s="157">
        <f t="shared" si="29"/>
        <v>0</v>
      </c>
      <c r="L225" s="157">
        <f t="shared" si="30"/>
        <v>0</v>
      </c>
      <c r="M225" s="157">
        <f t="shared" si="27"/>
        <v>0</v>
      </c>
      <c r="N225" s="157">
        <f t="shared" si="28"/>
        <v>0</v>
      </c>
      <c r="O225" s="157">
        <f t="shared" si="31"/>
        <v>0</v>
      </c>
      <c r="P225" s="157">
        <f t="shared" si="32"/>
        <v>0</v>
      </c>
      <c r="Q225" s="157">
        <f t="shared" si="33"/>
        <v>0</v>
      </c>
      <c r="R225" s="157">
        <f t="shared" si="34"/>
        <v>0</v>
      </c>
      <c r="S225" s="6"/>
    </row>
    <row r="226" spans="1:19" s="93" customFormat="1" ht="72" x14ac:dyDescent="0.2">
      <c r="A226" s="272"/>
      <c r="B226" s="272"/>
      <c r="C226" s="57" t="s">
        <v>285</v>
      </c>
      <c r="D226" s="57" t="s">
        <v>65</v>
      </c>
      <c r="E226" s="78" t="s">
        <v>620</v>
      </c>
      <c r="F226" s="79" t="s">
        <v>173</v>
      </c>
      <c r="G226" s="96"/>
      <c r="H226" s="130" t="s">
        <v>647</v>
      </c>
      <c r="I226" s="3"/>
      <c r="J226" s="157" t="s">
        <v>21</v>
      </c>
      <c r="K226" s="157">
        <f t="shared" si="29"/>
        <v>0</v>
      </c>
      <c r="L226" s="157">
        <f t="shared" si="30"/>
        <v>0</v>
      </c>
      <c r="M226" s="157">
        <f t="shared" si="27"/>
        <v>0</v>
      </c>
      <c r="N226" s="157">
        <f t="shared" si="28"/>
        <v>0</v>
      </c>
      <c r="O226" s="157">
        <f t="shared" si="31"/>
        <v>0</v>
      </c>
      <c r="P226" s="157">
        <f t="shared" si="32"/>
        <v>0</v>
      </c>
      <c r="Q226" s="157">
        <f t="shared" si="33"/>
        <v>0</v>
      </c>
      <c r="R226" s="157">
        <f t="shared" si="34"/>
        <v>0</v>
      </c>
      <c r="S226" s="214"/>
    </row>
    <row r="227" spans="1:19" s="103" customFormat="1" ht="20" x14ac:dyDescent="0.2">
      <c r="A227" s="272"/>
      <c r="B227" s="272"/>
      <c r="C227" s="65" t="s">
        <v>256</v>
      </c>
      <c r="D227" s="65" t="s">
        <v>65</v>
      </c>
      <c r="E227" s="66" t="s">
        <v>352</v>
      </c>
      <c r="F227" s="68" t="s">
        <v>145</v>
      </c>
      <c r="G227" s="101"/>
      <c r="H227" s="104" t="str">
        <f>IF(ISBLANK(H195),"Waiting",H195)</f>
        <v>No</v>
      </c>
      <c r="I227" s="3"/>
      <c r="J227" s="157" t="s">
        <v>21</v>
      </c>
      <c r="K227" s="157">
        <f t="shared" si="29"/>
        <v>0</v>
      </c>
      <c r="L227" s="157">
        <f t="shared" si="30"/>
        <v>0</v>
      </c>
      <c r="M227" s="157">
        <f t="shared" si="27"/>
        <v>0</v>
      </c>
      <c r="N227" s="157">
        <f t="shared" si="28"/>
        <v>0</v>
      </c>
      <c r="O227" s="157">
        <f t="shared" si="31"/>
        <v>0</v>
      </c>
      <c r="P227" s="157">
        <f t="shared" si="32"/>
        <v>0</v>
      </c>
      <c r="Q227" s="157">
        <f t="shared" si="33"/>
        <v>0</v>
      </c>
      <c r="R227" s="157">
        <f t="shared" si="34"/>
        <v>0</v>
      </c>
      <c r="S227" s="6"/>
    </row>
    <row r="228" spans="1:19" s="93" customFormat="1" ht="36" x14ac:dyDescent="0.2">
      <c r="A228" s="272"/>
      <c r="B228" s="272"/>
      <c r="C228" s="57" t="s">
        <v>286</v>
      </c>
      <c r="D228" s="57" t="s">
        <v>65</v>
      </c>
      <c r="E228" s="78" t="s">
        <v>376</v>
      </c>
      <c r="F228" s="79" t="s">
        <v>174</v>
      </c>
      <c r="G228" s="96"/>
      <c r="H228" s="130" t="s">
        <v>647</v>
      </c>
      <c r="I228" s="3"/>
      <c r="J228" s="157" t="s">
        <v>21</v>
      </c>
      <c r="K228" s="157">
        <f t="shared" si="29"/>
        <v>0</v>
      </c>
      <c r="L228" s="157">
        <f t="shared" si="30"/>
        <v>0</v>
      </c>
      <c r="M228" s="157">
        <f t="shared" si="27"/>
        <v>0</v>
      </c>
      <c r="N228" s="157">
        <f t="shared" si="28"/>
        <v>0</v>
      </c>
      <c r="O228" s="157">
        <f t="shared" si="31"/>
        <v>0</v>
      </c>
      <c r="P228" s="157">
        <f t="shared" si="32"/>
        <v>0</v>
      </c>
      <c r="Q228" s="157">
        <f t="shared" si="33"/>
        <v>0</v>
      </c>
      <c r="R228" s="157">
        <f t="shared" si="34"/>
        <v>0</v>
      </c>
      <c r="S228" s="6"/>
    </row>
    <row r="229" spans="1:19" s="93" customFormat="1" ht="36" x14ac:dyDescent="0.2">
      <c r="A229" s="272"/>
      <c r="B229" s="272"/>
      <c r="C229" s="57" t="s">
        <v>287</v>
      </c>
      <c r="D229" s="57" t="s">
        <v>65</v>
      </c>
      <c r="E229" s="78" t="s">
        <v>377</v>
      </c>
      <c r="F229" s="79" t="s">
        <v>175</v>
      </c>
      <c r="G229" s="96"/>
      <c r="H229" s="130" t="s">
        <v>647</v>
      </c>
      <c r="I229" s="9"/>
      <c r="J229" s="157" t="s">
        <v>21</v>
      </c>
      <c r="K229" s="157">
        <f t="shared" si="29"/>
        <v>0</v>
      </c>
      <c r="L229" s="157">
        <f t="shared" si="30"/>
        <v>0</v>
      </c>
      <c r="M229" s="157">
        <f t="shared" si="27"/>
        <v>0</v>
      </c>
      <c r="N229" s="157">
        <f t="shared" si="28"/>
        <v>0</v>
      </c>
      <c r="O229" s="157">
        <f t="shared" si="31"/>
        <v>0</v>
      </c>
      <c r="P229" s="157">
        <f t="shared" si="32"/>
        <v>0</v>
      </c>
      <c r="Q229" s="157">
        <f t="shared" si="33"/>
        <v>0</v>
      </c>
      <c r="R229" s="157">
        <f t="shared" si="34"/>
        <v>0</v>
      </c>
      <c r="S229" s="10"/>
    </row>
    <row r="230" spans="1:19" s="93" customFormat="1" ht="36" x14ac:dyDescent="0.2">
      <c r="A230" s="272"/>
      <c r="B230" s="272"/>
      <c r="C230" s="200" t="s">
        <v>570</v>
      </c>
      <c r="D230" s="201" t="s">
        <v>65</v>
      </c>
      <c r="E230" s="202" t="s">
        <v>537</v>
      </c>
      <c r="F230" s="79"/>
      <c r="G230" s="96"/>
      <c r="H230" s="130" t="s">
        <v>647</v>
      </c>
      <c r="I230" s="9"/>
      <c r="J230" s="157" t="s">
        <v>21</v>
      </c>
      <c r="K230" s="157">
        <f t="shared" si="29"/>
        <v>0</v>
      </c>
      <c r="L230" s="157">
        <f t="shared" si="30"/>
        <v>0</v>
      </c>
      <c r="M230" s="157">
        <f t="shared" si="27"/>
        <v>0</v>
      </c>
      <c r="N230" s="157">
        <f t="shared" si="28"/>
        <v>0</v>
      </c>
      <c r="O230" s="157">
        <f t="shared" si="31"/>
        <v>0</v>
      </c>
      <c r="P230" s="157">
        <f t="shared" si="32"/>
        <v>0</v>
      </c>
      <c r="Q230" s="157">
        <f t="shared" si="33"/>
        <v>0</v>
      </c>
      <c r="R230" s="157">
        <f t="shared" si="34"/>
        <v>0</v>
      </c>
      <c r="S230" s="10"/>
    </row>
    <row r="231" spans="1:19" s="93" customFormat="1" ht="36" x14ac:dyDescent="0.2">
      <c r="A231" s="272"/>
      <c r="B231" s="272"/>
      <c r="C231" s="206" t="s">
        <v>579</v>
      </c>
      <c r="D231" s="207" t="s">
        <v>66</v>
      </c>
      <c r="E231" s="208" t="s">
        <v>538</v>
      </c>
      <c r="F231" s="79"/>
      <c r="G231" s="96"/>
      <c r="H231" s="130" t="s">
        <v>647</v>
      </c>
      <c r="I231" s="9"/>
      <c r="J231" s="157" t="s">
        <v>21</v>
      </c>
      <c r="K231" s="157">
        <f t="shared" si="29"/>
        <v>0</v>
      </c>
      <c r="L231" s="157">
        <f t="shared" si="30"/>
        <v>0</v>
      </c>
      <c r="M231" s="157">
        <f t="shared" si="27"/>
        <v>0</v>
      </c>
      <c r="N231" s="157">
        <f t="shared" si="28"/>
        <v>0</v>
      </c>
      <c r="O231" s="157">
        <f t="shared" si="31"/>
        <v>0</v>
      </c>
      <c r="P231" s="157">
        <f t="shared" si="32"/>
        <v>0</v>
      </c>
      <c r="Q231" s="157">
        <f t="shared" si="33"/>
        <v>0</v>
      </c>
      <c r="R231" s="157">
        <f t="shared" si="34"/>
        <v>0</v>
      </c>
      <c r="S231" s="10"/>
    </row>
    <row r="232" spans="1:19" s="93" customFormat="1" ht="145" thickBot="1" x14ac:dyDescent="0.25">
      <c r="A232" s="272"/>
      <c r="B232" s="272"/>
      <c r="C232" s="57" t="s">
        <v>476</v>
      </c>
      <c r="D232" s="57" t="s">
        <v>390</v>
      </c>
      <c r="E232" s="78" t="s">
        <v>458</v>
      </c>
      <c r="F232" s="79"/>
      <c r="G232" s="96"/>
      <c r="H232" s="131" t="s">
        <v>645</v>
      </c>
      <c r="I232" s="7" t="s">
        <v>668</v>
      </c>
      <c r="J232" s="159" t="s">
        <v>21</v>
      </c>
      <c r="K232" s="159">
        <f t="shared" si="29"/>
        <v>0</v>
      </c>
      <c r="L232" s="159">
        <f t="shared" si="30"/>
        <v>0</v>
      </c>
      <c r="M232" s="159">
        <f t="shared" si="27"/>
        <v>0</v>
      </c>
      <c r="N232" s="159">
        <f t="shared" si="28"/>
        <v>0</v>
      </c>
      <c r="O232" s="159">
        <f t="shared" si="31"/>
        <v>0</v>
      </c>
      <c r="P232" s="159">
        <f t="shared" si="32"/>
        <v>0</v>
      </c>
      <c r="Q232" s="159">
        <f t="shared" si="33"/>
        <v>0</v>
      </c>
      <c r="R232" s="159">
        <f t="shared" si="34"/>
        <v>0</v>
      </c>
      <c r="S232" s="8"/>
    </row>
    <row r="233" spans="1:19" s="93" customFormat="1" ht="37" thickTop="1" x14ac:dyDescent="0.2">
      <c r="A233" s="274" t="s">
        <v>22</v>
      </c>
      <c r="B233" s="274" t="s">
        <v>23</v>
      </c>
      <c r="C233" s="62" t="s">
        <v>288</v>
      </c>
      <c r="D233" s="62" t="s">
        <v>65</v>
      </c>
      <c r="E233" s="67" t="s">
        <v>589</v>
      </c>
      <c r="F233" s="81" t="s">
        <v>599</v>
      </c>
      <c r="G233" s="96"/>
      <c r="H233" s="129" t="s">
        <v>647</v>
      </c>
      <c r="I233" s="4"/>
      <c r="J233" s="156" t="s">
        <v>22</v>
      </c>
      <c r="K233" s="156">
        <f t="shared" si="29"/>
        <v>0</v>
      </c>
      <c r="L233" s="156">
        <f t="shared" si="30"/>
        <v>0</v>
      </c>
      <c r="M233" s="156">
        <f t="shared" si="27"/>
        <v>0</v>
      </c>
      <c r="N233" s="156">
        <f t="shared" si="28"/>
        <v>0</v>
      </c>
      <c r="O233" s="158">
        <f t="shared" si="31"/>
        <v>0</v>
      </c>
      <c r="P233" s="158">
        <f t="shared" si="32"/>
        <v>0</v>
      </c>
      <c r="Q233" s="158">
        <f t="shared" si="33"/>
        <v>0</v>
      </c>
      <c r="R233" s="158">
        <f t="shared" si="34"/>
        <v>0</v>
      </c>
      <c r="S233" s="5"/>
    </row>
    <row r="234" spans="1:19" s="93" customFormat="1" ht="36" x14ac:dyDescent="0.2">
      <c r="A234" s="270"/>
      <c r="B234" s="270"/>
      <c r="C234" s="224" t="s">
        <v>587</v>
      </c>
      <c r="D234" s="224" t="s">
        <v>65</v>
      </c>
      <c r="E234" s="225" t="s">
        <v>590</v>
      </c>
      <c r="F234" s="81" t="s">
        <v>591</v>
      </c>
      <c r="G234" s="96"/>
      <c r="H234" s="211" t="s">
        <v>647</v>
      </c>
      <c r="I234" s="212"/>
      <c r="J234" s="213" t="s">
        <v>22</v>
      </c>
      <c r="K234" s="213">
        <f t="shared" si="29"/>
        <v>0</v>
      </c>
      <c r="L234" s="213">
        <f t="shared" si="30"/>
        <v>0</v>
      </c>
      <c r="M234" s="213">
        <f t="shared" si="27"/>
        <v>0</v>
      </c>
      <c r="N234" s="213">
        <f t="shared" si="28"/>
        <v>0</v>
      </c>
      <c r="O234" s="157">
        <f t="shared" si="31"/>
        <v>0</v>
      </c>
      <c r="P234" s="157">
        <f t="shared" si="32"/>
        <v>0</v>
      </c>
      <c r="Q234" s="157">
        <f t="shared" si="33"/>
        <v>0</v>
      </c>
      <c r="R234" s="157">
        <f t="shared" si="34"/>
        <v>0</v>
      </c>
      <c r="S234" s="209"/>
    </row>
    <row r="235" spans="1:19" s="93" customFormat="1" ht="36" x14ac:dyDescent="0.2">
      <c r="A235" s="270"/>
      <c r="B235" s="270"/>
      <c r="C235" s="194" t="s">
        <v>586</v>
      </c>
      <c r="D235" s="195" t="s">
        <v>65</v>
      </c>
      <c r="E235" s="196" t="s">
        <v>537</v>
      </c>
      <c r="F235" s="81"/>
      <c r="G235" s="96"/>
      <c r="H235" s="130" t="s">
        <v>647</v>
      </c>
      <c r="I235" s="3"/>
      <c r="J235" s="157" t="s">
        <v>22</v>
      </c>
      <c r="K235" s="157">
        <f t="shared" si="29"/>
        <v>0</v>
      </c>
      <c r="L235" s="157">
        <f t="shared" si="30"/>
        <v>0</v>
      </c>
      <c r="M235" s="157">
        <f t="shared" si="27"/>
        <v>0</v>
      </c>
      <c r="N235" s="157">
        <f t="shared" si="28"/>
        <v>0</v>
      </c>
      <c r="O235" s="157">
        <f t="shared" si="31"/>
        <v>0</v>
      </c>
      <c r="P235" s="157">
        <f t="shared" si="32"/>
        <v>0</v>
      </c>
      <c r="Q235" s="157">
        <f t="shared" si="33"/>
        <v>0</v>
      </c>
      <c r="R235" s="157">
        <f t="shared" si="34"/>
        <v>0</v>
      </c>
      <c r="S235" s="6"/>
    </row>
    <row r="236" spans="1:19" s="93" customFormat="1" ht="36" x14ac:dyDescent="0.2">
      <c r="A236" s="270"/>
      <c r="B236" s="270"/>
      <c r="C236" s="197" t="s">
        <v>580</v>
      </c>
      <c r="D236" s="198" t="s">
        <v>66</v>
      </c>
      <c r="E236" s="199" t="s">
        <v>538</v>
      </c>
      <c r="F236" s="81"/>
      <c r="G236" s="96"/>
      <c r="H236" s="130" t="s">
        <v>647</v>
      </c>
      <c r="I236" s="3"/>
      <c r="J236" s="157" t="s">
        <v>22</v>
      </c>
      <c r="K236" s="157">
        <f t="shared" si="29"/>
        <v>0</v>
      </c>
      <c r="L236" s="157">
        <f t="shared" si="30"/>
        <v>0</v>
      </c>
      <c r="M236" s="157">
        <f t="shared" si="27"/>
        <v>0</v>
      </c>
      <c r="N236" s="157">
        <f t="shared" si="28"/>
        <v>0</v>
      </c>
      <c r="O236" s="157">
        <f t="shared" si="31"/>
        <v>0</v>
      </c>
      <c r="P236" s="157">
        <f t="shared" si="32"/>
        <v>0</v>
      </c>
      <c r="Q236" s="157">
        <f t="shared" si="33"/>
        <v>0</v>
      </c>
      <c r="R236" s="157">
        <f t="shared" si="34"/>
        <v>0</v>
      </c>
      <c r="S236" s="6"/>
    </row>
    <row r="237" spans="1:19" s="93" customFormat="1" ht="217" thickBot="1" x14ac:dyDescent="0.25">
      <c r="A237" s="278"/>
      <c r="B237" s="278"/>
      <c r="C237" s="62" t="s">
        <v>477</v>
      </c>
      <c r="D237" s="62" t="s">
        <v>390</v>
      </c>
      <c r="E237" s="67" t="s">
        <v>458</v>
      </c>
      <c r="F237" s="81"/>
      <c r="G237" s="96"/>
      <c r="H237" s="134" t="s">
        <v>645</v>
      </c>
      <c r="I237" s="135" t="s">
        <v>666</v>
      </c>
      <c r="J237" s="158" t="s">
        <v>22</v>
      </c>
      <c r="K237" s="158">
        <f t="shared" si="29"/>
        <v>0</v>
      </c>
      <c r="L237" s="158">
        <f t="shared" si="30"/>
        <v>0</v>
      </c>
      <c r="M237" s="158">
        <f t="shared" si="27"/>
        <v>0</v>
      </c>
      <c r="N237" s="158">
        <f t="shared" si="28"/>
        <v>0</v>
      </c>
      <c r="O237" s="159">
        <f t="shared" si="31"/>
        <v>0</v>
      </c>
      <c r="P237" s="159">
        <f t="shared" si="32"/>
        <v>0</v>
      </c>
      <c r="Q237" s="159">
        <f t="shared" si="33"/>
        <v>0</v>
      </c>
      <c r="R237" s="159">
        <f t="shared" si="34"/>
        <v>0</v>
      </c>
      <c r="S237" s="136"/>
    </row>
    <row r="238" spans="1:19" s="93" customFormat="1" ht="37" customHeight="1" thickTop="1" x14ac:dyDescent="0.2">
      <c r="A238" s="271" t="s">
        <v>24</v>
      </c>
      <c r="B238" s="271" t="s">
        <v>53</v>
      </c>
      <c r="C238" s="57" t="s">
        <v>289</v>
      </c>
      <c r="D238" s="57" t="s">
        <v>65</v>
      </c>
      <c r="E238" s="78" t="s">
        <v>378</v>
      </c>
      <c r="F238" s="79" t="s">
        <v>532</v>
      </c>
      <c r="G238" s="96"/>
      <c r="H238" s="129" t="s">
        <v>647</v>
      </c>
      <c r="I238" s="4"/>
      <c r="J238" s="156" t="s">
        <v>24</v>
      </c>
      <c r="K238" s="156">
        <f t="shared" si="29"/>
        <v>0</v>
      </c>
      <c r="L238" s="156">
        <f t="shared" si="30"/>
        <v>0</v>
      </c>
      <c r="M238" s="156">
        <f t="shared" si="27"/>
        <v>0</v>
      </c>
      <c r="N238" s="156">
        <f t="shared" si="28"/>
        <v>0</v>
      </c>
      <c r="O238" s="158">
        <f t="shared" si="31"/>
        <v>0</v>
      </c>
      <c r="P238" s="158">
        <f t="shared" si="32"/>
        <v>0</v>
      </c>
      <c r="Q238" s="158">
        <f t="shared" si="33"/>
        <v>0</v>
      </c>
      <c r="R238" s="158">
        <f t="shared" si="34"/>
        <v>0</v>
      </c>
      <c r="S238" s="5"/>
    </row>
    <row r="239" spans="1:19" s="103" customFormat="1" ht="216" x14ac:dyDescent="0.2">
      <c r="A239" s="272"/>
      <c r="B239" s="272"/>
      <c r="C239" s="65" t="s">
        <v>224</v>
      </c>
      <c r="D239" s="65" t="s">
        <v>65</v>
      </c>
      <c r="E239" s="66" t="s">
        <v>317</v>
      </c>
      <c r="F239" s="68" t="s">
        <v>525</v>
      </c>
      <c r="G239" s="101"/>
      <c r="H239" s="104" t="str">
        <f>IF(ISBLANK(H78),"Waiting",H78)</f>
        <v>Yes</v>
      </c>
      <c r="I239" s="3" t="s">
        <v>656</v>
      </c>
      <c r="J239" s="157" t="s">
        <v>24</v>
      </c>
      <c r="K239" s="157">
        <f t="shared" si="29"/>
        <v>1</v>
      </c>
      <c r="L239" s="157">
        <f t="shared" si="30"/>
        <v>0</v>
      </c>
      <c r="M239" s="157">
        <f t="shared" si="27"/>
        <v>0</v>
      </c>
      <c r="N239" s="157">
        <f t="shared" si="28"/>
        <v>0</v>
      </c>
      <c r="O239" s="157">
        <f t="shared" si="31"/>
        <v>0</v>
      </c>
      <c r="P239" s="157">
        <f t="shared" si="32"/>
        <v>0</v>
      </c>
      <c r="Q239" s="157">
        <f t="shared" si="33"/>
        <v>0</v>
      </c>
      <c r="R239" s="157">
        <f t="shared" si="34"/>
        <v>0</v>
      </c>
      <c r="S239" s="6"/>
    </row>
    <row r="240" spans="1:19" s="93" customFormat="1" ht="20" x14ac:dyDescent="0.2">
      <c r="A240" s="272"/>
      <c r="B240" s="272"/>
      <c r="C240" s="57" t="s">
        <v>290</v>
      </c>
      <c r="D240" s="57" t="s">
        <v>65</v>
      </c>
      <c r="E240" s="78" t="s">
        <v>330</v>
      </c>
      <c r="F240" s="79" t="s">
        <v>176</v>
      </c>
      <c r="G240" s="96"/>
      <c r="H240" s="130" t="s">
        <v>647</v>
      </c>
      <c r="I240" s="3"/>
      <c r="J240" s="157" t="s">
        <v>24</v>
      </c>
      <c r="K240" s="157">
        <f t="shared" si="29"/>
        <v>0</v>
      </c>
      <c r="L240" s="157">
        <f t="shared" si="30"/>
        <v>0</v>
      </c>
      <c r="M240" s="157">
        <f t="shared" si="27"/>
        <v>0</v>
      </c>
      <c r="N240" s="157">
        <f t="shared" si="28"/>
        <v>0</v>
      </c>
      <c r="O240" s="157">
        <f t="shared" si="31"/>
        <v>0</v>
      </c>
      <c r="P240" s="157">
        <f t="shared" si="32"/>
        <v>0</v>
      </c>
      <c r="Q240" s="157">
        <f t="shared" si="33"/>
        <v>0</v>
      </c>
      <c r="R240" s="157">
        <f t="shared" si="34"/>
        <v>0</v>
      </c>
      <c r="S240" s="6"/>
    </row>
    <row r="241" spans="1:19" s="93" customFormat="1" ht="54" x14ac:dyDescent="0.2">
      <c r="A241" s="272"/>
      <c r="B241" s="272"/>
      <c r="C241" s="57" t="s">
        <v>291</v>
      </c>
      <c r="D241" s="57" t="s">
        <v>65</v>
      </c>
      <c r="E241" s="78" t="s">
        <v>611</v>
      </c>
      <c r="F241" s="79" t="s">
        <v>601</v>
      </c>
      <c r="G241" s="96"/>
      <c r="H241" s="130" t="s">
        <v>647</v>
      </c>
      <c r="I241" s="3"/>
      <c r="J241" s="157" t="s">
        <v>24</v>
      </c>
      <c r="K241" s="157">
        <f t="shared" si="29"/>
        <v>0</v>
      </c>
      <c r="L241" s="157">
        <f t="shared" si="30"/>
        <v>0</v>
      </c>
      <c r="M241" s="157">
        <f t="shared" si="27"/>
        <v>0</v>
      </c>
      <c r="N241" s="157">
        <f t="shared" si="28"/>
        <v>0</v>
      </c>
      <c r="O241" s="157">
        <f t="shared" si="31"/>
        <v>0</v>
      </c>
      <c r="P241" s="157">
        <f t="shared" si="32"/>
        <v>0</v>
      </c>
      <c r="Q241" s="157">
        <f t="shared" si="33"/>
        <v>0</v>
      </c>
      <c r="R241" s="157">
        <f t="shared" si="34"/>
        <v>0</v>
      </c>
      <c r="S241" s="214"/>
    </row>
    <row r="242" spans="1:19" s="93" customFormat="1" ht="36" x14ac:dyDescent="0.2">
      <c r="A242" s="272"/>
      <c r="B242" s="272"/>
      <c r="C242" s="65" t="s">
        <v>287</v>
      </c>
      <c r="D242" s="65" t="s">
        <v>65</v>
      </c>
      <c r="E242" s="66" t="s">
        <v>377</v>
      </c>
      <c r="F242" s="68" t="s">
        <v>175</v>
      </c>
      <c r="G242" s="101"/>
      <c r="H242" s="104" t="str">
        <f>IF(ISBLANK(H229),"Waiting",H229)</f>
        <v>No</v>
      </c>
      <c r="I242" s="3"/>
      <c r="J242" s="157" t="s">
        <v>24</v>
      </c>
      <c r="K242" s="157">
        <f t="shared" si="29"/>
        <v>0</v>
      </c>
      <c r="L242" s="157">
        <f t="shared" si="30"/>
        <v>0</v>
      </c>
      <c r="M242" s="157">
        <f t="shared" si="27"/>
        <v>0</v>
      </c>
      <c r="N242" s="157">
        <f t="shared" si="28"/>
        <v>0</v>
      </c>
      <c r="O242" s="157">
        <f t="shared" si="31"/>
        <v>0</v>
      </c>
      <c r="P242" s="157">
        <f t="shared" si="32"/>
        <v>0</v>
      </c>
      <c r="Q242" s="157">
        <f t="shared" si="33"/>
        <v>0</v>
      </c>
      <c r="R242" s="157">
        <f t="shared" si="34"/>
        <v>0</v>
      </c>
      <c r="S242" s="6"/>
    </row>
    <row r="243" spans="1:19" s="93" customFormat="1" ht="36" x14ac:dyDescent="0.2">
      <c r="A243" s="272"/>
      <c r="B243" s="272"/>
      <c r="C243" s="57" t="s">
        <v>596</v>
      </c>
      <c r="D243" s="57" t="s">
        <v>65</v>
      </c>
      <c r="E243" s="78" t="s">
        <v>600</v>
      </c>
      <c r="F243" s="79" t="s">
        <v>597</v>
      </c>
      <c r="G243" s="101"/>
      <c r="H243" s="130" t="s">
        <v>647</v>
      </c>
      <c r="I243" s="3"/>
      <c r="J243" s="157" t="s">
        <v>24</v>
      </c>
      <c r="K243" s="157">
        <f t="shared" si="29"/>
        <v>0</v>
      </c>
      <c r="L243" s="157">
        <f t="shared" si="30"/>
        <v>0</v>
      </c>
      <c r="M243" s="157">
        <f t="shared" si="27"/>
        <v>0</v>
      </c>
      <c r="N243" s="157">
        <f t="shared" si="28"/>
        <v>0</v>
      </c>
      <c r="O243" s="157">
        <f t="shared" si="31"/>
        <v>0</v>
      </c>
      <c r="P243" s="157">
        <f t="shared" si="32"/>
        <v>0</v>
      </c>
      <c r="Q243" s="157">
        <f t="shared" si="33"/>
        <v>0</v>
      </c>
      <c r="R243" s="157">
        <f t="shared" si="34"/>
        <v>0</v>
      </c>
      <c r="S243" s="6"/>
    </row>
    <row r="244" spans="1:19" s="93" customFormat="1" ht="36" x14ac:dyDescent="0.2">
      <c r="A244" s="272"/>
      <c r="B244" s="272"/>
      <c r="C244" s="200" t="s">
        <v>571</v>
      </c>
      <c r="D244" s="201" t="s">
        <v>65</v>
      </c>
      <c r="E244" s="202" t="s">
        <v>537</v>
      </c>
      <c r="F244" s="203"/>
      <c r="G244" s="101"/>
      <c r="H244" s="130" t="s">
        <v>647</v>
      </c>
      <c r="I244" s="3"/>
      <c r="J244" s="157" t="s">
        <v>24</v>
      </c>
      <c r="K244" s="157">
        <f t="shared" si="29"/>
        <v>0</v>
      </c>
      <c r="L244" s="157">
        <f t="shared" si="30"/>
        <v>0</v>
      </c>
      <c r="M244" s="157">
        <f t="shared" si="27"/>
        <v>0</v>
      </c>
      <c r="N244" s="157">
        <f t="shared" si="28"/>
        <v>0</v>
      </c>
      <c r="O244" s="157">
        <f t="shared" si="31"/>
        <v>0</v>
      </c>
      <c r="P244" s="157">
        <f t="shared" si="32"/>
        <v>0</v>
      </c>
      <c r="Q244" s="157">
        <f t="shared" si="33"/>
        <v>0</v>
      </c>
      <c r="R244" s="157">
        <f t="shared" si="34"/>
        <v>0</v>
      </c>
      <c r="S244" s="6"/>
    </row>
    <row r="245" spans="1:19" s="93" customFormat="1" ht="36" x14ac:dyDescent="0.2">
      <c r="A245" s="272"/>
      <c r="B245" s="272"/>
      <c r="C245" s="206" t="s">
        <v>581</v>
      </c>
      <c r="D245" s="207" t="s">
        <v>66</v>
      </c>
      <c r="E245" s="208" t="s">
        <v>538</v>
      </c>
      <c r="F245" s="203"/>
      <c r="G245" s="101"/>
      <c r="H245" s="130" t="s">
        <v>647</v>
      </c>
      <c r="I245" s="3"/>
      <c r="J245" s="157" t="s">
        <v>24</v>
      </c>
      <c r="K245" s="157">
        <f t="shared" si="29"/>
        <v>0</v>
      </c>
      <c r="L245" s="157">
        <f t="shared" si="30"/>
        <v>0</v>
      </c>
      <c r="M245" s="157">
        <f t="shared" si="27"/>
        <v>0</v>
      </c>
      <c r="N245" s="157">
        <f t="shared" si="28"/>
        <v>0</v>
      </c>
      <c r="O245" s="157">
        <f t="shared" si="31"/>
        <v>0</v>
      </c>
      <c r="P245" s="157">
        <f t="shared" si="32"/>
        <v>0</v>
      </c>
      <c r="Q245" s="157">
        <f t="shared" si="33"/>
        <v>0</v>
      </c>
      <c r="R245" s="157">
        <f t="shared" si="34"/>
        <v>0</v>
      </c>
      <c r="S245" s="6"/>
    </row>
    <row r="246" spans="1:19" s="93" customFormat="1" ht="21" thickBot="1" x14ac:dyDescent="0.25">
      <c r="A246" s="273"/>
      <c r="B246" s="273"/>
      <c r="C246" s="57" t="s">
        <v>478</v>
      </c>
      <c r="D246" s="57" t="s">
        <v>390</v>
      </c>
      <c r="E246" s="78" t="s">
        <v>458</v>
      </c>
      <c r="F246" s="79"/>
      <c r="G246" s="101"/>
      <c r="H246" s="130" t="s">
        <v>647</v>
      </c>
      <c r="I246" s="135"/>
      <c r="J246" s="158" t="s">
        <v>24</v>
      </c>
      <c r="K246" s="158">
        <f t="shared" si="29"/>
        <v>0</v>
      </c>
      <c r="L246" s="158">
        <f t="shared" si="30"/>
        <v>0</v>
      </c>
      <c r="M246" s="158">
        <f t="shared" si="27"/>
        <v>0</v>
      </c>
      <c r="N246" s="158">
        <f t="shared" si="28"/>
        <v>0</v>
      </c>
      <c r="O246" s="159">
        <f t="shared" si="31"/>
        <v>0</v>
      </c>
      <c r="P246" s="159">
        <f t="shared" si="32"/>
        <v>0</v>
      </c>
      <c r="Q246" s="159">
        <f t="shared" si="33"/>
        <v>0</v>
      </c>
      <c r="R246" s="159">
        <f t="shared" si="34"/>
        <v>0</v>
      </c>
      <c r="S246" s="136"/>
    </row>
    <row r="247" spans="1:19" s="93" customFormat="1" ht="37" thickTop="1" x14ac:dyDescent="0.2">
      <c r="A247" s="274" t="s">
        <v>25</v>
      </c>
      <c r="B247" s="274" t="s">
        <v>54</v>
      </c>
      <c r="C247" s="62" t="s">
        <v>282</v>
      </c>
      <c r="D247" s="62" t="s">
        <v>65</v>
      </c>
      <c r="E247" s="67" t="s">
        <v>329</v>
      </c>
      <c r="F247" s="81" t="s">
        <v>171</v>
      </c>
      <c r="G247" s="96"/>
      <c r="H247" s="129" t="s">
        <v>647</v>
      </c>
      <c r="I247" s="4"/>
      <c r="J247" s="156" t="s">
        <v>25</v>
      </c>
      <c r="K247" s="156">
        <f t="shared" si="29"/>
        <v>0</v>
      </c>
      <c r="L247" s="156">
        <f t="shared" si="30"/>
        <v>0</v>
      </c>
      <c r="M247" s="156">
        <f t="shared" si="27"/>
        <v>0</v>
      </c>
      <c r="N247" s="156">
        <f t="shared" si="28"/>
        <v>0</v>
      </c>
      <c r="O247" s="158">
        <f t="shared" si="31"/>
        <v>0</v>
      </c>
      <c r="P247" s="158">
        <f t="shared" si="32"/>
        <v>0</v>
      </c>
      <c r="Q247" s="158">
        <f t="shared" si="33"/>
        <v>0</v>
      </c>
      <c r="R247" s="158">
        <f t="shared" si="34"/>
        <v>0</v>
      </c>
      <c r="S247" s="5"/>
    </row>
    <row r="248" spans="1:19" s="93" customFormat="1" ht="54" x14ac:dyDescent="0.2">
      <c r="A248" s="270"/>
      <c r="B248" s="270"/>
      <c r="C248" s="62" t="s">
        <v>283</v>
      </c>
      <c r="D248" s="62" t="s">
        <v>65</v>
      </c>
      <c r="E248" s="67" t="s">
        <v>374</v>
      </c>
      <c r="F248" s="81" t="s">
        <v>172</v>
      </c>
      <c r="G248" s="96"/>
      <c r="H248" s="130" t="s">
        <v>647</v>
      </c>
      <c r="I248" s="3"/>
      <c r="J248" s="157" t="s">
        <v>25</v>
      </c>
      <c r="K248" s="157">
        <f t="shared" si="29"/>
        <v>0</v>
      </c>
      <c r="L248" s="157">
        <f t="shared" si="30"/>
        <v>0</v>
      </c>
      <c r="M248" s="157">
        <f t="shared" si="27"/>
        <v>0</v>
      </c>
      <c r="N248" s="157">
        <f t="shared" si="28"/>
        <v>0</v>
      </c>
      <c r="O248" s="157">
        <f t="shared" si="31"/>
        <v>0</v>
      </c>
      <c r="P248" s="157">
        <f t="shared" si="32"/>
        <v>0</v>
      </c>
      <c r="Q248" s="157">
        <f t="shared" si="33"/>
        <v>0</v>
      </c>
      <c r="R248" s="157">
        <f t="shared" si="34"/>
        <v>0</v>
      </c>
      <c r="S248" s="6"/>
    </row>
    <row r="249" spans="1:19" s="93" customFormat="1" ht="36" x14ac:dyDescent="0.2">
      <c r="A249" s="270"/>
      <c r="B249" s="270"/>
      <c r="C249" s="62" t="s">
        <v>292</v>
      </c>
      <c r="D249" s="62" t="s">
        <v>66</v>
      </c>
      <c r="E249" s="87" t="s">
        <v>379</v>
      </c>
      <c r="F249" s="88" t="s">
        <v>533</v>
      </c>
      <c r="G249" s="96"/>
      <c r="H249" s="132" t="s">
        <v>647</v>
      </c>
      <c r="I249" s="9"/>
      <c r="J249" s="157" t="s">
        <v>25</v>
      </c>
      <c r="K249" s="157">
        <f t="shared" si="29"/>
        <v>0</v>
      </c>
      <c r="L249" s="157">
        <f t="shared" si="30"/>
        <v>0</v>
      </c>
      <c r="M249" s="157">
        <f t="shared" si="27"/>
        <v>0</v>
      </c>
      <c r="N249" s="157">
        <f t="shared" si="28"/>
        <v>0</v>
      </c>
      <c r="O249" s="157">
        <f t="shared" si="31"/>
        <v>0</v>
      </c>
      <c r="P249" s="157">
        <f t="shared" si="32"/>
        <v>0</v>
      </c>
      <c r="Q249" s="157">
        <f t="shared" si="33"/>
        <v>0</v>
      </c>
      <c r="R249" s="157">
        <f t="shared" si="34"/>
        <v>0</v>
      </c>
      <c r="S249" s="10"/>
    </row>
    <row r="250" spans="1:19" s="93" customFormat="1" ht="36" x14ac:dyDescent="0.2">
      <c r="A250" s="270"/>
      <c r="B250" s="270"/>
      <c r="C250" s="194" t="s">
        <v>572</v>
      </c>
      <c r="D250" s="195" t="s">
        <v>65</v>
      </c>
      <c r="E250" s="196" t="s">
        <v>537</v>
      </c>
      <c r="F250" s="88"/>
      <c r="G250" s="96"/>
      <c r="H250" s="132" t="s">
        <v>647</v>
      </c>
      <c r="I250" s="9"/>
      <c r="J250" s="157" t="s">
        <v>25</v>
      </c>
      <c r="K250" s="157">
        <f t="shared" si="29"/>
        <v>0</v>
      </c>
      <c r="L250" s="157">
        <f t="shared" si="30"/>
        <v>0</v>
      </c>
      <c r="M250" s="157">
        <f t="shared" si="27"/>
        <v>0</v>
      </c>
      <c r="N250" s="157">
        <f t="shared" si="28"/>
        <v>0</v>
      </c>
      <c r="O250" s="157">
        <f t="shared" si="31"/>
        <v>0</v>
      </c>
      <c r="P250" s="157">
        <f t="shared" si="32"/>
        <v>0</v>
      </c>
      <c r="Q250" s="157">
        <f t="shared" si="33"/>
        <v>0</v>
      </c>
      <c r="R250" s="157">
        <f t="shared" si="34"/>
        <v>0</v>
      </c>
      <c r="S250" s="10"/>
    </row>
    <row r="251" spans="1:19" s="93" customFormat="1" ht="90" x14ac:dyDescent="0.2">
      <c r="A251" s="270"/>
      <c r="B251" s="270"/>
      <c r="C251" s="197" t="s">
        <v>573</v>
      </c>
      <c r="D251" s="198" t="s">
        <v>66</v>
      </c>
      <c r="E251" s="199" t="s">
        <v>538</v>
      </c>
      <c r="F251" s="88"/>
      <c r="G251" s="96"/>
      <c r="H251" s="132" t="s">
        <v>645</v>
      </c>
      <c r="I251" s="9" t="s">
        <v>667</v>
      </c>
      <c r="J251" s="157" t="s">
        <v>25</v>
      </c>
      <c r="K251" s="157">
        <f t="shared" si="29"/>
        <v>0</v>
      </c>
      <c r="L251" s="157">
        <f t="shared" si="30"/>
        <v>1</v>
      </c>
      <c r="M251" s="157">
        <f t="shared" si="27"/>
        <v>0</v>
      </c>
      <c r="N251" s="157">
        <f t="shared" si="28"/>
        <v>0</v>
      </c>
      <c r="O251" s="157">
        <f t="shared" si="31"/>
        <v>0</v>
      </c>
      <c r="P251" s="157">
        <f t="shared" si="32"/>
        <v>0</v>
      </c>
      <c r="Q251" s="157">
        <f t="shared" si="33"/>
        <v>0</v>
      </c>
      <c r="R251" s="157">
        <f t="shared" si="34"/>
        <v>0</v>
      </c>
      <c r="S251" s="10"/>
    </row>
    <row r="252" spans="1:19" s="93" customFormat="1" ht="21" thickBot="1" x14ac:dyDescent="0.25">
      <c r="A252" s="270"/>
      <c r="B252" s="270"/>
      <c r="C252" s="62" t="s">
        <v>479</v>
      </c>
      <c r="D252" s="62" t="s">
        <v>390</v>
      </c>
      <c r="E252" s="87" t="s">
        <v>458</v>
      </c>
      <c r="F252" s="88"/>
      <c r="G252" s="96"/>
      <c r="H252" s="131" t="s">
        <v>647</v>
      </c>
      <c r="I252" s="7"/>
      <c r="J252" s="159" t="s">
        <v>25</v>
      </c>
      <c r="K252" s="159">
        <f t="shared" si="29"/>
        <v>0</v>
      </c>
      <c r="L252" s="159">
        <f t="shared" si="30"/>
        <v>0</v>
      </c>
      <c r="M252" s="159">
        <f t="shared" si="27"/>
        <v>0</v>
      </c>
      <c r="N252" s="159">
        <f t="shared" si="28"/>
        <v>0</v>
      </c>
      <c r="O252" s="159">
        <f t="shared" si="31"/>
        <v>0</v>
      </c>
      <c r="P252" s="159">
        <f t="shared" si="32"/>
        <v>0</v>
      </c>
      <c r="Q252" s="159">
        <f t="shared" si="33"/>
        <v>0</v>
      </c>
      <c r="R252" s="159">
        <f t="shared" si="34"/>
        <v>0</v>
      </c>
      <c r="S252" s="8"/>
    </row>
    <row r="253" spans="1:19" ht="18" thickTop="1" x14ac:dyDescent="0.2"/>
  </sheetData>
  <sheetProtection algorithmName="SHA-512" hashValue="h6/QImJU4X6je6CfSM10klKNO6Ly1ORT6SyABOzK2bg9OxYFxC3160rh8NjDDgC/ju9ukTguHz30VAstq806SQ==" saltValue="C50m10Of6Z4gU0/65ct1O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188 H190: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Normal="100" workbookViewId="0">
      <pane ySplit="4" topLeftCell="A5" activePane="bottomLeft" state="frozen"/>
      <selection pane="bottomLeft" activeCell="I46" sqref="I46"/>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Wind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6" t="s">
        <v>397</v>
      </c>
      <c r="B3" s="266"/>
      <c r="C3" s="266"/>
      <c r="D3" s="266"/>
      <c r="E3" s="266"/>
      <c r="F3" s="266"/>
      <c r="G3" s="266"/>
      <c r="H3" s="266"/>
      <c r="I3" s="26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44" t="s">
        <v>671</v>
      </c>
      <c r="C5" s="244" t="s">
        <v>675</v>
      </c>
      <c r="D5" s="244"/>
      <c r="E5" s="244"/>
      <c r="F5" s="244" t="s">
        <v>676</v>
      </c>
      <c r="G5" s="246"/>
      <c r="H5" s="247">
        <v>44145</v>
      </c>
      <c r="I5" s="248" t="s">
        <v>677</v>
      </c>
    </row>
    <row r="6" spans="1:9" s="116" customFormat="1" ht="68" x14ac:dyDescent="0.2">
      <c r="A6" s="33" t="s">
        <v>403</v>
      </c>
      <c r="B6" s="244" t="s">
        <v>672</v>
      </c>
      <c r="C6" s="244" t="s">
        <v>678</v>
      </c>
      <c r="D6" s="244"/>
      <c r="E6" s="244"/>
      <c r="F6" s="244" t="s">
        <v>679</v>
      </c>
      <c r="G6" s="246">
        <v>2017</v>
      </c>
      <c r="H6" s="247"/>
      <c r="I6" s="123" t="s">
        <v>680</v>
      </c>
    </row>
    <row r="7" spans="1:9" s="116" customFormat="1" ht="51" x14ac:dyDescent="0.2">
      <c r="A7" s="31" t="s">
        <v>404</v>
      </c>
      <c r="B7" s="244" t="s">
        <v>673</v>
      </c>
      <c r="C7" s="244" t="s">
        <v>681</v>
      </c>
      <c r="D7" s="244" t="s">
        <v>682</v>
      </c>
      <c r="E7" s="244" t="s">
        <v>683</v>
      </c>
      <c r="F7" s="244" t="s">
        <v>684</v>
      </c>
      <c r="G7" s="246">
        <v>2016</v>
      </c>
      <c r="H7" s="246"/>
      <c r="I7" s="248" t="s">
        <v>685</v>
      </c>
    </row>
    <row r="8" spans="1:9" s="116" customFormat="1" ht="34" x14ac:dyDescent="0.2">
      <c r="A8" s="33" t="s">
        <v>405</v>
      </c>
      <c r="B8" s="244" t="s">
        <v>672</v>
      </c>
      <c r="C8" s="244" t="s">
        <v>686</v>
      </c>
      <c r="D8" s="244" t="s">
        <v>687</v>
      </c>
      <c r="E8" s="244"/>
      <c r="F8" s="244" t="s">
        <v>688</v>
      </c>
      <c r="G8" s="246">
        <v>2019</v>
      </c>
      <c r="H8" s="246"/>
      <c r="I8" s="248" t="s">
        <v>689</v>
      </c>
    </row>
    <row r="9" spans="1:9" s="116" customFormat="1" ht="34" x14ac:dyDescent="0.2">
      <c r="A9" s="31" t="s">
        <v>406</v>
      </c>
      <c r="B9" s="244" t="s">
        <v>671</v>
      </c>
      <c r="C9" s="244" t="s">
        <v>690</v>
      </c>
      <c r="D9" s="244"/>
      <c r="E9" s="244"/>
      <c r="F9" s="244" t="s">
        <v>691</v>
      </c>
      <c r="G9" s="246"/>
      <c r="H9" s="247">
        <v>44146</v>
      </c>
      <c r="I9" s="248" t="s">
        <v>692</v>
      </c>
    </row>
    <row r="10" spans="1:9" s="116" customFormat="1" ht="34" x14ac:dyDescent="0.2">
      <c r="A10" s="33" t="s">
        <v>407</v>
      </c>
      <c r="B10" s="244" t="s">
        <v>672</v>
      </c>
      <c r="C10" s="244" t="s">
        <v>693</v>
      </c>
      <c r="D10" s="244"/>
      <c r="E10" s="244"/>
      <c r="F10" s="244" t="s">
        <v>694</v>
      </c>
      <c r="G10" s="246">
        <v>2015</v>
      </c>
      <c r="H10" s="246"/>
      <c r="I10" s="248" t="s">
        <v>695</v>
      </c>
    </row>
    <row r="11" spans="1:9" s="116" customFormat="1" ht="17" x14ac:dyDescent="0.2">
      <c r="A11" s="31" t="s">
        <v>408</v>
      </c>
      <c r="B11" s="244" t="s">
        <v>671</v>
      </c>
      <c r="C11" s="244" t="s">
        <v>696</v>
      </c>
      <c r="D11" s="244"/>
      <c r="E11" s="244"/>
      <c r="F11" s="244" t="s">
        <v>697</v>
      </c>
      <c r="G11" s="246"/>
      <c r="H11" s="247">
        <v>44146</v>
      </c>
      <c r="I11" s="248" t="s">
        <v>698</v>
      </c>
    </row>
    <row r="12" spans="1:9" s="116" customFormat="1" ht="34" x14ac:dyDescent="0.2">
      <c r="A12" s="33" t="s">
        <v>409</v>
      </c>
      <c r="B12" s="244" t="s">
        <v>671</v>
      </c>
      <c r="C12" s="244" t="s">
        <v>699</v>
      </c>
      <c r="D12" s="244"/>
      <c r="E12" s="244"/>
      <c r="F12" s="244" t="s">
        <v>700</v>
      </c>
      <c r="G12" s="246">
        <v>2019</v>
      </c>
      <c r="H12" s="247">
        <v>44147</v>
      </c>
      <c r="I12" s="248"/>
    </row>
    <row r="13" spans="1:9" s="116" customFormat="1" ht="51" x14ac:dyDescent="0.2">
      <c r="A13" s="31" t="s">
        <v>410</v>
      </c>
      <c r="B13" s="244" t="s">
        <v>672</v>
      </c>
      <c r="C13" s="244" t="s">
        <v>701</v>
      </c>
      <c r="D13" s="244" t="s">
        <v>702</v>
      </c>
      <c r="E13" s="244"/>
      <c r="F13" s="244" t="s">
        <v>703</v>
      </c>
      <c r="G13" s="246">
        <v>2017</v>
      </c>
      <c r="H13" s="246"/>
      <c r="I13" s="248" t="s">
        <v>704</v>
      </c>
    </row>
    <row r="14" spans="1:9" s="116" customFormat="1" ht="68" x14ac:dyDescent="0.2">
      <c r="A14" s="33" t="s">
        <v>411</v>
      </c>
      <c r="B14" s="244" t="s">
        <v>674</v>
      </c>
      <c r="C14" s="244" t="s">
        <v>705</v>
      </c>
      <c r="D14" s="244" t="s">
        <v>706</v>
      </c>
      <c r="E14" s="244"/>
      <c r="F14" s="244" t="s">
        <v>707</v>
      </c>
      <c r="G14" s="246">
        <v>2018</v>
      </c>
      <c r="H14" s="246"/>
      <c r="I14" s="248" t="s">
        <v>708</v>
      </c>
    </row>
    <row r="15" spans="1:9" s="116" customFormat="1" ht="51" x14ac:dyDescent="0.2">
      <c r="A15" s="31" t="s">
        <v>412</v>
      </c>
      <c r="B15" s="244" t="s">
        <v>673</v>
      </c>
      <c r="C15" s="244" t="s">
        <v>709</v>
      </c>
      <c r="D15" s="244" t="s">
        <v>710</v>
      </c>
      <c r="E15" s="244" t="s">
        <v>711</v>
      </c>
      <c r="F15" s="244" t="s">
        <v>712</v>
      </c>
      <c r="G15" s="246">
        <v>2019</v>
      </c>
      <c r="H15" s="246"/>
      <c r="I15" s="248" t="s">
        <v>713</v>
      </c>
    </row>
    <row r="16" spans="1:9" s="116" customFormat="1" ht="34" x14ac:dyDescent="0.2">
      <c r="A16" s="33" t="s">
        <v>413</v>
      </c>
      <c r="B16" s="244" t="s">
        <v>672</v>
      </c>
      <c r="C16" s="244" t="s">
        <v>714</v>
      </c>
      <c r="D16" s="244" t="s">
        <v>715</v>
      </c>
      <c r="E16" s="244"/>
      <c r="F16" s="244" t="s">
        <v>716</v>
      </c>
      <c r="G16" s="246">
        <v>2009</v>
      </c>
      <c r="H16" s="246"/>
      <c r="I16" s="248" t="s">
        <v>717</v>
      </c>
    </row>
    <row r="17" spans="1:9" s="116" customFormat="1" ht="34" x14ac:dyDescent="0.2">
      <c r="A17" s="31" t="s">
        <v>414</v>
      </c>
      <c r="B17" s="244" t="s">
        <v>673</v>
      </c>
      <c r="C17" s="244" t="s">
        <v>718</v>
      </c>
      <c r="D17" s="244" t="s">
        <v>719</v>
      </c>
      <c r="E17" s="244" t="s">
        <v>720</v>
      </c>
      <c r="F17" s="244" t="s">
        <v>721</v>
      </c>
      <c r="G17" s="246">
        <v>2013</v>
      </c>
      <c r="H17" s="246"/>
      <c r="I17" s="248" t="s">
        <v>722</v>
      </c>
    </row>
    <row r="18" spans="1:9" s="116" customFormat="1" ht="51" x14ac:dyDescent="0.2">
      <c r="A18" s="33" t="s">
        <v>415</v>
      </c>
      <c r="B18" s="244" t="s">
        <v>673</v>
      </c>
      <c r="C18" s="244" t="s">
        <v>723</v>
      </c>
      <c r="D18" s="244" t="s">
        <v>710</v>
      </c>
      <c r="E18" s="244" t="s">
        <v>724</v>
      </c>
      <c r="F18" s="244" t="s">
        <v>725</v>
      </c>
      <c r="G18" s="246">
        <v>2014</v>
      </c>
      <c r="H18" s="246"/>
      <c r="I18" s="248" t="s">
        <v>726</v>
      </c>
    </row>
    <row r="19" spans="1:9" s="116" customFormat="1" ht="51" x14ac:dyDescent="0.2">
      <c r="A19" s="31" t="s">
        <v>416</v>
      </c>
      <c r="B19" s="244" t="s">
        <v>673</v>
      </c>
      <c r="C19" s="244" t="s">
        <v>727</v>
      </c>
      <c r="D19" s="244" t="s">
        <v>710</v>
      </c>
      <c r="E19" s="244" t="s">
        <v>728</v>
      </c>
      <c r="F19" s="244" t="s">
        <v>729</v>
      </c>
      <c r="G19" s="246">
        <v>2018</v>
      </c>
      <c r="H19" s="246"/>
      <c r="I19" s="248" t="s">
        <v>730</v>
      </c>
    </row>
    <row r="20" spans="1:9" s="116" customFormat="1" ht="68" x14ac:dyDescent="0.2">
      <c r="A20" s="33" t="s">
        <v>417</v>
      </c>
      <c r="B20" s="245" t="s">
        <v>672</v>
      </c>
      <c r="C20" s="249" t="s">
        <v>731</v>
      </c>
      <c r="D20" s="249"/>
      <c r="E20" s="249"/>
      <c r="F20" s="249" t="s">
        <v>732</v>
      </c>
      <c r="G20" s="250">
        <v>2019</v>
      </c>
      <c r="H20" s="250"/>
      <c r="I20" s="251" t="s">
        <v>733</v>
      </c>
    </row>
    <row r="21" spans="1:9" s="116" customFormat="1" ht="34" x14ac:dyDescent="0.2">
      <c r="A21" s="31" t="s">
        <v>418</v>
      </c>
      <c r="B21" s="120" t="s">
        <v>671</v>
      </c>
      <c r="C21" s="244" t="s">
        <v>734</v>
      </c>
      <c r="D21" s="244" t="s">
        <v>735</v>
      </c>
      <c r="E21" s="244"/>
      <c r="F21" s="244" t="s">
        <v>735</v>
      </c>
      <c r="G21" s="246">
        <v>2020</v>
      </c>
      <c r="H21" s="247">
        <v>44147</v>
      </c>
      <c r="I21" s="248" t="s">
        <v>736</v>
      </c>
    </row>
    <row r="22" spans="1:9" s="116" customFormat="1" ht="17" x14ac:dyDescent="0.2">
      <c r="A22" s="33" t="s">
        <v>419</v>
      </c>
      <c r="B22" s="120" t="s">
        <v>672</v>
      </c>
      <c r="C22" s="244" t="s">
        <v>737</v>
      </c>
      <c r="D22" s="244" t="s">
        <v>738</v>
      </c>
      <c r="E22" s="244"/>
      <c r="F22" s="244" t="s">
        <v>739</v>
      </c>
      <c r="G22" s="246">
        <v>2011</v>
      </c>
      <c r="H22" s="247">
        <v>44229</v>
      </c>
      <c r="I22" s="248" t="s">
        <v>740</v>
      </c>
    </row>
    <row r="23" spans="1:9" s="116" customFormat="1" ht="34" x14ac:dyDescent="0.2">
      <c r="A23" s="31" t="s">
        <v>420</v>
      </c>
      <c r="B23" s="120" t="s">
        <v>672</v>
      </c>
      <c r="C23" s="244" t="s">
        <v>741</v>
      </c>
      <c r="D23" s="244" t="s">
        <v>744</v>
      </c>
      <c r="E23" s="244"/>
      <c r="F23" s="244" t="s">
        <v>743</v>
      </c>
      <c r="G23" s="246">
        <v>2020</v>
      </c>
      <c r="H23" s="247">
        <v>44147</v>
      </c>
      <c r="I23" s="248" t="s">
        <v>742</v>
      </c>
    </row>
    <row r="24" spans="1:9" s="116" customFormat="1" ht="51" x14ac:dyDescent="0.2">
      <c r="A24" s="33" t="s">
        <v>421</v>
      </c>
      <c r="B24" s="120" t="s">
        <v>673</v>
      </c>
      <c r="C24" s="120" t="s">
        <v>746</v>
      </c>
      <c r="D24" s="120" t="s">
        <v>747</v>
      </c>
      <c r="E24" s="120" t="s">
        <v>748</v>
      </c>
      <c r="F24" s="120" t="s">
        <v>745</v>
      </c>
      <c r="G24" s="121">
        <v>2013</v>
      </c>
      <c r="H24" s="121"/>
      <c r="I24" s="122" t="s">
        <v>826</v>
      </c>
    </row>
    <row r="25" spans="1:9" s="116" customFormat="1" ht="68" x14ac:dyDescent="0.2">
      <c r="A25" s="31" t="s">
        <v>422</v>
      </c>
      <c r="B25" s="120" t="s">
        <v>673</v>
      </c>
      <c r="C25" s="120" t="s">
        <v>750</v>
      </c>
      <c r="D25" s="120" t="s">
        <v>751</v>
      </c>
      <c r="E25" s="120" t="s">
        <v>752</v>
      </c>
      <c r="F25" s="120" t="s">
        <v>749</v>
      </c>
      <c r="G25" s="121">
        <v>2020</v>
      </c>
      <c r="H25" s="121"/>
      <c r="I25" s="122" t="s">
        <v>823</v>
      </c>
    </row>
    <row r="26" spans="1:9" s="116" customFormat="1" ht="34" x14ac:dyDescent="0.2">
      <c r="A26" s="33" t="s">
        <v>423</v>
      </c>
      <c r="B26" s="120" t="s">
        <v>673</v>
      </c>
      <c r="C26" s="120" t="s">
        <v>754</v>
      </c>
      <c r="D26" s="120" t="s">
        <v>755</v>
      </c>
      <c r="E26" s="120" t="s">
        <v>756</v>
      </c>
      <c r="F26" s="120" t="s">
        <v>753</v>
      </c>
      <c r="G26" s="121">
        <v>2017</v>
      </c>
      <c r="H26" s="121"/>
      <c r="I26" s="122" t="s">
        <v>825</v>
      </c>
    </row>
    <row r="27" spans="1:9" s="116" customFormat="1" ht="34" x14ac:dyDescent="0.2">
      <c r="A27" s="31" t="s">
        <v>424</v>
      </c>
      <c r="B27" s="120" t="s">
        <v>671</v>
      </c>
      <c r="C27" s="120" t="s">
        <v>758</v>
      </c>
      <c r="D27" s="120" t="s">
        <v>757</v>
      </c>
      <c r="E27" s="120"/>
      <c r="F27" s="120" t="s">
        <v>757</v>
      </c>
      <c r="G27" s="121">
        <v>2017</v>
      </c>
      <c r="H27" s="121"/>
      <c r="I27" s="122" t="s">
        <v>824</v>
      </c>
    </row>
    <row r="28" spans="1:9" s="116" customFormat="1" ht="34" x14ac:dyDescent="0.2">
      <c r="A28" s="33" t="s">
        <v>425</v>
      </c>
      <c r="B28" s="120" t="s">
        <v>673</v>
      </c>
      <c r="C28" s="120" t="s">
        <v>760</v>
      </c>
      <c r="D28" s="120" t="s">
        <v>762</v>
      </c>
      <c r="E28" s="120" t="s">
        <v>761</v>
      </c>
      <c r="F28" s="120" t="s">
        <v>759</v>
      </c>
      <c r="G28" s="121">
        <v>2014</v>
      </c>
      <c r="H28" s="121"/>
      <c r="I28" s="122" t="s">
        <v>827</v>
      </c>
    </row>
    <row r="29" spans="1:9" s="116" customFormat="1" ht="51" x14ac:dyDescent="0.2">
      <c r="A29" s="31" t="s">
        <v>426</v>
      </c>
      <c r="B29" s="120" t="s">
        <v>673</v>
      </c>
      <c r="C29" s="120" t="s">
        <v>764</v>
      </c>
      <c r="D29" s="120" t="s">
        <v>766</v>
      </c>
      <c r="E29" s="120" t="s">
        <v>765</v>
      </c>
      <c r="F29" s="120" t="s">
        <v>763</v>
      </c>
      <c r="G29" s="121">
        <v>2012</v>
      </c>
      <c r="H29" s="121"/>
      <c r="I29" s="122" t="s">
        <v>828</v>
      </c>
    </row>
    <row r="30" spans="1:9" s="116" customFormat="1" ht="51" x14ac:dyDescent="0.2">
      <c r="A30" s="33" t="s">
        <v>427</v>
      </c>
      <c r="B30" s="120" t="s">
        <v>673</v>
      </c>
      <c r="C30" s="120" t="s">
        <v>768</v>
      </c>
      <c r="D30" s="120" t="s">
        <v>769</v>
      </c>
      <c r="E30" s="120" t="s">
        <v>770</v>
      </c>
      <c r="F30" s="120" t="s">
        <v>767</v>
      </c>
      <c r="G30" s="121">
        <v>2017</v>
      </c>
      <c r="H30" s="121"/>
      <c r="I30" s="122" t="s">
        <v>829</v>
      </c>
    </row>
    <row r="31" spans="1:9" s="116" customFormat="1" ht="51" x14ac:dyDescent="0.2">
      <c r="A31" s="31" t="s">
        <v>428</v>
      </c>
      <c r="B31" s="120" t="s">
        <v>673</v>
      </c>
      <c r="C31" s="120" t="s">
        <v>772</v>
      </c>
      <c r="D31" s="120" t="s">
        <v>769</v>
      </c>
      <c r="E31" s="120" t="s">
        <v>773</v>
      </c>
      <c r="F31" s="120" t="s">
        <v>771</v>
      </c>
      <c r="G31" s="121">
        <v>2016</v>
      </c>
      <c r="H31" s="121"/>
      <c r="I31" s="122" t="s">
        <v>830</v>
      </c>
    </row>
    <row r="32" spans="1:9" s="116" customFormat="1" ht="68" x14ac:dyDescent="0.2">
      <c r="A32" s="33" t="s">
        <v>429</v>
      </c>
      <c r="B32" s="120" t="s">
        <v>672</v>
      </c>
      <c r="C32" s="120" t="s">
        <v>775</v>
      </c>
      <c r="D32" s="120" t="s">
        <v>776</v>
      </c>
      <c r="E32" s="120"/>
      <c r="F32" s="120" t="s">
        <v>774</v>
      </c>
      <c r="G32" s="121">
        <v>2013</v>
      </c>
      <c r="H32" s="121"/>
      <c r="I32" s="122" t="s">
        <v>831</v>
      </c>
    </row>
    <row r="33" spans="1:9" s="116" customFormat="1" ht="34" x14ac:dyDescent="0.2">
      <c r="A33" s="31" t="s">
        <v>430</v>
      </c>
      <c r="B33" s="120" t="s">
        <v>671</v>
      </c>
      <c r="C33" s="120" t="s">
        <v>777</v>
      </c>
      <c r="D33" s="120" t="s">
        <v>778</v>
      </c>
      <c r="E33" s="120"/>
      <c r="F33" s="120" t="s">
        <v>778</v>
      </c>
      <c r="G33" s="121">
        <v>2019</v>
      </c>
      <c r="H33" s="252">
        <v>44147</v>
      </c>
      <c r="I33" s="122" t="s">
        <v>779</v>
      </c>
    </row>
    <row r="34" spans="1:9" s="116" customFormat="1" ht="34" x14ac:dyDescent="0.2">
      <c r="A34" s="33" t="s">
        <v>431</v>
      </c>
      <c r="B34" s="120" t="s">
        <v>672</v>
      </c>
      <c r="C34" s="120" t="s">
        <v>781</v>
      </c>
      <c r="D34" s="120" t="s">
        <v>782</v>
      </c>
      <c r="E34" s="120"/>
      <c r="F34" s="120" t="s">
        <v>780</v>
      </c>
      <c r="G34" s="121">
        <v>2013</v>
      </c>
      <c r="H34" s="121"/>
      <c r="I34" s="122" t="s">
        <v>783</v>
      </c>
    </row>
    <row r="35" spans="1:9" ht="17" x14ac:dyDescent="0.2">
      <c r="A35" s="17" t="s">
        <v>432</v>
      </c>
      <c r="B35" s="120" t="s">
        <v>671</v>
      </c>
      <c r="C35" s="122" t="s">
        <v>784</v>
      </c>
      <c r="D35" s="122" t="s">
        <v>785</v>
      </c>
      <c r="E35" s="122"/>
      <c r="F35" s="122" t="s">
        <v>785</v>
      </c>
      <c r="G35" s="124">
        <v>2019</v>
      </c>
      <c r="H35" s="253">
        <v>44147</v>
      </c>
      <c r="I35" s="122" t="s">
        <v>786</v>
      </c>
    </row>
    <row r="36" spans="1:9" ht="17" x14ac:dyDescent="0.2">
      <c r="A36" s="20" t="s">
        <v>433</v>
      </c>
      <c r="B36" s="120" t="s">
        <v>671</v>
      </c>
      <c r="C36" s="122" t="s">
        <v>787</v>
      </c>
      <c r="D36" s="122" t="s">
        <v>788</v>
      </c>
      <c r="E36" s="122"/>
      <c r="F36" s="122" t="s">
        <v>788</v>
      </c>
      <c r="G36" s="124">
        <v>2019</v>
      </c>
      <c r="H36" s="253">
        <v>44147</v>
      </c>
      <c r="I36" s="122" t="s">
        <v>789</v>
      </c>
    </row>
    <row r="37" spans="1:9" ht="17" x14ac:dyDescent="0.2">
      <c r="A37" s="17" t="s">
        <v>434</v>
      </c>
      <c r="B37" s="120" t="s">
        <v>672</v>
      </c>
      <c r="C37" s="122" t="s">
        <v>790</v>
      </c>
      <c r="D37" s="122" t="s">
        <v>732</v>
      </c>
      <c r="E37" s="122"/>
      <c r="F37" s="122" t="s">
        <v>732</v>
      </c>
      <c r="G37" s="124">
        <v>2020</v>
      </c>
      <c r="H37" s="253"/>
      <c r="I37" s="122" t="s">
        <v>791</v>
      </c>
    </row>
    <row r="38" spans="1:9" ht="17" x14ac:dyDescent="0.2">
      <c r="A38" s="20" t="s">
        <v>435</v>
      </c>
      <c r="B38" s="120" t="s">
        <v>671</v>
      </c>
      <c r="C38" s="122" t="s">
        <v>793</v>
      </c>
      <c r="D38" s="122" t="s">
        <v>795</v>
      </c>
      <c r="E38" s="122"/>
      <c r="F38" s="122" t="s">
        <v>792</v>
      </c>
      <c r="G38" s="124">
        <v>2019</v>
      </c>
      <c r="H38" s="253">
        <v>44155</v>
      </c>
      <c r="I38" s="122" t="s">
        <v>794</v>
      </c>
    </row>
    <row r="39" spans="1:9" ht="17" x14ac:dyDescent="0.2">
      <c r="A39" s="17" t="s">
        <v>436</v>
      </c>
      <c r="B39" s="120" t="s">
        <v>672</v>
      </c>
      <c r="C39" s="122" t="s">
        <v>797</v>
      </c>
      <c r="D39" s="122" t="s">
        <v>798</v>
      </c>
      <c r="E39" s="122"/>
      <c r="F39" s="122" t="s">
        <v>796</v>
      </c>
      <c r="G39" s="124">
        <v>2013</v>
      </c>
      <c r="H39" s="124"/>
      <c r="I39" s="122" t="s">
        <v>799</v>
      </c>
    </row>
    <row r="40" spans="1:9" ht="17" x14ac:dyDescent="0.2">
      <c r="A40" s="20" t="s">
        <v>437</v>
      </c>
      <c r="B40" s="120" t="s">
        <v>672</v>
      </c>
      <c r="C40" s="122" t="s">
        <v>801</v>
      </c>
      <c r="D40" s="122" t="s">
        <v>802</v>
      </c>
      <c r="E40" s="122"/>
      <c r="F40" s="122" t="s">
        <v>800</v>
      </c>
      <c r="G40" s="124">
        <v>2019</v>
      </c>
      <c r="H40" s="124"/>
      <c r="I40" s="122" t="s">
        <v>832</v>
      </c>
    </row>
    <row r="41" spans="1:9" ht="17" x14ac:dyDescent="0.2">
      <c r="A41" s="17" t="s">
        <v>438</v>
      </c>
      <c r="B41" s="120" t="s">
        <v>672</v>
      </c>
      <c r="C41" s="122" t="s">
        <v>804</v>
      </c>
      <c r="D41" s="122" t="s">
        <v>806</v>
      </c>
      <c r="E41" s="122"/>
      <c r="F41" s="122" t="s">
        <v>803</v>
      </c>
      <c r="G41" s="124">
        <v>2019</v>
      </c>
      <c r="H41" s="124"/>
      <c r="I41" s="122" t="s">
        <v>805</v>
      </c>
    </row>
    <row r="42" spans="1:9" ht="17" x14ac:dyDescent="0.2">
      <c r="A42" s="20" t="s">
        <v>439</v>
      </c>
      <c r="B42" s="120" t="s">
        <v>673</v>
      </c>
      <c r="C42" s="122" t="s">
        <v>808</v>
      </c>
      <c r="D42" s="122" t="s">
        <v>809</v>
      </c>
      <c r="E42" s="122" t="s">
        <v>810</v>
      </c>
      <c r="F42" s="122" t="s">
        <v>807</v>
      </c>
      <c r="G42" s="124">
        <v>2020</v>
      </c>
      <c r="H42" s="124"/>
      <c r="I42" s="122" t="s">
        <v>833</v>
      </c>
    </row>
    <row r="43" spans="1:9" ht="17" x14ac:dyDescent="0.2">
      <c r="A43" s="17" t="s">
        <v>440</v>
      </c>
      <c r="B43" s="120" t="s">
        <v>671</v>
      </c>
      <c r="C43" s="122" t="s">
        <v>812</v>
      </c>
      <c r="D43" s="122" t="s">
        <v>813</v>
      </c>
      <c r="E43" s="122"/>
      <c r="F43" s="122" t="s">
        <v>811</v>
      </c>
      <c r="G43" s="124">
        <v>2011</v>
      </c>
      <c r="H43" s="253">
        <v>44147</v>
      </c>
      <c r="I43" s="122" t="s">
        <v>814</v>
      </c>
    </row>
    <row r="44" spans="1:9" ht="17" x14ac:dyDescent="0.2">
      <c r="A44" s="20" t="s">
        <v>441</v>
      </c>
      <c r="B44" s="120" t="s">
        <v>673</v>
      </c>
      <c r="C44" s="122" t="s">
        <v>818</v>
      </c>
      <c r="D44" s="122" t="s">
        <v>816</v>
      </c>
      <c r="E44" s="122" t="s">
        <v>817</v>
      </c>
      <c r="F44" s="122" t="s">
        <v>815</v>
      </c>
      <c r="G44" s="122">
        <v>2016</v>
      </c>
      <c r="H44" s="122"/>
      <c r="I44" s="122" t="s">
        <v>834</v>
      </c>
    </row>
    <row r="45" spans="1:9" ht="17" x14ac:dyDescent="0.2">
      <c r="A45" s="181" t="s">
        <v>495</v>
      </c>
      <c r="B45" s="120" t="s">
        <v>673</v>
      </c>
      <c r="C45" s="122" t="s">
        <v>820</v>
      </c>
      <c r="D45" s="122" t="s">
        <v>822</v>
      </c>
      <c r="E45" s="122" t="s">
        <v>821</v>
      </c>
      <c r="F45" s="122" t="s">
        <v>819</v>
      </c>
      <c r="G45" s="122">
        <v>2018</v>
      </c>
      <c r="H45" s="122"/>
      <c r="I45" s="122" t="s">
        <v>835</v>
      </c>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Q19" sqref="Q19"/>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Wind energy generation</v>
      </c>
    </row>
    <row r="3" spans="1:10" s="147" customFormat="1" ht="31" customHeight="1" x14ac:dyDescent="0.2">
      <c r="A3" s="285" t="s">
        <v>87</v>
      </c>
      <c r="B3" s="286"/>
      <c r="C3" s="286"/>
      <c r="D3" s="286"/>
      <c r="E3" s="286"/>
      <c r="F3" s="286"/>
      <c r="G3" s="286"/>
      <c r="H3" s="286"/>
      <c r="I3" s="286"/>
      <c r="J3" s="286"/>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2">
        <f>SUMIF('Goal Risk Assessment'!$J$5:$J$252,$A6,'Goal Risk Assessment'!K$5:K$252)</f>
        <v>0</v>
      </c>
      <c r="D6" s="232">
        <f>SUMIF('Goal Risk Assessment'!$J$5:$J$252,$A6,'Goal Risk Assessment'!L$5:L$252)</f>
        <v>0</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1</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0</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Moderate</v>
      </c>
    </row>
    <row r="10" spans="1:10" ht="22" customHeight="1" x14ac:dyDescent="0.2">
      <c r="A10" s="57" t="s">
        <v>6</v>
      </c>
      <c r="B10" s="154" t="s">
        <v>7</v>
      </c>
      <c r="C10" s="233">
        <f>SUMIF('Goal Risk Assessment'!$J$5:$J$252,$A10,'Goal Risk Assessment'!K$5:K$252)</f>
        <v>0</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3">
        <f>SUMIF('Goal Risk Assessment'!$J$5:$J$252,$A12,'Goal Risk Assessment'!K$5:K$252)</f>
        <v>2</v>
      </c>
      <c r="D12" s="233">
        <f>SUMIF('Goal Risk Assessment'!$J$5:$J$252,$A12,'Goal Risk Assessment'!L$5:L$252)</f>
        <v>0</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High</v>
      </c>
    </row>
    <row r="13" spans="1:10" ht="22" customHeight="1" x14ac:dyDescent="0.2">
      <c r="A13" s="62" t="s">
        <v>10</v>
      </c>
      <c r="B13" s="152" t="s">
        <v>75</v>
      </c>
      <c r="C13" s="153">
        <f>SUMIF('Goal Risk Assessment'!$J$5:$J$252,$A13,'Goal Risk Assessment'!K$5:K$252)</f>
        <v>3</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 customHeight="1" x14ac:dyDescent="0.2">
      <c r="A14" s="57" t="s">
        <v>11</v>
      </c>
      <c r="B14" s="154" t="s">
        <v>74</v>
      </c>
      <c r="C14" s="233">
        <f>SUMIF('Goal Risk Assessment'!$J$5:$J$252,$A14,'Goal Risk Assessment'!K$5:K$252)</f>
        <v>1</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3">
        <f>SUMIF('Goal Risk Assessment'!$J$5:$J$252,$A16,'Goal Risk Assessment'!K$5:K$252)</f>
        <v>0</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1</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2</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 customHeight="1" x14ac:dyDescent="0.2">
      <c r="A20" s="57" t="s">
        <v>17</v>
      </c>
      <c r="B20" s="154" t="s">
        <v>81</v>
      </c>
      <c r="C20" s="233">
        <f>SUMIF('Goal Risk Assessment'!$J$5:$J$252,$A20,'Goal Risk Assessment'!K$5:K$252)</f>
        <v>0</v>
      </c>
      <c r="D20" s="233">
        <f>SUMIF('Goal Risk Assessment'!$J$5:$J$252,$A20,'Goal Risk Assessment'!L$5:L$252)</f>
        <v>1</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Low</v>
      </c>
    </row>
    <row r="21" spans="1:10" ht="22" customHeight="1" x14ac:dyDescent="0.2">
      <c r="A21" s="62" t="s">
        <v>18</v>
      </c>
      <c r="B21" s="152" t="s">
        <v>82</v>
      </c>
      <c r="C21" s="153">
        <f>SUMIF('Goal Risk Assessment'!$J$5:$J$252,$A21,'Goal Risk Assessment'!K$5:K$252)</f>
        <v>0</v>
      </c>
      <c r="D21" s="153">
        <f>SUMIF('Goal Risk Assessment'!$J$5:$J$252,$A21,'Goal Risk Assessment'!L$5:L$252)</f>
        <v>1</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Low</v>
      </c>
    </row>
    <row r="22" spans="1:10" ht="22" customHeight="1" x14ac:dyDescent="0.2">
      <c r="A22" s="57" t="s">
        <v>19</v>
      </c>
      <c r="B22" s="154" t="s">
        <v>83</v>
      </c>
      <c r="C22" s="233">
        <f>SUMIF('Goal Risk Assessment'!$J$5:$J$252,$A22,'Goal Risk Assessment'!K$5:K$252)</f>
        <v>0</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3">
        <f>SUMIF('Goal Risk Assessment'!$J$5:$J$252,$A24,'Goal Risk Assessment'!K$5:K$252)</f>
        <v>0</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Moderate</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1</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2021-02-26T18:06:35Z</dcterms:modified>
</cp:coreProperties>
</file>