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mc:AlternateContent xmlns:mc="http://schemas.openxmlformats.org/markup-compatibility/2006">
    <mc:Choice Requires="x15">
      <x15ac:absPath xmlns:x15ac="http://schemas.microsoft.com/office/spreadsheetml/2010/11/ac" url="/Volumes/GoogleDrive/My Drive/Tom's working files/HM edit/1711 20210226 HM edit/FINAL for Feb 2021 scraping/Manufacturing/"/>
    </mc:Choice>
  </mc:AlternateContent>
  <xr:revisionPtr revIDLastSave="0" documentId="13_ncr:1_{F5A8F3A4-9CAE-7049-AD01-F4EAC8913289}" xr6:coauthVersionLast="46" xr6:coauthVersionMax="46" xr10:uidLastSave="{00000000-0000-0000-0000-000000000000}"/>
  <bookViews>
    <workbookView xWindow="0" yWindow="480" windowWidth="28800" windowHeight="15860" activeTab="1" xr2:uid="{DBD22215-FFFB-8443-95D7-9BE38DC343B8}"/>
  </bookViews>
  <sheets>
    <sheet name="Introduction" sheetId="7" r:id="rId1"/>
    <sheet name="Goal Risk Assessment" sheetId="9" r:id="rId2"/>
    <sheet name="References" sheetId="8" r:id="rId3"/>
    <sheet name="Risk Level Summary" sheetId="6" r:id="rId4"/>
    <sheet name="Code Key" sheetId="5" state="hidden" r:id="rId5"/>
  </sheets>
  <definedNames>
    <definedName name="_xlnm._FilterDatabase" localSheetId="1" hidden="1">'Goal Risk Assessment'!$A$3:$I$252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201" i="9" l="1"/>
  <c r="Q201" i="9"/>
  <c r="P201" i="9"/>
  <c r="O201" i="9"/>
  <c r="N201" i="9"/>
  <c r="M201" i="9"/>
  <c r="L201" i="9"/>
  <c r="K201" i="9"/>
  <c r="H90" i="9"/>
  <c r="F35" i="7" l="1"/>
  <c r="F34" i="7"/>
  <c r="F33" i="7"/>
  <c r="F32" i="7"/>
  <c r="F31" i="7"/>
  <c r="F30" i="7"/>
  <c r="F29" i="7"/>
  <c r="F28" i="7"/>
  <c r="F27" i="7"/>
  <c r="F26" i="7"/>
  <c r="F25" i="7"/>
  <c r="F24" i="7"/>
  <c r="F23" i="7"/>
  <c r="F22" i="7"/>
  <c r="O15" i="9" l="1"/>
  <c r="P15" i="9"/>
  <c r="Q15" i="9"/>
  <c r="R15" i="9"/>
  <c r="O16" i="9"/>
  <c r="P16" i="9"/>
  <c r="Q16" i="9"/>
  <c r="R16" i="9"/>
  <c r="O17" i="9"/>
  <c r="P17" i="9"/>
  <c r="Q17" i="9"/>
  <c r="R17" i="9"/>
  <c r="O18" i="9"/>
  <c r="P18" i="9"/>
  <c r="Q18" i="9"/>
  <c r="R18" i="9"/>
  <c r="O19" i="9"/>
  <c r="P19" i="9"/>
  <c r="Q19" i="9"/>
  <c r="R19" i="9"/>
  <c r="O20" i="9"/>
  <c r="P20" i="9"/>
  <c r="Q20" i="9"/>
  <c r="R20" i="9"/>
  <c r="O21" i="9"/>
  <c r="P21" i="9"/>
  <c r="Q21" i="9"/>
  <c r="R21" i="9"/>
  <c r="O22" i="9"/>
  <c r="P22" i="9"/>
  <c r="Q22" i="9"/>
  <c r="R22" i="9"/>
  <c r="O23" i="9"/>
  <c r="P23" i="9"/>
  <c r="Q23" i="9"/>
  <c r="R23" i="9"/>
  <c r="O24" i="9"/>
  <c r="P24" i="9"/>
  <c r="Q24" i="9"/>
  <c r="R24" i="9"/>
  <c r="O25" i="9"/>
  <c r="P25" i="9"/>
  <c r="Q25" i="9"/>
  <c r="R25" i="9"/>
  <c r="O26" i="9"/>
  <c r="P26" i="9"/>
  <c r="Q26" i="9"/>
  <c r="R26" i="9"/>
  <c r="O27" i="9"/>
  <c r="P27" i="9"/>
  <c r="Q27" i="9"/>
  <c r="R27" i="9"/>
  <c r="O28" i="9"/>
  <c r="P28" i="9"/>
  <c r="Q28" i="9"/>
  <c r="R28" i="9"/>
  <c r="O29" i="9"/>
  <c r="P29" i="9"/>
  <c r="Q29" i="9"/>
  <c r="R29" i="9"/>
  <c r="O30" i="9"/>
  <c r="P30" i="9"/>
  <c r="Q30" i="9"/>
  <c r="R30" i="9"/>
  <c r="O31" i="9"/>
  <c r="P31" i="9"/>
  <c r="Q31" i="9"/>
  <c r="R31" i="9"/>
  <c r="O32" i="9"/>
  <c r="P32" i="9"/>
  <c r="Q32" i="9"/>
  <c r="R32" i="9"/>
  <c r="O33" i="9"/>
  <c r="P33" i="9"/>
  <c r="Q33" i="9"/>
  <c r="R33" i="9"/>
  <c r="O34" i="9"/>
  <c r="P34" i="9"/>
  <c r="Q34" i="9"/>
  <c r="R34" i="9"/>
  <c r="O35" i="9"/>
  <c r="P35" i="9"/>
  <c r="Q35" i="9"/>
  <c r="R35" i="9"/>
  <c r="O36" i="9"/>
  <c r="P36" i="9"/>
  <c r="Q36" i="9"/>
  <c r="R36" i="9"/>
  <c r="O37" i="9"/>
  <c r="P37" i="9"/>
  <c r="Q37" i="9"/>
  <c r="R37" i="9"/>
  <c r="O38" i="9"/>
  <c r="P38" i="9"/>
  <c r="Q38" i="9"/>
  <c r="R38" i="9"/>
  <c r="O39" i="9"/>
  <c r="P39" i="9"/>
  <c r="Q39" i="9"/>
  <c r="R39" i="9"/>
  <c r="O41" i="9"/>
  <c r="P41" i="9"/>
  <c r="Q41" i="9"/>
  <c r="R41" i="9"/>
  <c r="O42" i="9"/>
  <c r="P42" i="9"/>
  <c r="Q42" i="9"/>
  <c r="R42" i="9"/>
  <c r="O43" i="9"/>
  <c r="P43" i="9"/>
  <c r="Q43" i="9"/>
  <c r="R43" i="9"/>
  <c r="O45" i="9"/>
  <c r="P45" i="9"/>
  <c r="Q45" i="9"/>
  <c r="R45" i="9"/>
  <c r="O46" i="9"/>
  <c r="P46" i="9"/>
  <c r="Q46" i="9"/>
  <c r="R46" i="9"/>
  <c r="O47" i="9"/>
  <c r="P47" i="9"/>
  <c r="Q47" i="9"/>
  <c r="R47" i="9"/>
  <c r="O48" i="9"/>
  <c r="P48" i="9"/>
  <c r="Q48" i="9"/>
  <c r="R48" i="9"/>
  <c r="O49" i="9"/>
  <c r="P49" i="9"/>
  <c r="Q49" i="9"/>
  <c r="R49" i="9"/>
  <c r="O50" i="9"/>
  <c r="P50" i="9"/>
  <c r="Q50" i="9"/>
  <c r="R50" i="9"/>
  <c r="O51" i="9"/>
  <c r="P51" i="9"/>
  <c r="Q51" i="9"/>
  <c r="R51" i="9"/>
  <c r="O52" i="9"/>
  <c r="P52" i="9"/>
  <c r="Q52" i="9"/>
  <c r="R52" i="9"/>
  <c r="O58" i="9"/>
  <c r="P58" i="9"/>
  <c r="Q58" i="9"/>
  <c r="R58" i="9"/>
  <c r="O60" i="9"/>
  <c r="P60" i="9"/>
  <c r="Q60" i="9"/>
  <c r="R60" i="9"/>
  <c r="O61" i="9"/>
  <c r="P61" i="9"/>
  <c r="Q61" i="9"/>
  <c r="R61" i="9"/>
  <c r="O62" i="9"/>
  <c r="P62" i="9"/>
  <c r="Q62" i="9"/>
  <c r="R62" i="9"/>
  <c r="O63" i="9"/>
  <c r="P63" i="9"/>
  <c r="Q63" i="9"/>
  <c r="R63" i="9"/>
  <c r="O64" i="9"/>
  <c r="P64" i="9"/>
  <c r="Q64" i="9"/>
  <c r="R64" i="9"/>
  <c r="O65" i="9"/>
  <c r="P65" i="9"/>
  <c r="Q65" i="9"/>
  <c r="R65" i="9"/>
  <c r="O66" i="9"/>
  <c r="P66" i="9"/>
  <c r="Q66" i="9"/>
  <c r="R66" i="9"/>
  <c r="O67" i="9"/>
  <c r="P67" i="9"/>
  <c r="Q67" i="9"/>
  <c r="R67" i="9"/>
  <c r="O68" i="9"/>
  <c r="P68" i="9"/>
  <c r="Q68" i="9"/>
  <c r="R68" i="9"/>
  <c r="O69" i="9"/>
  <c r="P69" i="9"/>
  <c r="Q69" i="9"/>
  <c r="R69" i="9"/>
  <c r="O70" i="9"/>
  <c r="P70" i="9"/>
  <c r="Q70" i="9"/>
  <c r="R70" i="9"/>
  <c r="O71" i="9"/>
  <c r="P71" i="9"/>
  <c r="Q71" i="9"/>
  <c r="R71" i="9"/>
  <c r="O72" i="9"/>
  <c r="F11" i="6" s="1"/>
  <c r="P72" i="9"/>
  <c r="G11" i="6" s="1"/>
  <c r="Q72" i="9"/>
  <c r="H11" i="6" s="1"/>
  <c r="R72" i="9"/>
  <c r="I11" i="6" s="1"/>
  <c r="O78" i="9"/>
  <c r="P78" i="9"/>
  <c r="Q78" i="9"/>
  <c r="R78" i="9"/>
  <c r="O79" i="9"/>
  <c r="P79" i="9"/>
  <c r="Q79" i="9"/>
  <c r="R79" i="9"/>
  <c r="O80" i="9"/>
  <c r="P80" i="9"/>
  <c r="Q80" i="9"/>
  <c r="R80" i="9"/>
  <c r="O81" i="9"/>
  <c r="P81" i="9"/>
  <c r="Q81" i="9"/>
  <c r="R81" i="9"/>
  <c r="O82" i="9"/>
  <c r="P82" i="9"/>
  <c r="Q82" i="9"/>
  <c r="R82" i="9"/>
  <c r="O83" i="9"/>
  <c r="P83" i="9"/>
  <c r="Q83" i="9"/>
  <c r="R83" i="9"/>
  <c r="O84" i="9"/>
  <c r="P84" i="9"/>
  <c r="Q84" i="9"/>
  <c r="R84" i="9"/>
  <c r="O85" i="9"/>
  <c r="P85" i="9"/>
  <c r="Q85" i="9"/>
  <c r="R85" i="9"/>
  <c r="O87" i="9"/>
  <c r="P87" i="9"/>
  <c r="Q87" i="9"/>
  <c r="R87" i="9"/>
  <c r="O89" i="9"/>
  <c r="P89" i="9"/>
  <c r="Q89" i="9"/>
  <c r="R89" i="9"/>
  <c r="O91" i="9"/>
  <c r="P91" i="9"/>
  <c r="Q91" i="9"/>
  <c r="R91" i="9"/>
  <c r="O92" i="9"/>
  <c r="P92" i="9"/>
  <c r="Q92" i="9"/>
  <c r="R92" i="9"/>
  <c r="O95" i="9"/>
  <c r="P95" i="9"/>
  <c r="Q95" i="9"/>
  <c r="R95" i="9"/>
  <c r="O96" i="9"/>
  <c r="P96" i="9"/>
  <c r="Q96" i="9"/>
  <c r="R96" i="9"/>
  <c r="O97" i="9"/>
  <c r="P97" i="9"/>
  <c r="Q97" i="9"/>
  <c r="R97" i="9"/>
  <c r="O98" i="9"/>
  <c r="P98" i="9"/>
  <c r="Q98" i="9"/>
  <c r="R98" i="9"/>
  <c r="O99" i="9"/>
  <c r="P99" i="9"/>
  <c r="Q99" i="9"/>
  <c r="R99" i="9"/>
  <c r="O100" i="9"/>
  <c r="P100" i="9"/>
  <c r="Q100" i="9"/>
  <c r="R100" i="9"/>
  <c r="O101" i="9"/>
  <c r="P101" i="9"/>
  <c r="Q101" i="9"/>
  <c r="R101" i="9"/>
  <c r="O102" i="9"/>
  <c r="P102" i="9"/>
  <c r="Q102" i="9"/>
  <c r="R102" i="9"/>
  <c r="O103" i="9"/>
  <c r="P103" i="9"/>
  <c r="Q103" i="9"/>
  <c r="R103" i="9"/>
  <c r="O104" i="9"/>
  <c r="P104" i="9"/>
  <c r="Q104" i="9"/>
  <c r="R104" i="9"/>
  <c r="O105" i="9"/>
  <c r="P105" i="9"/>
  <c r="Q105" i="9"/>
  <c r="R105" i="9"/>
  <c r="O106" i="9"/>
  <c r="P106" i="9"/>
  <c r="Q106" i="9"/>
  <c r="R106" i="9"/>
  <c r="O107" i="9"/>
  <c r="P107" i="9"/>
  <c r="Q107" i="9"/>
  <c r="R107" i="9"/>
  <c r="O108" i="9"/>
  <c r="P108" i="9"/>
  <c r="Q108" i="9"/>
  <c r="R108" i="9"/>
  <c r="O109" i="9"/>
  <c r="P109" i="9"/>
  <c r="Q109" i="9"/>
  <c r="R109" i="9"/>
  <c r="O110" i="9"/>
  <c r="P110" i="9"/>
  <c r="Q110" i="9"/>
  <c r="R110" i="9"/>
  <c r="O111" i="9"/>
  <c r="P111" i="9"/>
  <c r="Q111" i="9"/>
  <c r="R111" i="9"/>
  <c r="O112" i="9"/>
  <c r="P112" i="9"/>
  <c r="Q112" i="9"/>
  <c r="R112" i="9"/>
  <c r="O113" i="9"/>
  <c r="P113" i="9"/>
  <c r="Q113" i="9"/>
  <c r="R113" i="9"/>
  <c r="O114" i="9"/>
  <c r="P114" i="9"/>
  <c r="Q114" i="9"/>
  <c r="R114" i="9"/>
  <c r="O115" i="9"/>
  <c r="P115" i="9"/>
  <c r="Q115" i="9"/>
  <c r="R115" i="9"/>
  <c r="O116" i="9"/>
  <c r="P116" i="9"/>
  <c r="Q116" i="9"/>
  <c r="R116" i="9"/>
  <c r="O117" i="9"/>
  <c r="P117" i="9"/>
  <c r="Q117" i="9"/>
  <c r="R117" i="9"/>
  <c r="O118" i="9"/>
  <c r="P118" i="9"/>
  <c r="Q118" i="9"/>
  <c r="R118" i="9"/>
  <c r="O119" i="9"/>
  <c r="P119" i="9"/>
  <c r="Q119" i="9"/>
  <c r="R119" i="9"/>
  <c r="O123" i="9"/>
  <c r="P123" i="9"/>
  <c r="Q123" i="9"/>
  <c r="R123" i="9"/>
  <c r="O128" i="9"/>
  <c r="P128" i="9"/>
  <c r="Q128" i="9"/>
  <c r="R128" i="9"/>
  <c r="O129" i="9"/>
  <c r="P129" i="9"/>
  <c r="Q129" i="9"/>
  <c r="R129" i="9"/>
  <c r="O130" i="9"/>
  <c r="P130" i="9"/>
  <c r="Q130" i="9"/>
  <c r="R130" i="9"/>
  <c r="O131" i="9"/>
  <c r="P131" i="9"/>
  <c r="Q131" i="9"/>
  <c r="R131" i="9"/>
  <c r="O133" i="9"/>
  <c r="P133" i="9"/>
  <c r="Q133" i="9"/>
  <c r="R133" i="9"/>
  <c r="O134" i="9"/>
  <c r="P134" i="9"/>
  <c r="Q134" i="9"/>
  <c r="R134" i="9"/>
  <c r="O135" i="9"/>
  <c r="P135" i="9"/>
  <c r="Q135" i="9"/>
  <c r="R135" i="9"/>
  <c r="O152" i="9"/>
  <c r="P152" i="9"/>
  <c r="Q152" i="9"/>
  <c r="R152" i="9"/>
  <c r="O153" i="9"/>
  <c r="P153" i="9"/>
  <c r="Q153" i="9"/>
  <c r="R153" i="9"/>
  <c r="O154" i="9"/>
  <c r="P154" i="9"/>
  <c r="Q154" i="9"/>
  <c r="R154" i="9"/>
  <c r="O155" i="9"/>
  <c r="P155" i="9"/>
  <c r="Q155" i="9"/>
  <c r="R155" i="9"/>
  <c r="O156" i="9"/>
  <c r="P156" i="9"/>
  <c r="Q156" i="9"/>
  <c r="R156" i="9"/>
  <c r="O157" i="9"/>
  <c r="P157" i="9"/>
  <c r="Q157" i="9"/>
  <c r="R157" i="9"/>
  <c r="O158" i="9"/>
  <c r="P158" i="9"/>
  <c r="Q158" i="9"/>
  <c r="R158" i="9"/>
  <c r="O159" i="9"/>
  <c r="P159" i="9"/>
  <c r="Q159" i="9"/>
  <c r="R159" i="9"/>
  <c r="O160" i="9"/>
  <c r="P160" i="9"/>
  <c r="Q160" i="9"/>
  <c r="R160" i="9"/>
  <c r="O161" i="9"/>
  <c r="P161" i="9"/>
  <c r="Q161" i="9"/>
  <c r="R161" i="9"/>
  <c r="O162" i="9"/>
  <c r="P162" i="9"/>
  <c r="Q162" i="9"/>
  <c r="R162" i="9"/>
  <c r="O165" i="9"/>
  <c r="P165" i="9"/>
  <c r="Q165" i="9"/>
  <c r="R165" i="9"/>
  <c r="O166" i="9"/>
  <c r="P166" i="9"/>
  <c r="Q166" i="9"/>
  <c r="R166" i="9"/>
  <c r="O167" i="9"/>
  <c r="P167" i="9"/>
  <c r="Q167" i="9"/>
  <c r="R167" i="9"/>
  <c r="O168" i="9"/>
  <c r="P168" i="9"/>
  <c r="Q168" i="9"/>
  <c r="R168" i="9"/>
  <c r="O185" i="9"/>
  <c r="P185" i="9"/>
  <c r="Q185" i="9"/>
  <c r="R185" i="9"/>
  <c r="O186" i="9"/>
  <c r="P186" i="9"/>
  <c r="Q186" i="9"/>
  <c r="R186" i="9"/>
  <c r="O187" i="9"/>
  <c r="P187" i="9"/>
  <c r="Q187" i="9"/>
  <c r="R187" i="9"/>
  <c r="O188" i="9"/>
  <c r="P188" i="9"/>
  <c r="Q188" i="9"/>
  <c r="R188" i="9"/>
  <c r="O189" i="9"/>
  <c r="P189" i="9"/>
  <c r="Q189" i="9"/>
  <c r="R189" i="9"/>
  <c r="O190" i="9"/>
  <c r="P190" i="9"/>
  <c r="Q190" i="9"/>
  <c r="R190" i="9"/>
  <c r="O191" i="9"/>
  <c r="P191" i="9"/>
  <c r="Q191" i="9"/>
  <c r="R191" i="9"/>
  <c r="O192" i="9"/>
  <c r="P192" i="9"/>
  <c r="Q192" i="9"/>
  <c r="R192" i="9"/>
  <c r="O193" i="9"/>
  <c r="P193" i="9"/>
  <c r="Q193" i="9"/>
  <c r="R193" i="9"/>
  <c r="O194" i="9"/>
  <c r="P194" i="9"/>
  <c r="Q194" i="9"/>
  <c r="R194" i="9"/>
  <c r="O195" i="9"/>
  <c r="P195" i="9"/>
  <c r="Q195" i="9"/>
  <c r="R195" i="9"/>
  <c r="O196" i="9"/>
  <c r="P196" i="9"/>
  <c r="Q196" i="9"/>
  <c r="R196" i="9"/>
  <c r="O197" i="9"/>
  <c r="P197" i="9"/>
  <c r="Q197" i="9"/>
  <c r="R197" i="9"/>
  <c r="O198" i="9"/>
  <c r="P198" i="9"/>
  <c r="Q198" i="9"/>
  <c r="R198" i="9"/>
  <c r="O199" i="9"/>
  <c r="P199" i="9"/>
  <c r="Q199" i="9"/>
  <c r="R199" i="9"/>
  <c r="O200" i="9"/>
  <c r="P200" i="9"/>
  <c r="Q200" i="9"/>
  <c r="R200" i="9"/>
  <c r="O202" i="9"/>
  <c r="P202" i="9"/>
  <c r="Q202" i="9"/>
  <c r="R202" i="9"/>
  <c r="O203" i="9"/>
  <c r="P203" i="9"/>
  <c r="Q203" i="9"/>
  <c r="R203" i="9"/>
  <c r="O204" i="9"/>
  <c r="P204" i="9"/>
  <c r="Q204" i="9"/>
  <c r="R204" i="9"/>
  <c r="O205" i="9"/>
  <c r="P205" i="9"/>
  <c r="Q205" i="9"/>
  <c r="R205" i="9"/>
  <c r="O206" i="9"/>
  <c r="P206" i="9"/>
  <c r="Q206" i="9"/>
  <c r="R206" i="9"/>
  <c r="O207" i="9"/>
  <c r="P207" i="9"/>
  <c r="Q207" i="9"/>
  <c r="R207" i="9"/>
  <c r="O208" i="9"/>
  <c r="P208" i="9"/>
  <c r="Q208" i="9"/>
  <c r="R208" i="9"/>
  <c r="O209" i="9"/>
  <c r="P209" i="9"/>
  <c r="Q209" i="9"/>
  <c r="R209" i="9"/>
  <c r="O210" i="9"/>
  <c r="P210" i="9"/>
  <c r="Q210" i="9"/>
  <c r="R210" i="9"/>
  <c r="O211" i="9"/>
  <c r="P211" i="9"/>
  <c r="Q211" i="9"/>
  <c r="R211" i="9"/>
  <c r="O212" i="9"/>
  <c r="P212" i="9"/>
  <c r="Q212" i="9"/>
  <c r="R212" i="9"/>
  <c r="O213" i="9"/>
  <c r="P213" i="9"/>
  <c r="Q213" i="9"/>
  <c r="R213" i="9"/>
  <c r="O214" i="9"/>
  <c r="P214" i="9"/>
  <c r="Q214" i="9"/>
  <c r="R214" i="9"/>
  <c r="O215" i="9"/>
  <c r="P215" i="9"/>
  <c r="Q215" i="9"/>
  <c r="R215" i="9"/>
  <c r="O216" i="9"/>
  <c r="P216" i="9"/>
  <c r="Q216" i="9"/>
  <c r="R216" i="9"/>
  <c r="O217" i="9"/>
  <c r="P217" i="9"/>
  <c r="Q217" i="9"/>
  <c r="R217" i="9"/>
  <c r="O218" i="9"/>
  <c r="P218" i="9"/>
  <c r="Q218" i="9"/>
  <c r="R218" i="9"/>
  <c r="O219" i="9"/>
  <c r="P219" i="9"/>
  <c r="Q219" i="9"/>
  <c r="R219" i="9"/>
  <c r="O220" i="9"/>
  <c r="P220" i="9"/>
  <c r="Q220" i="9"/>
  <c r="R220" i="9"/>
  <c r="O221" i="9"/>
  <c r="P221" i="9"/>
  <c r="Q221" i="9"/>
  <c r="R221" i="9"/>
  <c r="O222" i="9"/>
  <c r="P222" i="9"/>
  <c r="Q222" i="9"/>
  <c r="R222" i="9"/>
  <c r="O225" i="9"/>
  <c r="P225" i="9"/>
  <c r="Q225" i="9"/>
  <c r="R225" i="9"/>
  <c r="O226" i="9"/>
  <c r="P226" i="9"/>
  <c r="Q226" i="9"/>
  <c r="R226" i="9"/>
  <c r="O228" i="9"/>
  <c r="P228" i="9"/>
  <c r="Q228" i="9"/>
  <c r="R228" i="9"/>
  <c r="O229" i="9"/>
  <c r="P229" i="9"/>
  <c r="Q229" i="9"/>
  <c r="R229" i="9"/>
  <c r="O230" i="9"/>
  <c r="P230" i="9"/>
  <c r="Q230" i="9"/>
  <c r="R230" i="9"/>
  <c r="O231" i="9"/>
  <c r="P231" i="9"/>
  <c r="Q231" i="9"/>
  <c r="R231" i="9"/>
  <c r="O232" i="9"/>
  <c r="P232" i="9"/>
  <c r="Q232" i="9"/>
  <c r="R232" i="9"/>
  <c r="O233" i="9"/>
  <c r="P233" i="9"/>
  <c r="Q233" i="9"/>
  <c r="R233" i="9"/>
  <c r="O234" i="9"/>
  <c r="P234" i="9"/>
  <c r="Q234" i="9"/>
  <c r="R234" i="9"/>
  <c r="O235" i="9"/>
  <c r="P235" i="9"/>
  <c r="Q235" i="9"/>
  <c r="R235" i="9"/>
  <c r="O236" i="9"/>
  <c r="P236" i="9"/>
  <c r="Q236" i="9"/>
  <c r="R236" i="9"/>
  <c r="O237" i="9"/>
  <c r="F25" i="6" s="1"/>
  <c r="P237" i="9"/>
  <c r="G25" i="6" s="1"/>
  <c r="Q237" i="9"/>
  <c r="H25" i="6" s="1"/>
  <c r="R237" i="9"/>
  <c r="I25" i="6" s="1"/>
  <c r="O238" i="9"/>
  <c r="P238" i="9"/>
  <c r="Q238" i="9"/>
  <c r="R238" i="9"/>
  <c r="O240" i="9"/>
  <c r="P240" i="9"/>
  <c r="Q240" i="9"/>
  <c r="R240" i="9"/>
  <c r="O241" i="9"/>
  <c r="P241" i="9"/>
  <c r="Q241" i="9"/>
  <c r="R241" i="9"/>
  <c r="O243" i="9"/>
  <c r="P243" i="9"/>
  <c r="Q243" i="9"/>
  <c r="R243" i="9"/>
  <c r="O244" i="9"/>
  <c r="P244" i="9"/>
  <c r="Q244" i="9"/>
  <c r="R244" i="9"/>
  <c r="O245" i="9"/>
  <c r="P245" i="9"/>
  <c r="Q245" i="9"/>
  <c r="R245" i="9"/>
  <c r="O246" i="9"/>
  <c r="P246" i="9"/>
  <c r="Q246" i="9"/>
  <c r="R246" i="9"/>
  <c r="O247" i="9"/>
  <c r="P247" i="9"/>
  <c r="Q247" i="9"/>
  <c r="R247" i="9"/>
  <c r="O248" i="9"/>
  <c r="P248" i="9"/>
  <c r="Q248" i="9"/>
  <c r="R248" i="9"/>
  <c r="O249" i="9"/>
  <c r="P249" i="9"/>
  <c r="Q249" i="9"/>
  <c r="R249" i="9"/>
  <c r="O250" i="9"/>
  <c r="P250" i="9"/>
  <c r="Q250" i="9"/>
  <c r="R250" i="9"/>
  <c r="O251" i="9"/>
  <c r="P251" i="9"/>
  <c r="Q251" i="9"/>
  <c r="R251" i="9"/>
  <c r="O252" i="9"/>
  <c r="P252" i="9"/>
  <c r="Q252" i="9"/>
  <c r="R252" i="9"/>
  <c r="R14" i="9"/>
  <c r="Q14" i="9"/>
  <c r="P14" i="9"/>
  <c r="G6" i="6" s="1"/>
  <c r="O14" i="9"/>
  <c r="O13" i="9"/>
  <c r="P13" i="9"/>
  <c r="Q13" i="9"/>
  <c r="R13" i="9"/>
  <c r="O7" i="9"/>
  <c r="P7" i="9"/>
  <c r="Q7" i="9"/>
  <c r="R7" i="9"/>
  <c r="O8" i="9"/>
  <c r="P8" i="9"/>
  <c r="Q8" i="9"/>
  <c r="R8" i="9"/>
  <c r="O9" i="9"/>
  <c r="P9" i="9"/>
  <c r="Q9" i="9"/>
  <c r="R9" i="9"/>
  <c r="O10" i="9"/>
  <c r="P10" i="9"/>
  <c r="Q10" i="9"/>
  <c r="R10" i="9"/>
  <c r="O11" i="9"/>
  <c r="P11" i="9"/>
  <c r="Q11" i="9"/>
  <c r="R11" i="9"/>
  <c r="O12" i="9"/>
  <c r="P12" i="9"/>
  <c r="Q12" i="9"/>
  <c r="R12" i="9"/>
  <c r="R6" i="9"/>
  <c r="Q6" i="9"/>
  <c r="P6" i="9"/>
  <c r="O6" i="9"/>
  <c r="R5" i="9"/>
  <c r="Q5" i="9"/>
  <c r="P5" i="9"/>
  <c r="O5" i="9"/>
  <c r="K91" i="9"/>
  <c r="L91" i="9"/>
  <c r="M91" i="9"/>
  <c r="N91" i="9"/>
  <c r="K234" i="9"/>
  <c r="L234" i="9"/>
  <c r="M234" i="9"/>
  <c r="N234" i="9"/>
  <c r="K243" i="9"/>
  <c r="L243" i="9"/>
  <c r="M243" i="9"/>
  <c r="N243" i="9"/>
  <c r="H175" i="9"/>
  <c r="K175" i="9" s="1"/>
  <c r="G5" i="6" l="1"/>
  <c r="H22" i="6"/>
  <c r="F6" i="6"/>
  <c r="H6" i="6"/>
  <c r="I27" i="6"/>
  <c r="H27" i="6"/>
  <c r="G27" i="6"/>
  <c r="F27" i="6"/>
  <c r="I8" i="6"/>
  <c r="H8" i="6"/>
  <c r="G8" i="6"/>
  <c r="F8" i="6"/>
  <c r="I6" i="6"/>
  <c r="F21" i="6"/>
  <c r="I21" i="6"/>
  <c r="H21" i="6"/>
  <c r="G21" i="6"/>
  <c r="I23" i="6"/>
  <c r="H23" i="6"/>
  <c r="G23" i="6"/>
  <c r="F23" i="6"/>
  <c r="G22" i="6"/>
  <c r="F22" i="6"/>
  <c r="I22" i="6"/>
  <c r="P175" i="9"/>
  <c r="O175" i="9"/>
  <c r="R175" i="9"/>
  <c r="Q175" i="9"/>
  <c r="G15" i="6"/>
  <c r="F15" i="6"/>
  <c r="I15" i="6"/>
  <c r="H15" i="6"/>
  <c r="F14" i="6"/>
  <c r="I14" i="6"/>
  <c r="H14" i="6"/>
  <c r="G14" i="6"/>
  <c r="F5" i="6"/>
  <c r="G7" i="6"/>
  <c r="I7" i="6"/>
  <c r="H7" i="6"/>
  <c r="F7" i="6"/>
  <c r="H5" i="6"/>
  <c r="I5" i="6"/>
  <c r="N175" i="9"/>
  <c r="M175" i="9"/>
  <c r="L175" i="9"/>
  <c r="K162" i="9" l="1"/>
  <c r="L162" i="9"/>
  <c r="M162" i="9"/>
  <c r="N162" i="9"/>
  <c r="K105" i="9" l="1"/>
  <c r="L105" i="9"/>
  <c r="M105" i="9"/>
  <c r="N105" i="9"/>
  <c r="N252" i="9"/>
  <c r="M252" i="9"/>
  <c r="L252" i="9"/>
  <c r="K252" i="9"/>
  <c r="N251" i="9"/>
  <c r="M251" i="9"/>
  <c r="L251" i="9"/>
  <c r="K251" i="9"/>
  <c r="N250" i="9"/>
  <c r="M250" i="9"/>
  <c r="L250" i="9"/>
  <c r="K250" i="9"/>
  <c r="N249" i="9"/>
  <c r="M249" i="9"/>
  <c r="L249" i="9"/>
  <c r="K249" i="9"/>
  <c r="N248" i="9"/>
  <c r="M248" i="9"/>
  <c r="L248" i="9"/>
  <c r="K248" i="9"/>
  <c r="N247" i="9"/>
  <c r="M247" i="9"/>
  <c r="L247" i="9"/>
  <c r="K247" i="9"/>
  <c r="N246" i="9"/>
  <c r="M246" i="9"/>
  <c r="L246" i="9"/>
  <c r="K246" i="9"/>
  <c r="N245" i="9"/>
  <c r="M245" i="9"/>
  <c r="L245" i="9"/>
  <c r="K245" i="9"/>
  <c r="N244" i="9"/>
  <c r="M244" i="9"/>
  <c r="L244" i="9"/>
  <c r="K244" i="9"/>
  <c r="H242" i="9"/>
  <c r="N241" i="9"/>
  <c r="M241" i="9"/>
  <c r="L241" i="9"/>
  <c r="K241" i="9"/>
  <c r="N240" i="9"/>
  <c r="M240" i="9"/>
  <c r="L240" i="9"/>
  <c r="K240" i="9"/>
  <c r="H239" i="9"/>
  <c r="N238" i="9"/>
  <c r="M238" i="9"/>
  <c r="L238" i="9"/>
  <c r="K238" i="9"/>
  <c r="N237" i="9"/>
  <c r="M237" i="9"/>
  <c r="L237" i="9"/>
  <c r="K237" i="9"/>
  <c r="N236" i="9"/>
  <c r="M236" i="9"/>
  <c r="L236" i="9"/>
  <c r="K236" i="9"/>
  <c r="N235" i="9"/>
  <c r="M235" i="9"/>
  <c r="L235" i="9"/>
  <c r="K235" i="9"/>
  <c r="N233" i="9"/>
  <c r="M233" i="9"/>
  <c r="L233" i="9"/>
  <c r="K233" i="9"/>
  <c r="N232" i="9"/>
  <c r="M232" i="9"/>
  <c r="L232" i="9"/>
  <c r="K232" i="9"/>
  <c r="N231" i="9"/>
  <c r="M231" i="9"/>
  <c r="L231" i="9"/>
  <c r="K231" i="9"/>
  <c r="N230" i="9"/>
  <c r="M230" i="9"/>
  <c r="L230" i="9"/>
  <c r="K230" i="9"/>
  <c r="N229" i="9"/>
  <c r="M229" i="9"/>
  <c r="L229" i="9"/>
  <c r="K229" i="9"/>
  <c r="N228" i="9"/>
  <c r="M228" i="9"/>
  <c r="L228" i="9"/>
  <c r="K228" i="9"/>
  <c r="H227" i="9"/>
  <c r="N226" i="9"/>
  <c r="M226" i="9"/>
  <c r="L226" i="9"/>
  <c r="K226" i="9"/>
  <c r="N225" i="9"/>
  <c r="M225" i="9"/>
  <c r="L225" i="9"/>
  <c r="K225" i="9"/>
  <c r="H224" i="9"/>
  <c r="H223" i="9"/>
  <c r="N222" i="9"/>
  <c r="M222" i="9"/>
  <c r="L222" i="9"/>
  <c r="K222" i="9"/>
  <c r="N221" i="9"/>
  <c r="M221" i="9"/>
  <c r="L221" i="9"/>
  <c r="K221" i="9"/>
  <c r="N220" i="9"/>
  <c r="M220" i="9"/>
  <c r="L220" i="9"/>
  <c r="K220" i="9"/>
  <c r="N219" i="9"/>
  <c r="M219" i="9"/>
  <c r="L219" i="9"/>
  <c r="K219" i="9"/>
  <c r="N218" i="9"/>
  <c r="M218" i="9"/>
  <c r="L218" i="9"/>
  <c r="K218" i="9"/>
  <c r="N217" i="9"/>
  <c r="M217" i="9"/>
  <c r="L217" i="9"/>
  <c r="K217" i="9"/>
  <c r="N216" i="9"/>
  <c r="M216" i="9"/>
  <c r="L216" i="9"/>
  <c r="K216" i="9"/>
  <c r="N215" i="9"/>
  <c r="M215" i="9"/>
  <c r="L215" i="9"/>
  <c r="K215" i="9"/>
  <c r="N214" i="9"/>
  <c r="M214" i="9"/>
  <c r="L214" i="9"/>
  <c r="K214" i="9"/>
  <c r="N213" i="9"/>
  <c r="M213" i="9"/>
  <c r="L213" i="9"/>
  <c r="K213" i="9"/>
  <c r="N212" i="9"/>
  <c r="M212" i="9"/>
  <c r="L212" i="9"/>
  <c r="K212" i="9"/>
  <c r="N211" i="9"/>
  <c r="M211" i="9"/>
  <c r="L211" i="9"/>
  <c r="K211" i="9"/>
  <c r="N210" i="9"/>
  <c r="M210" i="9"/>
  <c r="L210" i="9"/>
  <c r="K210" i="9"/>
  <c r="N209" i="9"/>
  <c r="M209" i="9"/>
  <c r="L209" i="9"/>
  <c r="K209" i="9"/>
  <c r="N208" i="9"/>
  <c r="M208" i="9"/>
  <c r="L208" i="9"/>
  <c r="K208" i="9"/>
  <c r="N207" i="9"/>
  <c r="M207" i="9"/>
  <c r="L207" i="9"/>
  <c r="K207" i="9"/>
  <c r="N206" i="9"/>
  <c r="M206" i="9"/>
  <c r="L206" i="9"/>
  <c r="K206" i="9"/>
  <c r="N205" i="9"/>
  <c r="M205" i="9"/>
  <c r="L205" i="9"/>
  <c r="K205" i="9"/>
  <c r="N204" i="9"/>
  <c r="M204" i="9"/>
  <c r="L204" i="9"/>
  <c r="K204" i="9"/>
  <c r="N203" i="9"/>
  <c r="M203" i="9"/>
  <c r="L203" i="9"/>
  <c r="K203" i="9"/>
  <c r="N202" i="9"/>
  <c r="M202" i="9"/>
  <c r="L202" i="9"/>
  <c r="K202" i="9"/>
  <c r="N200" i="9"/>
  <c r="M200" i="9"/>
  <c r="L200" i="9"/>
  <c r="K200" i="9"/>
  <c r="N199" i="9"/>
  <c r="M199" i="9"/>
  <c r="L199" i="9"/>
  <c r="K199" i="9"/>
  <c r="N198" i="9"/>
  <c r="M198" i="9"/>
  <c r="L198" i="9"/>
  <c r="K198" i="9"/>
  <c r="N197" i="9"/>
  <c r="M197" i="9"/>
  <c r="L197" i="9"/>
  <c r="K197" i="9"/>
  <c r="N196" i="9"/>
  <c r="M196" i="9"/>
  <c r="L196" i="9"/>
  <c r="K196" i="9"/>
  <c r="N195" i="9"/>
  <c r="M195" i="9"/>
  <c r="L195" i="9"/>
  <c r="K195" i="9"/>
  <c r="N194" i="9"/>
  <c r="M194" i="9"/>
  <c r="L194" i="9"/>
  <c r="K194" i="9"/>
  <c r="N193" i="9"/>
  <c r="M193" i="9"/>
  <c r="L193" i="9"/>
  <c r="K193" i="9"/>
  <c r="N192" i="9"/>
  <c r="M192" i="9"/>
  <c r="L192" i="9"/>
  <c r="K192" i="9"/>
  <c r="N191" i="9"/>
  <c r="M191" i="9"/>
  <c r="L191" i="9"/>
  <c r="K191" i="9"/>
  <c r="N190" i="9"/>
  <c r="M190" i="9"/>
  <c r="L190" i="9"/>
  <c r="K190" i="9"/>
  <c r="N189" i="9"/>
  <c r="M189" i="9"/>
  <c r="L189" i="9"/>
  <c r="K189" i="9"/>
  <c r="N188" i="9"/>
  <c r="M188" i="9"/>
  <c r="L188" i="9"/>
  <c r="K188" i="9"/>
  <c r="N187" i="9"/>
  <c r="M187" i="9"/>
  <c r="L187" i="9"/>
  <c r="K187" i="9"/>
  <c r="N186" i="9"/>
  <c r="M186" i="9"/>
  <c r="L186" i="9"/>
  <c r="K186" i="9"/>
  <c r="N185" i="9"/>
  <c r="M185" i="9"/>
  <c r="L185" i="9"/>
  <c r="K185" i="9"/>
  <c r="H184" i="9"/>
  <c r="H183" i="9"/>
  <c r="H182" i="9"/>
  <c r="H181" i="9"/>
  <c r="H180" i="9"/>
  <c r="H179" i="9"/>
  <c r="H178" i="9"/>
  <c r="H177" i="9"/>
  <c r="H176" i="9"/>
  <c r="H174" i="9"/>
  <c r="H173" i="9"/>
  <c r="H172" i="9"/>
  <c r="H171" i="9"/>
  <c r="H170" i="9"/>
  <c r="H169" i="9"/>
  <c r="N168" i="9"/>
  <c r="M168" i="9"/>
  <c r="L168" i="9"/>
  <c r="K168" i="9"/>
  <c r="N167" i="9"/>
  <c r="M167" i="9"/>
  <c r="L167" i="9"/>
  <c r="K167" i="9"/>
  <c r="N166" i="9"/>
  <c r="M166" i="9"/>
  <c r="L166" i="9"/>
  <c r="K166" i="9"/>
  <c r="N165" i="9"/>
  <c r="M165" i="9"/>
  <c r="L165" i="9"/>
  <c r="K165" i="9"/>
  <c r="H164" i="9"/>
  <c r="H163" i="9"/>
  <c r="K163" i="9" s="1"/>
  <c r="N161" i="9"/>
  <c r="M161" i="9"/>
  <c r="L161" i="9"/>
  <c r="K161" i="9"/>
  <c r="N160" i="9"/>
  <c r="M160" i="9"/>
  <c r="L160" i="9"/>
  <c r="K160" i="9"/>
  <c r="N159" i="9"/>
  <c r="M159" i="9"/>
  <c r="L159" i="9"/>
  <c r="K159" i="9"/>
  <c r="N158" i="9"/>
  <c r="M158" i="9"/>
  <c r="L158" i="9"/>
  <c r="K158" i="9"/>
  <c r="N157" i="9"/>
  <c r="M157" i="9"/>
  <c r="L157" i="9"/>
  <c r="K157" i="9"/>
  <c r="N156" i="9"/>
  <c r="M156" i="9"/>
  <c r="L156" i="9"/>
  <c r="K156" i="9"/>
  <c r="N155" i="9"/>
  <c r="M155" i="9"/>
  <c r="L155" i="9"/>
  <c r="K155" i="9"/>
  <c r="N154" i="9"/>
  <c r="M154" i="9"/>
  <c r="L154" i="9"/>
  <c r="K154" i="9"/>
  <c r="N153" i="9"/>
  <c r="M153" i="9"/>
  <c r="L153" i="9"/>
  <c r="K153" i="9"/>
  <c r="N152" i="9"/>
  <c r="M152" i="9"/>
  <c r="L152" i="9"/>
  <c r="K152" i="9"/>
  <c r="H151" i="9"/>
  <c r="H147" i="9"/>
  <c r="H146" i="9"/>
  <c r="H145" i="9"/>
  <c r="H144" i="9"/>
  <c r="H143" i="9"/>
  <c r="H142" i="9"/>
  <c r="H141" i="9"/>
  <c r="H140" i="9"/>
  <c r="H139" i="9"/>
  <c r="H138" i="9"/>
  <c r="H137" i="9"/>
  <c r="H136" i="9"/>
  <c r="N135" i="9"/>
  <c r="M135" i="9"/>
  <c r="L135" i="9"/>
  <c r="K135" i="9"/>
  <c r="N134" i="9"/>
  <c r="M134" i="9"/>
  <c r="L134" i="9"/>
  <c r="K134" i="9"/>
  <c r="N133" i="9"/>
  <c r="M133" i="9"/>
  <c r="L133" i="9"/>
  <c r="K133" i="9"/>
  <c r="H132" i="9"/>
  <c r="N131" i="9"/>
  <c r="M131" i="9"/>
  <c r="L131" i="9"/>
  <c r="K131" i="9"/>
  <c r="N130" i="9"/>
  <c r="M130" i="9"/>
  <c r="L130" i="9"/>
  <c r="K130" i="9"/>
  <c r="N129" i="9"/>
  <c r="M129" i="9"/>
  <c r="L129" i="9"/>
  <c r="K129" i="9"/>
  <c r="N128" i="9"/>
  <c r="M128" i="9"/>
  <c r="L128" i="9"/>
  <c r="K128" i="9"/>
  <c r="H127" i="9"/>
  <c r="H126" i="9"/>
  <c r="H125" i="9"/>
  <c r="H124" i="9"/>
  <c r="N123" i="9"/>
  <c r="M123" i="9"/>
  <c r="L123" i="9"/>
  <c r="K123" i="9"/>
  <c r="H122" i="9"/>
  <c r="H121" i="9"/>
  <c r="H120" i="9"/>
  <c r="N119" i="9"/>
  <c r="M119" i="9"/>
  <c r="L119" i="9"/>
  <c r="K119" i="9"/>
  <c r="N118" i="9"/>
  <c r="M118" i="9"/>
  <c r="L118" i="9"/>
  <c r="K118" i="9"/>
  <c r="N117" i="9"/>
  <c r="M117" i="9"/>
  <c r="L117" i="9"/>
  <c r="K117" i="9"/>
  <c r="N116" i="9"/>
  <c r="M116" i="9"/>
  <c r="L116" i="9"/>
  <c r="K116" i="9"/>
  <c r="N115" i="9"/>
  <c r="M115" i="9"/>
  <c r="L115" i="9"/>
  <c r="K115" i="9"/>
  <c r="N114" i="9"/>
  <c r="M114" i="9"/>
  <c r="L114" i="9"/>
  <c r="K114" i="9"/>
  <c r="N113" i="9"/>
  <c r="M113" i="9"/>
  <c r="L113" i="9"/>
  <c r="K113" i="9"/>
  <c r="N112" i="9"/>
  <c r="M112" i="9"/>
  <c r="L112" i="9"/>
  <c r="K112" i="9"/>
  <c r="N111" i="9"/>
  <c r="M111" i="9"/>
  <c r="L111" i="9"/>
  <c r="K111" i="9"/>
  <c r="N110" i="9"/>
  <c r="M110" i="9"/>
  <c r="L110" i="9"/>
  <c r="K110" i="9"/>
  <c r="N109" i="9"/>
  <c r="M109" i="9"/>
  <c r="E15" i="6" s="1"/>
  <c r="L109" i="9"/>
  <c r="D15" i="6" s="1"/>
  <c r="K109" i="9"/>
  <c r="C15" i="6" s="1"/>
  <c r="N108" i="9"/>
  <c r="M108" i="9"/>
  <c r="L108" i="9"/>
  <c r="K108" i="9"/>
  <c r="N107" i="9"/>
  <c r="M107" i="9"/>
  <c r="L107" i="9"/>
  <c r="K107" i="9"/>
  <c r="N106" i="9"/>
  <c r="M106" i="9"/>
  <c r="L106" i="9"/>
  <c r="K106" i="9"/>
  <c r="N104" i="9"/>
  <c r="M104" i="9"/>
  <c r="L104" i="9"/>
  <c r="K104" i="9"/>
  <c r="N103" i="9"/>
  <c r="M103" i="9"/>
  <c r="L103" i="9"/>
  <c r="K103" i="9"/>
  <c r="N102" i="9"/>
  <c r="M102" i="9"/>
  <c r="L102" i="9"/>
  <c r="K102" i="9"/>
  <c r="N101" i="9"/>
  <c r="M101" i="9"/>
  <c r="L101" i="9"/>
  <c r="K101" i="9"/>
  <c r="N100" i="9"/>
  <c r="M100" i="9"/>
  <c r="L100" i="9"/>
  <c r="K100" i="9"/>
  <c r="N99" i="9"/>
  <c r="M99" i="9"/>
  <c r="L99" i="9"/>
  <c r="K99" i="9"/>
  <c r="N98" i="9"/>
  <c r="M98" i="9"/>
  <c r="L98" i="9"/>
  <c r="K98" i="9"/>
  <c r="N97" i="9"/>
  <c r="M97" i="9"/>
  <c r="L97" i="9"/>
  <c r="K97" i="9"/>
  <c r="N96" i="9"/>
  <c r="M96" i="9"/>
  <c r="L96" i="9"/>
  <c r="K96" i="9"/>
  <c r="N95" i="9"/>
  <c r="M95" i="9"/>
  <c r="L95" i="9"/>
  <c r="K95" i="9"/>
  <c r="H94" i="9"/>
  <c r="H93" i="9"/>
  <c r="N92" i="9"/>
  <c r="M92" i="9"/>
  <c r="L92" i="9"/>
  <c r="K92" i="9"/>
  <c r="N89" i="9"/>
  <c r="M89" i="9"/>
  <c r="L89" i="9"/>
  <c r="K89" i="9"/>
  <c r="H88" i="9"/>
  <c r="N87" i="9"/>
  <c r="M87" i="9"/>
  <c r="L87" i="9"/>
  <c r="K87" i="9"/>
  <c r="H86" i="9"/>
  <c r="N85" i="9"/>
  <c r="M85" i="9"/>
  <c r="L85" i="9"/>
  <c r="K85" i="9"/>
  <c r="N84" i="9"/>
  <c r="M84" i="9"/>
  <c r="L84" i="9"/>
  <c r="K84" i="9"/>
  <c r="N83" i="9"/>
  <c r="M83" i="9"/>
  <c r="L83" i="9"/>
  <c r="K83" i="9"/>
  <c r="N82" i="9"/>
  <c r="M82" i="9"/>
  <c r="L82" i="9"/>
  <c r="K82" i="9"/>
  <c r="N81" i="9"/>
  <c r="M81" i="9"/>
  <c r="L81" i="9"/>
  <c r="K81" i="9"/>
  <c r="N80" i="9"/>
  <c r="M80" i="9"/>
  <c r="L80" i="9"/>
  <c r="K80" i="9"/>
  <c r="N79" i="9"/>
  <c r="M79" i="9"/>
  <c r="L79" i="9"/>
  <c r="K79" i="9"/>
  <c r="N78" i="9"/>
  <c r="M78" i="9"/>
  <c r="L78" i="9"/>
  <c r="K78" i="9"/>
  <c r="H77" i="9"/>
  <c r="H76" i="9"/>
  <c r="H75" i="9"/>
  <c r="H74" i="9"/>
  <c r="H73" i="9"/>
  <c r="N72" i="9"/>
  <c r="M72" i="9"/>
  <c r="L72" i="9"/>
  <c r="K72" i="9"/>
  <c r="N71" i="9"/>
  <c r="M71" i="9"/>
  <c r="L71" i="9"/>
  <c r="K71" i="9"/>
  <c r="N70" i="9"/>
  <c r="M70" i="9"/>
  <c r="L70" i="9"/>
  <c r="K70" i="9"/>
  <c r="N69" i="9"/>
  <c r="M69" i="9"/>
  <c r="L69" i="9"/>
  <c r="K69" i="9"/>
  <c r="N68" i="9"/>
  <c r="M68" i="9"/>
  <c r="L68" i="9"/>
  <c r="K68" i="9"/>
  <c r="N67" i="9"/>
  <c r="M67" i="9"/>
  <c r="L67" i="9"/>
  <c r="K67" i="9"/>
  <c r="N66" i="9"/>
  <c r="M66" i="9"/>
  <c r="L66" i="9"/>
  <c r="K66" i="9"/>
  <c r="N65" i="9"/>
  <c r="M65" i="9"/>
  <c r="L65" i="9"/>
  <c r="K65" i="9"/>
  <c r="N64" i="9"/>
  <c r="M64" i="9"/>
  <c r="L64" i="9"/>
  <c r="K64" i="9"/>
  <c r="N63" i="9"/>
  <c r="M63" i="9"/>
  <c r="L63" i="9"/>
  <c r="K63" i="9"/>
  <c r="N62" i="9"/>
  <c r="M62" i="9"/>
  <c r="L62" i="9"/>
  <c r="K62" i="9"/>
  <c r="N61" i="9"/>
  <c r="M61" i="9"/>
  <c r="L61" i="9"/>
  <c r="K61" i="9"/>
  <c r="N60" i="9"/>
  <c r="M60" i="9"/>
  <c r="L60" i="9"/>
  <c r="K60" i="9"/>
  <c r="H59" i="9"/>
  <c r="N58" i="9"/>
  <c r="M58" i="9"/>
  <c r="L58" i="9"/>
  <c r="K58" i="9"/>
  <c r="H57" i="9"/>
  <c r="H56" i="9"/>
  <c r="H55" i="9"/>
  <c r="H54" i="9"/>
  <c r="H53" i="9"/>
  <c r="N52" i="9"/>
  <c r="M52" i="9"/>
  <c r="L52" i="9"/>
  <c r="K52" i="9"/>
  <c r="N51" i="9"/>
  <c r="M51" i="9"/>
  <c r="L51" i="9"/>
  <c r="K51" i="9"/>
  <c r="N50" i="9"/>
  <c r="M50" i="9"/>
  <c r="L50" i="9"/>
  <c r="K50" i="9"/>
  <c r="N49" i="9"/>
  <c r="M49" i="9"/>
  <c r="L49" i="9"/>
  <c r="K49" i="9"/>
  <c r="N48" i="9"/>
  <c r="M48" i="9"/>
  <c r="L48" i="9"/>
  <c r="K48" i="9"/>
  <c r="N47" i="9"/>
  <c r="M47" i="9"/>
  <c r="L47" i="9"/>
  <c r="K47" i="9"/>
  <c r="N46" i="9"/>
  <c r="M46" i="9"/>
  <c r="L46" i="9"/>
  <c r="K46" i="9"/>
  <c r="N45" i="9"/>
  <c r="M45" i="9"/>
  <c r="L45" i="9"/>
  <c r="K45" i="9"/>
  <c r="H44" i="9"/>
  <c r="N43" i="9"/>
  <c r="M43" i="9"/>
  <c r="L43" i="9"/>
  <c r="K43" i="9"/>
  <c r="N42" i="9"/>
  <c r="M42" i="9"/>
  <c r="L42" i="9"/>
  <c r="K42" i="9"/>
  <c r="N41" i="9"/>
  <c r="M41" i="9"/>
  <c r="L41" i="9"/>
  <c r="K41" i="9"/>
  <c r="H40" i="9"/>
  <c r="N39" i="9"/>
  <c r="M39" i="9"/>
  <c r="L39" i="9"/>
  <c r="K39" i="9"/>
  <c r="N38" i="9"/>
  <c r="M38" i="9"/>
  <c r="L38" i="9"/>
  <c r="K38" i="9"/>
  <c r="N37" i="9"/>
  <c r="M37" i="9"/>
  <c r="L37" i="9"/>
  <c r="K37" i="9"/>
  <c r="N36" i="9"/>
  <c r="M36" i="9"/>
  <c r="L36" i="9"/>
  <c r="K36" i="9"/>
  <c r="N35" i="9"/>
  <c r="M35" i="9"/>
  <c r="L35" i="9"/>
  <c r="K35" i="9"/>
  <c r="N34" i="9"/>
  <c r="M34" i="9"/>
  <c r="L34" i="9"/>
  <c r="K34" i="9"/>
  <c r="N33" i="9"/>
  <c r="M33" i="9"/>
  <c r="L33" i="9"/>
  <c r="K33" i="9"/>
  <c r="N32" i="9"/>
  <c r="M32" i="9"/>
  <c r="L32" i="9"/>
  <c r="K32" i="9"/>
  <c r="N31" i="9"/>
  <c r="M31" i="9"/>
  <c r="L31" i="9"/>
  <c r="K31" i="9"/>
  <c r="N30" i="9"/>
  <c r="M30" i="9"/>
  <c r="L30" i="9"/>
  <c r="K30" i="9"/>
  <c r="N29" i="9"/>
  <c r="M29" i="9"/>
  <c r="L29" i="9"/>
  <c r="K29" i="9"/>
  <c r="N28" i="9"/>
  <c r="M28" i="9"/>
  <c r="L28" i="9"/>
  <c r="K28" i="9"/>
  <c r="N27" i="9"/>
  <c r="M27" i="9"/>
  <c r="L27" i="9"/>
  <c r="K27" i="9"/>
  <c r="N26" i="9"/>
  <c r="M26" i="9"/>
  <c r="L26" i="9"/>
  <c r="K26" i="9"/>
  <c r="N25" i="9"/>
  <c r="M25" i="9"/>
  <c r="L25" i="9"/>
  <c r="K25" i="9"/>
  <c r="N24" i="9"/>
  <c r="M24" i="9"/>
  <c r="L24" i="9"/>
  <c r="K24" i="9"/>
  <c r="N23" i="9"/>
  <c r="M23" i="9"/>
  <c r="L23" i="9"/>
  <c r="K23" i="9"/>
  <c r="N22" i="9"/>
  <c r="M22" i="9"/>
  <c r="L22" i="9"/>
  <c r="K22" i="9"/>
  <c r="N21" i="9"/>
  <c r="M21" i="9"/>
  <c r="L21" i="9"/>
  <c r="K21" i="9"/>
  <c r="N20" i="9"/>
  <c r="M20" i="9"/>
  <c r="L20" i="9"/>
  <c r="K20" i="9"/>
  <c r="N19" i="9"/>
  <c r="M19" i="9"/>
  <c r="L19" i="9"/>
  <c r="K19" i="9"/>
  <c r="N18" i="9"/>
  <c r="M18" i="9"/>
  <c r="L18" i="9"/>
  <c r="K18" i="9"/>
  <c r="N17" i="9"/>
  <c r="M17" i="9"/>
  <c r="L17" i="9"/>
  <c r="K17" i="9"/>
  <c r="N16" i="9"/>
  <c r="M16" i="9"/>
  <c r="L16" i="9"/>
  <c r="K16" i="9"/>
  <c r="N15" i="9"/>
  <c r="M15" i="9"/>
  <c r="L15" i="9"/>
  <c r="K15" i="9"/>
  <c r="N14" i="9"/>
  <c r="M14" i="9"/>
  <c r="E6" i="6" s="1"/>
  <c r="L14" i="9"/>
  <c r="D6" i="6" s="1"/>
  <c r="K14" i="9"/>
  <c r="N13" i="9"/>
  <c r="M13" i="9"/>
  <c r="L13" i="9"/>
  <c r="K13" i="9"/>
  <c r="N12" i="9"/>
  <c r="M12" i="9"/>
  <c r="L12" i="9"/>
  <c r="K12" i="9"/>
  <c r="N11" i="9"/>
  <c r="M11" i="9"/>
  <c r="L11" i="9"/>
  <c r="K11" i="9"/>
  <c r="N10" i="9"/>
  <c r="M10" i="9"/>
  <c r="L10" i="9"/>
  <c r="K10" i="9"/>
  <c r="N9" i="9"/>
  <c r="M9" i="9"/>
  <c r="L9" i="9"/>
  <c r="K9" i="9"/>
  <c r="N8" i="9"/>
  <c r="M8" i="9"/>
  <c r="L8" i="9"/>
  <c r="K8" i="9"/>
  <c r="N7" i="9"/>
  <c r="M7" i="9"/>
  <c r="L7" i="9"/>
  <c r="K7" i="9"/>
  <c r="N6" i="9"/>
  <c r="M6" i="9"/>
  <c r="L6" i="9"/>
  <c r="K6" i="9"/>
  <c r="N5" i="9"/>
  <c r="M5" i="9"/>
  <c r="E5" i="6" s="1"/>
  <c r="L5" i="9"/>
  <c r="K5" i="9"/>
  <c r="B1" i="9"/>
  <c r="C6" i="6" l="1"/>
  <c r="J6" i="6" s="1"/>
  <c r="N224" i="9"/>
  <c r="O224" i="9"/>
  <c r="P224" i="9"/>
  <c r="Q224" i="9"/>
  <c r="R224" i="9"/>
  <c r="D27" i="6"/>
  <c r="E27" i="6"/>
  <c r="N223" i="9"/>
  <c r="O223" i="9"/>
  <c r="R223" i="9"/>
  <c r="P223" i="9"/>
  <c r="Q223" i="9"/>
  <c r="C27" i="6"/>
  <c r="C11" i="6"/>
  <c r="D11" i="6"/>
  <c r="E11" i="6"/>
  <c r="L239" i="9"/>
  <c r="O239" i="9"/>
  <c r="P239" i="9"/>
  <c r="Q239" i="9"/>
  <c r="R239" i="9"/>
  <c r="N88" i="9"/>
  <c r="O88" i="9"/>
  <c r="P88" i="9"/>
  <c r="Q88" i="9"/>
  <c r="R88" i="9"/>
  <c r="N93" i="9"/>
  <c r="O93" i="9"/>
  <c r="P93" i="9"/>
  <c r="Q93" i="9"/>
  <c r="R93" i="9"/>
  <c r="O94" i="9"/>
  <c r="P94" i="9"/>
  <c r="Q94" i="9"/>
  <c r="R94" i="9"/>
  <c r="O90" i="9"/>
  <c r="K90" i="9"/>
  <c r="L90" i="9"/>
  <c r="P90" i="9"/>
  <c r="M90" i="9"/>
  <c r="Q90" i="9"/>
  <c r="R90" i="9"/>
  <c r="N90" i="9"/>
  <c r="N77" i="9"/>
  <c r="O77" i="9"/>
  <c r="P77" i="9"/>
  <c r="Q77" i="9"/>
  <c r="R77" i="9"/>
  <c r="N86" i="9"/>
  <c r="O86" i="9"/>
  <c r="P86" i="9"/>
  <c r="Q86" i="9"/>
  <c r="R86" i="9"/>
  <c r="N76" i="9"/>
  <c r="O76" i="9"/>
  <c r="P76" i="9"/>
  <c r="Q76" i="9"/>
  <c r="R76" i="9"/>
  <c r="N75" i="9"/>
  <c r="O75" i="9"/>
  <c r="P75" i="9"/>
  <c r="Q75" i="9"/>
  <c r="R75" i="9"/>
  <c r="N74" i="9"/>
  <c r="O74" i="9"/>
  <c r="P74" i="9"/>
  <c r="Q74" i="9"/>
  <c r="R74" i="9"/>
  <c r="E7" i="6"/>
  <c r="C7" i="6"/>
  <c r="N73" i="9"/>
  <c r="O73" i="9"/>
  <c r="P73" i="9"/>
  <c r="Q73" i="9"/>
  <c r="H12" i="6" s="1"/>
  <c r="R73" i="9"/>
  <c r="I12" i="6" s="1"/>
  <c r="D7" i="6"/>
  <c r="D5" i="6"/>
  <c r="N56" i="9"/>
  <c r="O56" i="9"/>
  <c r="P56" i="9"/>
  <c r="Q56" i="9"/>
  <c r="R56" i="9"/>
  <c r="M40" i="9"/>
  <c r="O40" i="9"/>
  <c r="P40" i="9"/>
  <c r="Q40" i="9"/>
  <c r="R40" i="9"/>
  <c r="N55" i="9"/>
  <c r="O55" i="9"/>
  <c r="P55" i="9"/>
  <c r="Q55" i="9"/>
  <c r="R55" i="9"/>
  <c r="N53" i="9"/>
  <c r="O53" i="9"/>
  <c r="P53" i="9"/>
  <c r="Q53" i="9"/>
  <c r="R53" i="9"/>
  <c r="C25" i="6"/>
  <c r="D25" i="6"/>
  <c r="E25" i="6"/>
  <c r="L242" i="9"/>
  <c r="D26" i="6" s="1"/>
  <c r="P242" i="9"/>
  <c r="G26" i="6" s="1"/>
  <c r="Q242" i="9"/>
  <c r="H26" i="6" s="1"/>
  <c r="R242" i="9"/>
  <c r="I26" i="6" s="1"/>
  <c r="O242" i="9"/>
  <c r="F26" i="6" s="1"/>
  <c r="M184" i="9"/>
  <c r="P184" i="9"/>
  <c r="Q184" i="9"/>
  <c r="R184" i="9"/>
  <c r="O184" i="9"/>
  <c r="P164" i="9"/>
  <c r="Q164" i="9"/>
  <c r="R164" i="9"/>
  <c r="O164" i="9"/>
  <c r="N227" i="9"/>
  <c r="P227" i="9"/>
  <c r="Q227" i="9"/>
  <c r="R227" i="9"/>
  <c r="O227" i="9"/>
  <c r="N163" i="9"/>
  <c r="P163" i="9"/>
  <c r="Q163" i="9"/>
  <c r="H19" i="6" s="1"/>
  <c r="R163" i="9"/>
  <c r="I19" i="6" s="1"/>
  <c r="O163" i="9"/>
  <c r="P183" i="9"/>
  <c r="Q183" i="9"/>
  <c r="R183" i="9"/>
  <c r="O183" i="9"/>
  <c r="M182" i="9"/>
  <c r="P182" i="9"/>
  <c r="Q182" i="9"/>
  <c r="R182" i="9"/>
  <c r="O182" i="9"/>
  <c r="P181" i="9"/>
  <c r="Q181" i="9"/>
  <c r="R181" i="9"/>
  <c r="O181" i="9"/>
  <c r="M180" i="9"/>
  <c r="P180" i="9"/>
  <c r="Q180" i="9"/>
  <c r="R180" i="9"/>
  <c r="O180" i="9"/>
  <c r="C23" i="6"/>
  <c r="J23" i="6" s="1"/>
  <c r="D23" i="6"/>
  <c r="E23" i="6"/>
  <c r="C22" i="6"/>
  <c r="D22" i="6"/>
  <c r="E22" i="6"/>
  <c r="M178" i="9"/>
  <c r="R178" i="9"/>
  <c r="P178" i="9"/>
  <c r="O178" i="9"/>
  <c r="Q178" i="9"/>
  <c r="R177" i="9"/>
  <c r="O177" i="9"/>
  <c r="P177" i="9"/>
  <c r="Q177" i="9"/>
  <c r="M176" i="9"/>
  <c r="R176" i="9"/>
  <c r="O176" i="9"/>
  <c r="P176" i="9"/>
  <c r="Q176" i="9"/>
  <c r="C21" i="6"/>
  <c r="D21" i="6"/>
  <c r="E21" i="6"/>
  <c r="Q179" i="9"/>
  <c r="R179" i="9"/>
  <c r="O179" i="9"/>
  <c r="P179" i="9"/>
  <c r="Q174" i="9"/>
  <c r="R174" i="9"/>
  <c r="O174" i="9"/>
  <c r="P174" i="9"/>
  <c r="M173" i="9"/>
  <c r="Q173" i="9"/>
  <c r="R173" i="9"/>
  <c r="O173" i="9"/>
  <c r="P173" i="9"/>
  <c r="Q172" i="9"/>
  <c r="R172" i="9"/>
  <c r="O172" i="9"/>
  <c r="P172" i="9"/>
  <c r="N171" i="9"/>
  <c r="O171" i="9"/>
  <c r="P171" i="9"/>
  <c r="Q171" i="9"/>
  <c r="R171" i="9"/>
  <c r="N169" i="9"/>
  <c r="O169" i="9"/>
  <c r="P169" i="9"/>
  <c r="Q169" i="9"/>
  <c r="R169" i="9"/>
  <c r="O170" i="9"/>
  <c r="P170" i="9"/>
  <c r="Q170" i="9"/>
  <c r="R170" i="9"/>
  <c r="N151" i="9"/>
  <c r="O151" i="9"/>
  <c r="R151" i="9"/>
  <c r="P151" i="9"/>
  <c r="Q151" i="9"/>
  <c r="L151" i="9"/>
  <c r="N147" i="9"/>
  <c r="O147" i="9"/>
  <c r="R147" i="9"/>
  <c r="P147" i="9"/>
  <c r="Q147" i="9"/>
  <c r="J15" i="6"/>
  <c r="N124" i="9"/>
  <c r="Q124" i="9"/>
  <c r="R124" i="9"/>
  <c r="O124" i="9"/>
  <c r="P124" i="9"/>
  <c r="N132" i="9"/>
  <c r="Q132" i="9"/>
  <c r="H17" i="6" s="1"/>
  <c r="R132" i="9"/>
  <c r="I17" i="6" s="1"/>
  <c r="O132" i="9"/>
  <c r="F17" i="6" s="1"/>
  <c r="P132" i="9"/>
  <c r="G17" i="6" s="1"/>
  <c r="M143" i="9"/>
  <c r="Q143" i="9"/>
  <c r="R143" i="9"/>
  <c r="O143" i="9"/>
  <c r="P143" i="9"/>
  <c r="N120" i="9"/>
  <c r="Q120" i="9"/>
  <c r="R120" i="9"/>
  <c r="O120" i="9"/>
  <c r="P120" i="9"/>
  <c r="Q125" i="9"/>
  <c r="R125" i="9"/>
  <c r="O125" i="9"/>
  <c r="P125" i="9"/>
  <c r="M144" i="9"/>
  <c r="Q144" i="9"/>
  <c r="R144" i="9"/>
  <c r="P144" i="9"/>
  <c r="O144" i="9"/>
  <c r="N121" i="9"/>
  <c r="Q121" i="9"/>
  <c r="R121" i="9"/>
  <c r="O121" i="9"/>
  <c r="P121" i="9"/>
  <c r="N126" i="9"/>
  <c r="Q126" i="9"/>
  <c r="R126" i="9"/>
  <c r="P126" i="9"/>
  <c r="O126" i="9"/>
  <c r="N145" i="9"/>
  <c r="Q145" i="9"/>
  <c r="R145" i="9"/>
  <c r="O145" i="9"/>
  <c r="P145" i="9"/>
  <c r="N122" i="9"/>
  <c r="Q122" i="9"/>
  <c r="R122" i="9"/>
  <c r="P122" i="9"/>
  <c r="O122" i="9"/>
  <c r="M146" i="9"/>
  <c r="Q146" i="9"/>
  <c r="R146" i="9"/>
  <c r="P146" i="9"/>
  <c r="O146" i="9"/>
  <c r="N142" i="9"/>
  <c r="Q142" i="9"/>
  <c r="R142" i="9"/>
  <c r="O142" i="9"/>
  <c r="P142" i="9"/>
  <c r="M139" i="9"/>
  <c r="P139" i="9"/>
  <c r="Q139" i="9"/>
  <c r="R139" i="9"/>
  <c r="O139" i="9"/>
  <c r="N140" i="9"/>
  <c r="P140" i="9"/>
  <c r="Q140" i="9"/>
  <c r="R140" i="9"/>
  <c r="O140" i="9"/>
  <c r="M141" i="9"/>
  <c r="P141" i="9"/>
  <c r="Q141" i="9"/>
  <c r="R141" i="9"/>
  <c r="O141" i="9"/>
  <c r="P127" i="9"/>
  <c r="Q127" i="9"/>
  <c r="R127" i="9"/>
  <c r="O127" i="9"/>
  <c r="N138" i="9"/>
  <c r="P138" i="9"/>
  <c r="Q138" i="9"/>
  <c r="R138" i="9"/>
  <c r="O138" i="9"/>
  <c r="C14" i="6"/>
  <c r="J14" i="6" s="1"/>
  <c r="N136" i="9"/>
  <c r="P136" i="9"/>
  <c r="Q136" i="9"/>
  <c r="R136" i="9"/>
  <c r="O136" i="9"/>
  <c r="D14" i="6"/>
  <c r="E14" i="6"/>
  <c r="M137" i="9"/>
  <c r="R137" i="9"/>
  <c r="P137" i="9"/>
  <c r="O137" i="9"/>
  <c r="Q137" i="9"/>
  <c r="I24" i="6"/>
  <c r="F24" i="6"/>
  <c r="H24" i="6"/>
  <c r="G24" i="6"/>
  <c r="C8" i="6"/>
  <c r="J8" i="6" s="1"/>
  <c r="D8" i="6"/>
  <c r="E8" i="6"/>
  <c r="N57" i="9"/>
  <c r="R57" i="9"/>
  <c r="P57" i="9"/>
  <c r="O57" i="9"/>
  <c r="Q57" i="9"/>
  <c r="L57" i="9"/>
  <c r="L54" i="9"/>
  <c r="R54" i="9"/>
  <c r="O54" i="9"/>
  <c r="P54" i="9"/>
  <c r="Q54" i="9"/>
  <c r="C5" i="6"/>
  <c r="J5" i="6" s="1"/>
  <c r="L44" i="9"/>
  <c r="P44" i="9"/>
  <c r="G9" i="6" s="1"/>
  <c r="O44" i="9"/>
  <c r="F9" i="6" s="1"/>
  <c r="Q44" i="9"/>
  <c r="H9" i="6" s="1"/>
  <c r="R44" i="9"/>
  <c r="I9" i="6" s="1"/>
  <c r="P59" i="9"/>
  <c r="Q59" i="9"/>
  <c r="H10" i="6" s="1"/>
  <c r="R59" i="9"/>
  <c r="O59" i="9"/>
  <c r="L40" i="9"/>
  <c r="M86" i="9"/>
  <c r="K120" i="9"/>
  <c r="L145" i="9"/>
  <c r="M44" i="9"/>
  <c r="E9" i="6" s="1"/>
  <c r="L124" i="9"/>
  <c r="M56" i="9"/>
  <c r="K40" i="9"/>
  <c r="M75" i="9"/>
  <c r="M223" i="9"/>
  <c r="M73" i="9"/>
  <c r="N54" i="9"/>
  <c r="K88" i="9"/>
  <c r="K122" i="9"/>
  <c r="L140" i="9"/>
  <c r="K76" i="9"/>
  <c r="K147" i="9"/>
  <c r="L53" i="9"/>
  <c r="K55" i="9"/>
  <c r="M120" i="9"/>
  <c r="M122" i="9"/>
  <c r="M124" i="9"/>
  <c r="L147" i="9"/>
  <c r="L163" i="9"/>
  <c r="L178" i="9"/>
  <c r="N40" i="9"/>
  <c r="M55" i="9"/>
  <c r="M147" i="9"/>
  <c r="M163" i="9"/>
  <c r="M136" i="9"/>
  <c r="M170" i="9"/>
  <c r="M138" i="9"/>
  <c r="L182" i="9"/>
  <c r="K93" i="9"/>
  <c r="K171" i="9"/>
  <c r="L173" i="9"/>
  <c r="M171" i="9"/>
  <c r="H150" i="9"/>
  <c r="N150" i="9" s="1"/>
  <c r="M59" i="9"/>
  <c r="K44" i="9"/>
  <c r="C9" i="6" s="1"/>
  <c r="K53" i="9"/>
  <c r="L55" i="9"/>
  <c r="K56" i="9"/>
  <c r="K57" i="9"/>
  <c r="K74" i="9"/>
  <c r="L76" i="9"/>
  <c r="M77" i="9"/>
  <c r="L94" i="9"/>
  <c r="L120" i="9"/>
  <c r="M121" i="9"/>
  <c r="L122" i="9"/>
  <c r="K125" i="9"/>
  <c r="L126" i="9"/>
  <c r="L132" i="9"/>
  <c r="D17" i="6" s="1"/>
  <c r="M140" i="9"/>
  <c r="M145" i="9"/>
  <c r="M151" i="9"/>
  <c r="K169" i="9"/>
  <c r="L171" i="9"/>
  <c r="M172" i="9"/>
  <c r="K176" i="9"/>
  <c r="M177" i="9"/>
  <c r="K180" i="9"/>
  <c r="M181" i="9"/>
  <c r="K184" i="9"/>
  <c r="L74" i="9"/>
  <c r="M76" i="9"/>
  <c r="M94" i="9"/>
  <c r="N125" i="9"/>
  <c r="M126" i="9"/>
  <c r="M132" i="9"/>
  <c r="E17" i="6" s="1"/>
  <c r="H148" i="9"/>
  <c r="N148" i="9" s="1"/>
  <c r="L169" i="9"/>
  <c r="L176" i="9"/>
  <c r="L180" i="9"/>
  <c r="L184" i="9"/>
  <c r="N44" i="9"/>
  <c r="M53" i="9"/>
  <c r="M57" i="9"/>
  <c r="L59" i="9"/>
  <c r="M74" i="9"/>
  <c r="L136" i="9"/>
  <c r="K140" i="9"/>
  <c r="K145" i="9"/>
  <c r="K151" i="9"/>
  <c r="M164" i="9"/>
  <c r="M169" i="9"/>
  <c r="K173" i="9"/>
  <c r="M174" i="9"/>
  <c r="K178" i="9"/>
  <c r="M179" i="9"/>
  <c r="K182" i="9"/>
  <c r="M183" i="9"/>
  <c r="L223" i="9"/>
  <c r="K136" i="9"/>
  <c r="L138" i="9"/>
  <c r="K142" i="9"/>
  <c r="L142" i="9"/>
  <c r="K138" i="9"/>
  <c r="M142" i="9"/>
  <c r="L127" i="9"/>
  <c r="M127" i="9"/>
  <c r="M54" i="9"/>
  <c r="L56" i="9"/>
  <c r="K86" i="9"/>
  <c r="L86" i="9"/>
  <c r="L88" i="9"/>
  <c r="M88" i="9"/>
  <c r="K137" i="9"/>
  <c r="L137" i="9"/>
  <c r="K139" i="9"/>
  <c r="L139" i="9"/>
  <c r="K141" i="9"/>
  <c r="L141" i="9"/>
  <c r="K143" i="9"/>
  <c r="L143" i="9"/>
  <c r="K144" i="9"/>
  <c r="L144" i="9"/>
  <c r="K146" i="9"/>
  <c r="L146" i="9"/>
  <c r="K73" i="9"/>
  <c r="L73" i="9"/>
  <c r="L75" i="9"/>
  <c r="K75" i="9"/>
  <c r="L77" i="9"/>
  <c r="K77" i="9"/>
  <c r="L93" i="9"/>
  <c r="M93" i="9"/>
  <c r="K121" i="9"/>
  <c r="L121" i="9"/>
  <c r="L125" i="9"/>
  <c r="H149" i="9"/>
  <c r="M125" i="9"/>
  <c r="K127" i="9"/>
  <c r="N137" i="9"/>
  <c r="N139" i="9"/>
  <c r="N141" i="9"/>
  <c r="N143" i="9"/>
  <c r="N144" i="9"/>
  <c r="N146" i="9"/>
  <c r="K54" i="9"/>
  <c r="N127" i="9"/>
  <c r="L224" i="9"/>
  <c r="K224" i="9"/>
  <c r="M224" i="9"/>
  <c r="L227" i="9"/>
  <c r="K227" i="9"/>
  <c r="M227" i="9"/>
  <c r="N59" i="9"/>
  <c r="N94" i="9"/>
  <c r="K59" i="9"/>
  <c r="K94" i="9"/>
  <c r="K124" i="9"/>
  <c r="K126" i="9"/>
  <c r="K132" i="9"/>
  <c r="C17" i="6" s="1"/>
  <c r="J17" i="6" s="1"/>
  <c r="L150" i="9"/>
  <c r="L164" i="9"/>
  <c r="L170" i="9"/>
  <c r="L172" i="9"/>
  <c r="N173" i="9"/>
  <c r="L174" i="9"/>
  <c r="N176" i="9"/>
  <c r="L177" i="9"/>
  <c r="N178" i="9"/>
  <c r="L179" i="9"/>
  <c r="N180" i="9"/>
  <c r="L181" i="9"/>
  <c r="N182" i="9"/>
  <c r="L183" i="9"/>
  <c r="N184" i="9"/>
  <c r="C24" i="6"/>
  <c r="K223" i="9"/>
  <c r="M239" i="9"/>
  <c r="M242" i="9"/>
  <c r="E26" i="6" s="1"/>
  <c r="N239" i="9"/>
  <c r="N242" i="9"/>
  <c r="N164" i="9"/>
  <c r="N170" i="9"/>
  <c r="N172" i="9"/>
  <c r="N174" i="9"/>
  <c r="N177" i="9"/>
  <c r="N179" i="9"/>
  <c r="N181" i="9"/>
  <c r="N183" i="9"/>
  <c r="K239" i="9"/>
  <c r="K242" i="9"/>
  <c r="C26" i="6" s="1"/>
  <c r="K150" i="9"/>
  <c r="K164" i="9"/>
  <c r="C19" i="6" s="1"/>
  <c r="K170" i="9"/>
  <c r="K172" i="9"/>
  <c r="K174" i="9"/>
  <c r="K177" i="9"/>
  <c r="K179" i="9"/>
  <c r="K181" i="9"/>
  <c r="K183" i="9"/>
  <c r="E19" i="6" l="1"/>
  <c r="D13" i="6"/>
  <c r="J21" i="6"/>
  <c r="G19" i="6"/>
  <c r="G12" i="6"/>
  <c r="F19" i="6"/>
  <c r="F12" i="6"/>
  <c r="J11" i="6"/>
  <c r="J27" i="6"/>
  <c r="D24" i="6"/>
  <c r="H13" i="6"/>
  <c r="G13" i="6"/>
  <c r="E13" i="6"/>
  <c r="C13" i="6"/>
  <c r="F13" i="6"/>
  <c r="I13" i="6"/>
  <c r="J7" i="6"/>
  <c r="C12" i="6"/>
  <c r="D12" i="6"/>
  <c r="E12" i="6"/>
  <c r="D9" i="6"/>
  <c r="J9" i="6" s="1"/>
  <c r="D10" i="6"/>
  <c r="J25" i="6"/>
  <c r="J26" i="6"/>
  <c r="D19" i="6"/>
  <c r="E24" i="6"/>
  <c r="J24" i="6" s="1"/>
  <c r="J22" i="6"/>
  <c r="D20" i="6"/>
  <c r="G20" i="6"/>
  <c r="E20" i="6"/>
  <c r="F20" i="6"/>
  <c r="C20" i="6"/>
  <c r="I20" i="6"/>
  <c r="H20" i="6"/>
  <c r="G16" i="6"/>
  <c r="K148" i="9"/>
  <c r="F16" i="6"/>
  <c r="I16" i="6"/>
  <c r="H16" i="6"/>
  <c r="C16" i="6"/>
  <c r="J16" i="6" s="1"/>
  <c r="M148" i="9"/>
  <c r="Q148" i="9"/>
  <c r="R148" i="9"/>
  <c r="O148" i="9"/>
  <c r="P148" i="9"/>
  <c r="E16" i="6"/>
  <c r="Q149" i="9"/>
  <c r="R149" i="9"/>
  <c r="P149" i="9"/>
  <c r="O149" i="9"/>
  <c r="D16" i="6"/>
  <c r="Q150" i="9"/>
  <c r="R150" i="9"/>
  <c r="O150" i="9"/>
  <c r="P150" i="9"/>
  <c r="F10" i="6"/>
  <c r="G10" i="6"/>
  <c r="C10" i="6"/>
  <c r="E10" i="6"/>
  <c r="I10" i="6"/>
  <c r="L148" i="9"/>
  <c r="M150" i="9"/>
  <c r="M149" i="9"/>
  <c r="N149" i="9"/>
  <c r="K149" i="9"/>
  <c r="C18" i="6" s="1"/>
  <c r="J18" i="6" s="1"/>
  <c r="L149" i="9"/>
  <c r="E18" i="6" l="1"/>
  <c r="J19" i="6"/>
  <c r="J20" i="6"/>
  <c r="D18" i="6"/>
  <c r="I18" i="6"/>
  <c r="G18" i="6"/>
  <c r="J13" i="6"/>
  <c r="J12" i="6"/>
  <c r="F18" i="6"/>
  <c r="H18" i="6"/>
  <c r="J10" i="6"/>
  <c r="B1" i="6" l="1"/>
  <c r="B1" i="8"/>
  <c r="R6" i="7"/>
</calcChain>
</file>

<file path=xl/sharedStrings.xml><?xml version="1.0" encoding="utf-8"?>
<sst xmlns="http://schemas.openxmlformats.org/spreadsheetml/2006/main" count="1871" uniqueCount="847">
  <si>
    <t>BE01</t>
  </si>
  <si>
    <t>BE02</t>
  </si>
  <si>
    <t>BE03</t>
  </si>
  <si>
    <t>BE04</t>
  </si>
  <si>
    <t>Procurement</t>
  </si>
  <si>
    <t>BE05</t>
  </si>
  <si>
    <t>BE06</t>
  </si>
  <si>
    <t>GHG Emissions</t>
  </si>
  <si>
    <t>BE07</t>
  </si>
  <si>
    <t>BE08</t>
  </si>
  <si>
    <t>BE09</t>
  </si>
  <si>
    <t>BE10</t>
  </si>
  <si>
    <t>BE11</t>
  </si>
  <si>
    <t>BE12</t>
  </si>
  <si>
    <t>BE13</t>
  </si>
  <si>
    <t>BE14</t>
  </si>
  <si>
    <t>BE15</t>
  </si>
  <si>
    <t>BE16</t>
  </si>
  <si>
    <t>BE17</t>
  </si>
  <si>
    <t>BE18</t>
  </si>
  <si>
    <t>BE19</t>
  </si>
  <si>
    <t>BE20</t>
  </si>
  <si>
    <t>BE21</t>
  </si>
  <si>
    <t>Tax</t>
  </si>
  <si>
    <t>BE22</t>
  </si>
  <si>
    <t>BE23</t>
  </si>
  <si>
    <t>Risk of impact</t>
  </si>
  <si>
    <t>H/L/U to indicate impact risk level</t>
  </si>
  <si>
    <t>This indicates that the risk characteristic applies to more than one goal</t>
  </si>
  <si>
    <t>As much as possible, the risk characteristic's code will reflect the goal that it applies to most.</t>
  </si>
  <si>
    <t>For example, a high risk characteristic around employee health will apply to BE10: Employee health and BE14: Employee concerns. The code will reflect BE10.</t>
  </si>
  <si>
    <t>Blue descriptive text</t>
  </si>
  <si>
    <t>Our business provides services which require the disclosure of personal or confidential information</t>
  </si>
  <si>
    <t>Goal Code (e.g. BE01)</t>
  </si>
  <si>
    <t xml:space="preserve">C to indicate the characteristic is for an individual business </t>
  </si>
  <si>
    <t>Characteristic code</t>
  </si>
  <si>
    <t>Non-GHG
Emissions</t>
  </si>
  <si>
    <t>Operational
Waste</t>
  </si>
  <si>
    <t>Physical
Presence</t>
  </si>
  <si>
    <t>Natural Resources</t>
  </si>
  <si>
    <t>Energy Use</t>
  </si>
  <si>
    <t>Community
Engagement</t>
  </si>
  <si>
    <t>Employee
Health</t>
  </si>
  <si>
    <t>Living Wage</t>
  </si>
  <si>
    <t>Employment
Terms</t>
  </si>
  <si>
    <t>Employee
Discrimination</t>
  </si>
  <si>
    <t>Employee
Engagement</t>
  </si>
  <si>
    <t>Product Communications</t>
  </si>
  <si>
    <t>Customer
Engagement</t>
  </si>
  <si>
    <t>Product
Characteristics</t>
  </si>
  <si>
    <t>Product GHG
Emissions</t>
  </si>
  <si>
    <t>Product Repurposing</t>
  </si>
  <si>
    <t>Business Ethics</t>
  </si>
  <si>
    <t>Lobbying and Advocacy</t>
  </si>
  <si>
    <t>Financial Assets</t>
  </si>
  <si>
    <t>G = a characteristic associated with day-to-day business activities</t>
  </si>
  <si>
    <t>O = a characteristic associated with a business' operating context</t>
  </si>
  <si>
    <t>P =  a characteristic associated with a business' progress on a Break-Even Goal</t>
  </si>
  <si>
    <t xml:space="preserve">S = a characteristic associated with a specific element of a business </t>
  </si>
  <si>
    <t>For Individual business characteristics</t>
  </si>
  <si>
    <t>Water Use</t>
  </si>
  <si>
    <t>H</t>
  </si>
  <si>
    <t>L</t>
  </si>
  <si>
    <t>P</t>
  </si>
  <si>
    <t>U</t>
  </si>
  <si>
    <t>High</t>
  </si>
  <si>
    <t>Low</t>
  </si>
  <si>
    <t>Unlikely</t>
  </si>
  <si>
    <t>CHECK GOAL</t>
  </si>
  <si>
    <t>High Count</t>
  </si>
  <si>
    <t>Low Count</t>
  </si>
  <si>
    <t>Unlikely Count</t>
  </si>
  <si>
    <t>Risk
Level</t>
  </si>
  <si>
    <t>Employment Terms</t>
  </si>
  <si>
    <t>Employee Health</t>
  </si>
  <si>
    <t>Community Engagement</t>
  </si>
  <si>
    <t>Non-GHG Emissions</t>
  </si>
  <si>
    <t>Operational Waste</t>
  </si>
  <si>
    <t>Physical Presence</t>
  </si>
  <si>
    <t>Employee Discrimination</t>
  </si>
  <si>
    <t>Employee Engagement</t>
  </si>
  <si>
    <t>Customer Engagement</t>
  </si>
  <si>
    <t>Product Characteristics</t>
  </si>
  <si>
    <t>Product GHG Emissions</t>
  </si>
  <si>
    <t>Goal code</t>
  </si>
  <si>
    <t>Goal
name</t>
  </si>
  <si>
    <t>Does this
apply?</t>
  </si>
  <si>
    <t>Break-Even Goal Risk Assessment</t>
  </si>
  <si>
    <t>Goal
code</t>
  </si>
  <si>
    <t>Examples</t>
  </si>
  <si>
    <t xml:space="preserve">e.g. requires coal to fuel a furnace, or gas for heating (includes metal refining) , heavy machinery or vehicles dependent on fossil-fuels </t>
  </si>
  <si>
    <t>e.g. converting methane or naphtha into ammonia, or petroleum into polymers for plastic manufacturing</t>
  </si>
  <si>
    <t>e.g. freight, oil &amp; gas transportation (includes cruises, airlines, train companies)</t>
  </si>
  <si>
    <t xml:space="preserve">e.g. pristinely clean, high or low temperatures, or specialized ventilation such as for semiconductor manufacturing </t>
  </si>
  <si>
    <t>e.g. water is used to grow crops and for animal production, or as a key input into personal products such as shampoo and water-based beverages</t>
  </si>
  <si>
    <t>e.g. metals, minerals and fossil fuels</t>
  </si>
  <si>
    <t>e.g. wheat, dairy, beef</t>
  </si>
  <si>
    <t>e.g. fishing, hunting</t>
  </si>
  <si>
    <t>e.g. prospective construction (buying up plots), stewardship of parklands and forests, and tourism, where the main attraction is the presence of natural resources such as high biodiversity</t>
  </si>
  <si>
    <t>e.g. cosmetics, pharmaceuticals</t>
  </si>
  <si>
    <t>e.g. metals, foodstuffs, cement</t>
  </si>
  <si>
    <t>e.g. industries with a significant use of call centres or external market researchers</t>
  </si>
  <si>
    <t>e.g. supermarkets and department stores</t>
  </si>
  <si>
    <t>e.g. mining, jewellery manufacturing</t>
  </si>
  <si>
    <t>e.g. financial services and consulting procuring office supplies such as computers and stationary</t>
  </si>
  <si>
    <t xml:space="preserve">e.g. chemical pesticides, certain pharmaceuticals, consumer electronics. Some substances are known to be toxic to people and organisms. Other substances may not seem immediately harmful, but if nature cannot break them down rapidly they may – through gaseous, liquid or solid emissions – systematically build up in the environment to dangerous levels e.g. cadmium, CFCs, NOx, POPs, EDCs and aerosols. See BE05: Operational Emissions Action Guide (p.9) for full guidance on identifying harmful emissions </t>
  </si>
  <si>
    <t xml:space="preserve">e.g. requires coal to fuel a furnace, or gas for heating (includes metal refining), heavy machinery or vehicles dependent on fossil-fuels </t>
  </si>
  <si>
    <t>e.g. construction companies</t>
  </si>
  <si>
    <t>e.g. industrial gas or other chemical production, oil &amp; gas production and transportation</t>
  </si>
  <si>
    <t>e.g. financial services, consulting</t>
  </si>
  <si>
    <t>e.g. IT and software services</t>
  </si>
  <si>
    <t xml:space="preserve">e.g. pristinely clean, high or low temperatures, or specialized ventilation, such as for semiconductor manufacturing </t>
  </si>
  <si>
    <t>e.g. cement production emits carbon dioxide, livestock production results in methane emissions</t>
  </si>
  <si>
    <t>e.g. heavy industry such as construction, machinery, industrial gases or nuclear plants produce hazardous waste</t>
  </si>
  <si>
    <t xml:space="preserve">e.g. food-based products </t>
  </si>
  <si>
    <t>e.g. pharmaceuticals</t>
  </si>
  <si>
    <t>e.g. professional services, telecommunications, digital media</t>
  </si>
  <si>
    <t>e.g. jewellery, metals</t>
  </si>
  <si>
    <t>e.g. cultivating crops which grow best in tropical conditions, increasing the risk of use of deforested land</t>
  </si>
  <si>
    <t>e.g. knowledge-based services</t>
  </si>
  <si>
    <t>e.g. agriculture, textile dyeing, beverages</t>
  </si>
  <si>
    <t>e.g. mining companies may employ significant quantities of local labour for a set period of time, creating economic dependency and lack of resilience should the company leave</t>
  </si>
  <si>
    <t>e.g. real estate development</t>
  </si>
  <si>
    <t>e.g. GMO crops which contaminate local crops, disrupting ecosystems; fracking which disrupts ecosystems and presents significant noise disruption; extraction of local genetic resources, such as plants with medicinal properties</t>
  </si>
  <si>
    <t>e.g. knowledge-based services, apparel retail</t>
  </si>
  <si>
    <t>e.g. chemical manufacturing, electronics manufacturing</t>
  </si>
  <si>
    <t>e.g. cosmetic manufacturing, where chemicals considered safe at low levels  (and are used in products as such) are present in elevated quantities in manufacturing environments</t>
  </si>
  <si>
    <t>e.g. chemical manufacturing and distribution, due to presence of explosive gases</t>
  </si>
  <si>
    <t>e.g. industrial manufacturing</t>
  </si>
  <si>
    <t>e.g. agriculture, construction</t>
  </si>
  <si>
    <t>e.g. consulting, financial services</t>
  </si>
  <si>
    <t>e.g. care homes, prisons, therapy</t>
  </si>
  <si>
    <t>e.g. significant use of seasonal workers, such as in retail and leisure</t>
  </si>
  <si>
    <t>e.g. manufacturing, agriculture, retail</t>
  </si>
  <si>
    <t>e.g. retail and leisure</t>
  </si>
  <si>
    <t>The gig-economy is characterized by the prevalence of short-term contracts or freelance work as opposed to permanent jobs (e.g. delivery or taxi drivers who own their vehicles)</t>
  </si>
  <si>
    <t>e.g. craftsmanship</t>
  </si>
  <si>
    <t>e.g. financial, consulting and legal services, research and development</t>
  </si>
  <si>
    <t>e.g. mining of precious metals, agricultural production</t>
  </si>
  <si>
    <t>e.g. textile manufacturing</t>
  </si>
  <si>
    <t>The gig-economy is characterized by the prevalence of short-term contracts or freelance work as opposed to permanent jobs (e.g. delivery drivers)</t>
  </si>
  <si>
    <t>e.g. this is likely to apply where products are likely to be encountered by  vulnerable groups such as children (e.g. household appliances), or where the product requires a high level of skill (e.g. a car)</t>
  </si>
  <si>
    <t>e.g. a product is complex, if the terms of use, and/or the features and risks associated with use are not reasonably likely to be understood by the user without explanation ( e.g. industrial machinery, financial services)</t>
  </si>
  <si>
    <t>e.g. electronic waste</t>
  </si>
  <si>
    <t>e.g. financial services, legal services, which require the disclosure of information for services to be carried out</t>
  </si>
  <si>
    <t>e.g. tobacco, alcohol, gambling</t>
  </si>
  <si>
    <t>e.g. semiconductors (they are fitted inside electronic products which are sold to customers)</t>
  </si>
  <si>
    <t>e.g. a product is complex, if the terms of use, and/or the features and risks associated with use are not reasonably likely to be understood by the user ( e.g. industrial machinery, financial services)</t>
  </si>
  <si>
    <t>e.g. social media used predominantly by teenagers, children's toys, some financial services products</t>
  </si>
  <si>
    <t>e.g. weapons</t>
  </si>
  <si>
    <t>e.g. tobacco, alcohol</t>
  </si>
  <si>
    <t>e.g. diesel or petrol cars, machinery dependent on fossil fuel combustion, chemical fertiliser and pesticides</t>
  </si>
  <si>
    <t>e.g. oil and gas exploration, manufacture of equipment dependent on fossil fuel combustion</t>
  </si>
  <si>
    <t>e.g. tourism, shipping</t>
  </si>
  <si>
    <t>e.g. diesel engines for use in machinery, components of explosives or defense equipment</t>
  </si>
  <si>
    <t>e.g. POPs, EDCs, radioactive materials, certain metal compounds like mercury, lead, zinc and cadmium, and aerosols. See BE17: Product Harm Action Guide, p.19 for a full guidance on identifying substances of concern</t>
  </si>
  <si>
    <t>e.g. raw agricultural inputs, paper products</t>
  </si>
  <si>
    <t>e.g. diesel or petrol cars, machinery dependent on fossil fuel combustion</t>
  </si>
  <si>
    <t>e.g. industrial gases such as carbon dioxide, methane and carbon monoxide</t>
  </si>
  <si>
    <t>e.g. petroleum, diesel, kerosene</t>
  </si>
  <si>
    <t>e.g. household products which emit VOCs, refrigeration which emits CFCs</t>
  </si>
  <si>
    <t>e.g. leased machinery or transport that runs on fossil fuels</t>
  </si>
  <si>
    <t>e.g. candles, scent diffusers</t>
  </si>
  <si>
    <t>e.g. packaged foods, household products</t>
  </si>
  <si>
    <t>e.g. household appliances</t>
  </si>
  <si>
    <t>e.g. household electronics and appliances</t>
  </si>
  <si>
    <t>e.g. virtual products, services</t>
  </si>
  <si>
    <t>e.g. crops</t>
  </si>
  <si>
    <t>e.g. metals, minerals and wood</t>
  </si>
  <si>
    <t>e.g. financial services</t>
  </si>
  <si>
    <t>e.g. healthcare, pharmaceuticals</t>
  </si>
  <si>
    <t>e.g. banks, fund managers, pension funds</t>
  </si>
  <si>
    <t>e.g. insurance companies</t>
  </si>
  <si>
    <t>e.g. emerging technologies such as social media, cryptocurrency</t>
  </si>
  <si>
    <t>e.g. tourism</t>
  </si>
  <si>
    <t>e.g. news media</t>
  </si>
  <si>
    <t>e.g. financial services, social media</t>
  </si>
  <si>
    <t>A typical business is dependent on fossil fuels as a key operational input</t>
  </si>
  <si>
    <t>BE01-T-H-1</t>
  </si>
  <si>
    <t>BE01-T-H-2</t>
  </si>
  <si>
    <t>BE01-T-H-3</t>
  </si>
  <si>
    <t>BE01-T-H-4</t>
  </si>
  <si>
    <t>BE01-T-H-5</t>
  </si>
  <si>
    <t>BE01-T-H-6</t>
  </si>
  <si>
    <t>A typical business transforms the chemical or physical structure of materials with extreme temperatures at scale</t>
  </si>
  <si>
    <t>A typical business depends on multiple stages of automated, machine-based labour</t>
  </si>
  <si>
    <t>A typical business transports or distributes goods, materials or people as a key activity</t>
  </si>
  <si>
    <t xml:space="preserve">A typical business requires a specialized environment which depends on high energy input for its maintenance </t>
  </si>
  <si>
    <t>BE02-T-H-1</t>
  </si>
  <si>
    <t>BE02-T-H-2</t>
  </si>
  <si>
    <t>A typical business's operations are water-intensive</t>
  </si>
  <si>
    <t>A typical business uses water as a major product input</t>
  </si>
  <si>
    <t>A typical business generates contaminated wastewater which requires specialized treatment</t>
  </si>
  <si>
    <t>BE02-T-H-3</t>
  </si>
  <si>
    <t>BE02-T-L-1</t>
  </si>
  <si>
    <t>BE03-T-H-1</t>
  </si>
  <si>
    <t>BE03-T-H-2</t>
  </si>
  <si>
    <t>BE03-T-H-3</t>
  </si>
  <si>
    <t>BE03-T-H-4</t>
  </si>
  <si>
    <t>BE03-T-H-5</t>
  </si>
  <si>
    <t>BE03-T-U-1</t>
  </si>
  <si>
    <t>BE04-T-H-1</t>
  </si>
  <si>
    <t>BE04-T-H-2</t>
  </si>
  <si>
    <t>BE04-T-H-3</t>
  </si>
  <si>
    <t>BE04-T-H-4</t>
  </si>
  <si>
    <t>BE04-T-H-5</t>
  </si>
  <si>
    <t>BE04-T-H-6</t>
  </si>
  <si>
    <t>BE04-T-L-1</t>
  </si>
  <si>
    <t>BE05-T-H-1</t>
  </si>
  <si>
    <t>BE05-T-H-2</t>
  </si>
  <si>
    <t>BE05-T-H-3</t>
  </si>
  <si>
    <t>BE05-T-H-4</t>
  </si>
  <si>
    <t>BE05-T-H-5</t>
  </si>
  <si>
    <t>BE05-T-L-1</t>
  </si>
  <si>
    <t>BE05-T-L-2</t>
  </si>
  <si>
    <t>BE05-T-L-3</t>
  </si>
  <si>
    <t>BE06-T-H-1</t>
  </si>
  <si>
    <t>BE06-T-H-2</t>
  </si>
  <si>
    <t>BE07-T-H-1</t>
  </si>
  <si>
    <t>BE07-T-H-2</t>
  </si>
  <si>
    <t>BE07-T-H-3</t>
  </si>
  <si>
    <t>BE07-T-H-4</t>
  </si>
  <si>
    <t>BE07-T-L-1</t>
  </si>
  <si>
    <t>BE07-T-L-2</t>
  </si>
  <si>
    <t>BE08-T-H-1</t>
  </si>
  <si>
    <t>BE08-T-H-2</t>
  </si>
  <si>
    <t>BE08-T-L-1</t>
  </si>
  <si>
    <t>BE09-T-H-1</t>
  </si>
  <si>
    <t>BE09-T-H-2</t>
  </si>
  <si>
    <t>BE09-T-H-3</t>
  </si>
  <si>
    <t>BE09-T-H-4</t>
  </si>
  <si>
    <t>BE09-T-L-1</t>
  </si>
  <si>
    <t>BE10-T-H-1</t>
  </si>
  <si>
    <t>BE10-T-H-2</t>
  </si>
  <si>
    <t>BE10-T-H-3</t>
  </si>
  <si>
    <t>BE10-T-H-4</t>
  </si>
  <si>
    <t>BE10-T-H-5</t>
  </si>
  <si>
    <t>BE10-T-H-6</t>
  </si>
  <si>
    <t>BE10-T-H-7</t>
  </si>
  <si>
    <t>BE11-T-H-1</t>
  </si>
  <si>
    <t>BE11-T-H-3</t>
  </si>
  <si>
    <t>BE11-T-H-4</t>
  </si>
  <si>
    <t>BE11-T-H-5</t>
  </si>
  <si>
    <t>BE11-T-H-6</t>
  </si>
  <si>
    <t>BE11-T-H-7</t>
  </si>
  <si>
    <t>BE11-T-H-8</t>
  </si>
  <si>
    <t>BE11-T-L-1</t>
  </si>
  <si>
    <t>BE12-T-H-1</t>
  </si>
  <si>
    <t>BE13-T-H-1</t>
  </si>
  <si>
    <t>BE14-T-H-1</t>
  </si>
  <si>
    <t>BE15-T-H-1</t>
  </si>
  <si>
    <t>BE15-T-H-2</t>
  </si>
  <si>
    <t>BE15-T-H-3</t>
  </si>
  <si>
    <t>BE15-T-H-4</t>
  </si>
  <si>
    <t>BE15-T-H-5</t>
  </si>
  <si>
    <t>BE15-T-H-6</t>
  </si>
  <si>
    <t>BE17-T-H-8</t>
  </si>
  <si>
    <t>BE17-T-L-3</t>
  </si>
  <si>
    <t>BE15-T-L-2</t>
  </si>
  <si>
    <t>BE17-T-H-1</t>
  </si>
  <si>
    <t>BE17-T-H-2</t>
  </si>
  <si>
    <t>BE17-T-H-3</t>
  </si>
  <si>
    <t>BE17-T-H-4</t>
  </si>
  <si>
    <t>BE17-T-H-5</t>
  </si>
  <si>
    <t>BE17-T-H-6</t>
  </si>
  <si>
    <t>BE17-T-H-7</t>
  </si>
  <si>
    <t>BE17-T-L-1</t>
  </si>
  <si>
    <t>BE17-T-L-2</t>
  </si>
  <si>
    <t>BE18-T-H-1</t>
  </si>
  <si>
    <t>BE18-T-H-2</t>
  </si>
  <si>
    <t>BE18-T-H-3</t>
  </si>
  <si>
    <t>BE18-T-H-4</t>
  </si>
  <si>
    <t>BE18-T-H-5</t>
  </si>
  <si>
    <t>BE18-T-L-1</t>
  </si>
  <si>
    <t>BE19-T-H-1</t>
  </si>
  <si>
    <t>BE19-T-H-3</t>
  </si>
  <si>
    <t>BE19-T-H-4</t>
  </si>
  <si>
    <t>BE19-T-L-1</t>
  </si>
  <si>
    <t>BE19-T-L-2</t>
  </si>
  <si>
    <t>BE19-T-L-3</t>
  </si>
  <si>
    <t>BE20-T-H-1</t>
  </si>
  <si>
    <t>BE20-T-H-2</t>
  </si>
  <si>
    <t>BE23-T-H-1</t>
  </si>
  <si>
    <t>BE23-T-H-2</t>
  </si>
  <si>
    <t>BE20-T-H-3</t>
  </si>
  <si>
    <t>BE20-T-H-4</t>
  </si>
  <si>
    <t>BE20-T-H-5</t>
  </si>
  <si>
    <t>BE20-T-H-6</t>
  </si>
  <si>
    <t>BE21-T-H-1</t>
  </si>
  <si>
    <t>BE22-T-H-1</t>
  </si>
  <si>
    <t>BE22-T-H-2</t>
  </si>
  <si>
    <t>BE22-T-H-3</t>
  </si>
  <si>
    <t>BE23-T-L-1</t>
  </si>
  <si>
    <t>A typical business extracts natural resources from the earth</t>
  </si>
  <si>
    <t>A typical business cultivates plants or trees, or rears animals</t>
  </si>
  <si>
    <t>A typical business harvests plants or animals from the wild</t>
  </si>
  <si>
    <t>A typical business owns or manages large swathes of land</t>
  </si>
  <si>
    <t>A typical business relies on animal testing to develop its products</t>
  </si>
  <si>
    <t>A typical business does not own or manage any natural resources, including large swathes of land</t>
  </si>
  <si>
    <t>A typical business transforms, refines or combines raw materials</t>
  </si>
  <si>
    <t>A typical business relies heavily on outsourced labour</t>
  </si>
  <si>
    <t>A typical business only sells physical goods that it does not manufacture itself</t>
  </si>
  <si>
    <t>A typical business only procures ancillary goods and services for its own operations</t>
  </si>
  <si>
    <t>A typical business manages, stores or distributes potentially harmful substances</t>
  </si>
  <si>
    <t>A typical business uses significant quantities of potentially harmful substances as a product input or operational input</t>
  </si>
  <si>
    <t>A typical business generates significant quantities of potentially harmful substances as an operational by-product</t>
  </si>
  <si>
    <t>A typical business delivers services which do not emit harmful substances or require the use of heavy machinery</t>
  </si>
  <si>
    <t>A typical business only creates virtual products without emitting harmful substances</t>
  </si>
  <si>
    <t>A typical business only sells physical goods which it does not manufacture itself</t>
  </si>
  <si>
    <t>A typical business requires a specialized environment which depends on high energy input for its maintenance</t>
  </si>
  <si>
    <t>A typical business generates energy from fossil fuels</t>
  </si>
  <si>
    <t>A typical business produces significant quantities of operational by-products</t>
  </si>
  <si>
    <t>A typical business's operations generate significant quantities of hazardous waste</t>
  </si>
  <si>
    <t>A typical business depends on perishable product inputs</t>
  </si>
  <si>
    <t>A typical business's products are perishable</t>
  </si>
  <si>
    <t>A typical business does not produce physical goods, or only delivers services which do not rely on the consumption of physical goods</t>
  </si>
  <si>
    <t>A typical business only generates operational by-products that are widely repurposed</t>
  </si>
  <si>
    <t>A typical business is likely to negotiate with governing bodies or local communities for rights to resources or land</t>
  </si>
  <si>
    <t>A typical business is likely to operate in or near areas of high biodiversity or cultural value</t>
  </si>
  <si>
    <t>A typical business's activities predominantly take place in built-up areas</t>
  </si>
  <si>
    <t>A typical business requires the repeated acquisition or control of new land</t>
  </si>
  <si>
    <t>A typical business's wages include non-guaranteed elements, resulting in unpredictable income</t>
  </si>
  <si>
    <t>A typical business has a significant proportion of temporary workers</t>
  </si>
  <si>
    <t>A typical business has a significant proportion of migrant workers who may not have access to adequate social protections</t>
  </si>
  <si>
    <t>A typical business is part of the gig-economy</t>
  </si>
  <si>
    <t>A typical business is highly dependent on confidentiality</t>
  </si>
  <si>
    <t>A typical business provides services which require the disclosure of personal or confidential information</t>
  </si>
  <si>
    <t>A typical business produces intermediate goods which are typically used to create final products that are likely to cause harm</t>
  </si>
  <si>
    <t>A typical business does not sell physical goods</t>
  </si>
  <si>
    <t>A typical business's core model involves the ownership, management and/or investment of financial assets</t>
  </si>
  <si>
    <t>A typical business is highly regulated by data privacy laws</t>
  </si>
  <si>
    <t>A typical business's use of local natural resources (including water) has the potential to increase prices and/or hinder community access</t>
  </si>
  <si>
    <t>A typical business relies on significant amounts of local labour which may impact living costs and create local economic dependency</t>
  </si>
  <si>
    <t>A typical business could have the potential to disrupt local activities and livelihoods</t>
  </si>
  <si>
    <t>A typical business’s operations only take place in built-up areas and do not involve any activity which is likely to generate pollution</t>
  </si>
  <si>
    <t>A typical business's activities could expose employees to hazardous substances</t>
  </si>
  <si>
    <t xml:space="preserve">A typical business’s activities could repeatedly expose employees to substances which have harmful effects over time </t>
  </si>
  <si>
    <t>A typical business's activities could expose employees to highly reactive substances, increasing risk of accident</t>
  </si>
  <si>
    <t>A typical business requires the use of heavy machinery</t>
  </si>
  <si>
    <t>A typical business's activities involve repetitive manual labour</t>
  </si>
  <si>
    <t>A typical business routinely requires employees to work overtime (more than 40 hours a week)</t>
  </si>
  <si>
    <t>A typical business could routinely expose employees to psychologically challenging situations</t>
  </si>
  <si>
    <t>A typical business has a significant proportion of employees carrying out low-skilled labour</t>
  </si>
  <si>
    <t>A typical business has a significant proportion of employees on zero hour contracts</t>
  </si>
  <si>
    <t>A typical business depends on apprenticeship or internship-based labour</t>
  </si>
  <si>
    <t>The vast majority of a typical business's employees are high-skilled and well paid</t>
  </si>
  <si>
    <t>A significant proportion of employees are women or minority groups who may require additional protection against discrimination</t>
  </si>
  <si>
    <t>A typical business’s activities could expose employees to hazardous substances</t>
  </si>
  <si>
    <t>A typical business's products are likely to cause harm to people or environment if misused, and are sold to consumers rather than other businesses</t>
  </si>
  <si>
    <t>A typical business's products are complex and not readily understood by customers</t>
  </si>
  <si>
    <t>A typical business's  products are likely to cause harm to people or environment if disposed of improperly</t>
  </si>
  <si>
    <t>A typical business's product users are likely to be vulnerable groups such as children, the elderly, indigenous people</t>
  </si>
  <si>
    <t>A typical business's products may be addictive</t>
  </si>
  <si>
    <t>A typical business's products are unlikely to cause harm to people or environment during intended use, if misused, or at end of life</t>
  </si>
  <si>
    <t>A typical business's product users are likely to be vulnerable groups such as children, the elderly, indigenous people</t>
  </si>
  <si>
    <t>A typical business's products might contain harmful substances</t>
  </si>
  <si>
    <t>A typical business's goods are designed for human consumption or ingestion and could increase long-term health risks</t>
  </si>
  <si>
    <t>A typical business's goods emit potentially harmful substances during use or at end of life</t>
  </si>
  <si>
    <t>A typical business's goods or services perpetuate reliance on fossil-fuel-dependent infrastructure</t>
  </si>
  <si>
    <t>A typical business's goods or services could significantly disrupt ecosystems</t>
  </si>
  <si>
    <t>A typical business's products consist entirely of natural resources which have been minimally altered before onward sale and are unlikely to cause harm</t>
  </si>
  <si>
    <t>A typical business only offers services, and they do not have the potential to negatively impact the health of people or the environment (through its own actions or those of its clients)</t>
  </si>
  <si>
    <t>A typical business's products depend on fossil fuels to operate </t>
  </si>
  <si>
    <t>A typical business's products are themselves a greenhouse gas</t>
  </si>
  <si>
    <t>A typical business's sells combustible fossil fuels</t>
  </si>
  <si>
    <t>A typical business's products contain greenhouse gases which may be emitted during use or at end of life</t>
  </si>
  <si>
    <t>A typical business's services involve leasing machinery/equipment which depends on fossil fuels to operate</t>
  </si>
  <si>
    <t>A typical business's products force users to emit negligible amounts of greenhouse gases</t>
  </si>
  <si>
    <t>A typical business's products or key components within products are designed for single or temporary use</t>
  </si>
  <si>
    <t xml:space="preserve">A typical business's products require disassembly by the end user to be repurposed </t>
  </si>
  <si>
    <t>A typical business's products cannot easily be repaired or upgraded, and are likely to need replacing every few years</t>
  </si>
  <si>
    <t>A typical business's products are fully consumed by the user and require no or very little packaging</t>
  </si>
  <si>
    <t>A typical business sells natural resources or other homogeneous materials which can be widely repurposed</t>
  </si>
  <si>
    <t>A typical business's products are intended to impact people's health</t>
  </si>
  <si>
    <t>A typical business's management or investment of financial assets (in-house or via third-party managers) plays a critical role in its core model</t>
  </si>
  <si>
    <t>A typical business collects or handles sensitive information and personal data</t>
  </si>
  <si>
    <t>A typical business facilitates interactions with potentially vulnerable groups such as children, the elderly, indigenous people</t>
  </si>
  <si>
    <t>A typical business is involved in or is otherwise in a position to influence the dissemination of information</t>
  </si>
  <si>
    <t>A typical business's activity causes extensive greenhouse gas emissions or relies on the sale or purchase of fossil fuels</t>
  </si>
  <si>
    <t>A typical business only uses financial assets for the reasonable and appropriate day-to-day support of its other activities</t>
  </si>
  <si>
    <t>Typical business characteristic</t>
  </si>
  <si>
    <t>A typical business's products do not force the user to emit greenhouse gases during use or post-use</t>
  </si>
  <si>
    <t>BE18-T-U-1</t>
  </si>
  <si>
    <t>e.g. clothes, furniture</t>
  </si>
  <si>
    <t>Business Activity:</t>
  </si>
  <si>
    <t>Risk level definitions</t>
  </si>
  <si>
    <t>Risk Level</t>
  </si>
  <si>
    <t>Definition</t>
  </si>
  <si>
    <t>Highest</t>
  </si>
  <si>
    <t>There is a high risk that a typical company’s activities will cause significant harm in this issue area</t>
  </si>
  <si>
    <t>Moderate</t>
  </si>
  <si>
    <t>There is a moderate risk that a typical company’s activities will cause significant harm in this issue area</t>
  </si>
  <si>
    <t>Lower</t>
  </si>
  <si>
    <t>There is a low risk that a typical company’s activities will cause significant harm in this issue area</t>
  </si>
  <si>
    <t>A typical company’s activities are unlikely to cause any harm in this issue area</t>
  </si>
  <si>
    <t>Notes for Future-Fit team</t>
  </si>
  <si>
    <t>Rationale</t>
  </si>
  <si>
    <t>Bibliography</t>
  </si>
  <si>
    <t>Resource type</t>
  </si>
  <si>
    <t>Title</t>
  </si>
  <si>
    <t>Author</t>
  </si>
  <si>
    <t>Year published</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</si>
  <si>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</si>
  <si>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</si>
  <si>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</si>
  <si>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</si>
  <si>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</si>
  <si>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</si>
  <si>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</si>
  <si>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</si>
  <si>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</si>
  <si>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</si>
  <si>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</si>
  <si>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</si>
  <si>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</si>
  <si>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</si>
  <si>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</si>
  <si>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</si>
  <si>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</si>
  <si>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</si>
  <si>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</si>
  <si>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</si>
  <si>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</si>
  <si>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</si>
  <si>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</si>
  <si>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</si>
  <si>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</si>
  <si>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</si>
  <si>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</si>
  <si>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</si>
  <si>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</si>
  <si>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</si>
  <si>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</si>
  <si>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</si>
  <si>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</si>
  <si>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</si>
  <si>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</si>
  <si>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</si>
  <si>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</si>
  <si>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</si>
  <si>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</si>
  <si>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</si>
  <si>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Risk Characteristics</t>
  </si>
  <si>
    <t>Heatmap Assessment</t>
  </si>
  <si>
    <r>
      <t>Where you are unsure of your assessment, or have comments about a rationale or Break-Even Goal, please use the '</t>
    </r>
    <r>
      <rPr>
        <i/>
        <sz val="12"/>
        <color theme="1"/>
        <rFont val="Calibri"/>
        <family val="2"/>
        <scheme val="minor"/>
      </rPr>
      <t>Notes for Future-Fit team'</t>
    </r>
    <r>
      <rPr>
        <sz val="12"/>
        <color theme="1"/>
        <rFont val="Calibri"/>
        <family val="2"/>
        <scheme val="minor"/>
      </rPr>
      <t xml:space="preserve"> column to capture your queries.</t>
    </r>
  </si>
  <si>
    <t>ISIC Classes covered by Business Activity</t>
  </si>
  <si>
    <t>Introduction to Business Activity</t>
  </si>
  <si>
    <t>Instructions for using this Excel template</t>
  </si>
  <si>
    <t>Reference #</t>
  </si>
  <si>
    <t>Journal volume, 
issue and page numbers 
(if applicable)</t>
  </si>
  <si>
    <r>
      <t xml:space="preserve">Your rationales should be substantiated using references to third-party resources. Because an Excel template is being used for the purposes of future digitalisation of the heatmaps, this will need to be done manually. Fill out the </t>
    </r>
    <r>
      <rPr>
        <i/>
        <sz val="12"/>
        <color theme="1"/>
        <rFont val="Calibri"/>
        <family val="2"/>
        <scheme val="minor"/>
      </rPr>
      <t xml:space="preserve">References </t>
    </r>
    <r>
      <rPr>
        <sz val="12"/>
        <color theme="1"/>
        <rFont val="Calibri"/>
        <family val="2"/>
        <scheme val="minor"/>
      </rPr>
      <t>tab as you undertake the assessment, making sure to align the correct number reference in the body of your rationales. For instance, your first reference will be known as [1]. When relying on information from this source to substantiate a point in a rationale, simply write out '[1]' where relevant. You will need to be very aware that your references all align, as human error is likely to creep in!</t>
    </r>
  </si>
  <si>
    <r>
      <t xml:space="preserve">If a risk characteristic applies to your Business Activity, use the </t>
    </r>
    <r>
      <rPr>
        <i/>
        <sz val="12"/>
        <color theme="1"/>
        <rFont val="Calibri"/>
        <family val="2"/>
        <scheme val="minor"/>
      </rPr>
      <t xml:space="preserve">Rationale </t>
    </r>
    <r>
      <rPr>
        <sz val="12"/>
        <color theme="1"/>
        <rFont val="Calibri"/>
        <family val="2"/>
        <scheme val="minor"/>
      </rPr>
      <t xml:space="preserve">column to explain why. You do not need to write rationales for why a risk characteristics </t>
    </r>
    <r>
      <rPr>
        <i/>
        <sz val="12"/>
        <color theme="1"/>
        <rFont val="Calibri"/>
        <family val="2"/>
        <scheme val="minor"/>
      </rPr>
      <t>does not</t>
    </r>
    <r>
      <rPr>
        <sz val="12"/>
        <color theme="1"/>
        <rFont val="Calibri"/>
        <family val="2"/>
        <scheme val="minor"/>
      </rPr>
      <t xml:space="preserve"> apply.</t>
    </r>
  </si>
  <si>
    <t>Understanding your Business Activity</t>
  </si>
  <si>
    <t>Further description</t>
  </si>
  <si>
    <t>Undertaking the heatmap</t>
  </si>
  <si>
    <t>Journal or website name (if applicable)</t>
  </si>
  <si>
    <t>BE01-T-M-1</t>
  </si>
  <si>
    <t>BE03-T-M-1</t>
  </si>
  <si>
    <t>No upgrading or downgrading risk characteristics are fulfilled</t>
  </si>
  <si>
    <t>BE02-T-M-1</t>
  </si>
  <si>
    <t>BE04-T-M-1</t>
  </si>
  <si>
    <t>BE05-T-M-1</t>
  </si>
  <si>
    <t>BE06-T-M-1</t>
  </si>
  <si>
    <t>BE07-T-M-1</t>
  </si>
  <si>
    <t>BE08-T-M-1</t>
  </si>
  <si>
    <t>BE09-T-M-1</t>
  </si>
  <si>
    <t>BE10-T-M-1</t>
  </si>
  <si>
    <t>BE11-T-M-1</t>
  </si>
  <si>
    <t>BE12-T-M-1</t>
  </si>
  <si>
    <t>BE13-T-M-1</t>
  </si>
  <si>
    <t>BE14-T-M-1</t>
  </si>
  <si>
    <t>BE15-T-M-1</t>
  </si>
  <si>
    <t>BE17-T-M-1</t>
  </si>
  <si>
    <t>BE16-T-M-1</t>
  </si>
  <si>
    <t>BE18-T-M-1</t>
  </si>
  <si>
    <t>BE19-T-M-1</t>
  </si>
  <si>
    <t>BE20-T-M-1</t>
  </si>
  <si>
    <t>BE21-T-M-1</t>
  </si>
  <si>
    <t>BE22-T-M-1</t>
  </si>
  <si>
    <t>BE23-T-M-1</t>
  </si>
  <si>
    <t>Throughout this document, you will only be able to edit light orange cells.</t>
  </si>
  <si>
    <r>
      <t xml:space="preserve">Consider the risk characteristics on the </t>
    </r>
    <r>
      <rPr>
        <i/>
        <sz val="12"/>
        <color theme="1"/>
        <rFont val="Calibri"/>
        <family val="2"/>
        <scheme val="minor"/>
      </rPr>
      <t xml:space="preserve">Goal Risk Assessment </t>
    </r>
    <r>
      <rPr>
        <sz val="12"/>
        <color theme="1"/>
        <rFont val="Calibri"/>
        <family val="2"/>
        <scheme val="minor"/>
      </rPr>
      <t>tab to determine the risk level of a Break-Even goal. Fill out the '</t>
    </r>
    <r>
      <rPr>
        <i/>
        <sz val="12"/>
        <color theme="1"/>
        <rFont val="Calibri"/>
        <family val="2"/>
        <scheme val="minor"/>
      </rPr>
      <t>Does this apply?</t>
    </r>
    <r>
      <rPr>
        <sz val="12"/>
        <color theme="1"/>
        <rFont val="Calibri"/>
        <family val="2"/>
        <scheme val="minor"/>
      </rPr>
      <t>' column using the drop down options '</t>
    </r>
    <r>
      <rPr>
        <i/>
        <sz val="12"/>
        <color theme="1"/>
        <rFont val="Calibri"/>
        <family val="2"/>
        <scheme val="minor"/>
      </rPr>
      <t>Yes/No/Split</t>
    </r>
    <r>
      <rPr>
        <sz val="12"/>
        <color theme="1"/>
        <rFont val="Calibri"/>
        <family val="2"/>
        <scheme val="minor"/>
      </rPr>
      <t xml:space="preserve">'. This will automatically populate duplicate risk characteristics elsewhere in the </t>
    </r>
    <r>
      <rPr>
        <i/>
        <sz val="12"/>
        <color theme="1"/>
        <rFont val="Calibri"/>
        <family val="2"/>
        <scheme val="minor"/>
      </rPr>
      <t>Goal Risk Assessment</t>
    </r>
    <r>
      <rPr>
        <sz val="12"/>
        <color theme="1"/>
        <rFont val="Calibri"/>
        <family val="2"/>
        <scheme val="minor"/>
      </rPr>
      <t xml:space="preserve"> tab and will auto-fill the </t>
    </r>
    <r>
      <rPr>
        <i/>
        <sz val="12"/>
        <color theme="1"/>
        <rFont val="Calibri"/>
        <family val="2"/>
        <scheme val="minor"/>
      </rPr>
      <t xml:space="preserve">Risk level summary </t>
    </r>
    <r>
      <rPr>
        <sz val="12"/>
        <color theme="1"/>
        <rFont val="Calibri"/>
        <family val="2"/>
        <scheme val="minor"/>
      </rPr>
      <t>tab as you go through</t>
    </r>
    <r>
      <rPr>
        <i/>
        <sz val="12"/>
        <color theme="1"/>
        <rFont val="Calibri"/>
        <family val="2"/>
        <scheme val="minor"/>
      </rPr>
      <t>.</t>
    </r>
  </si>
  <si>
    <t>A typical business uses water for personal consumption and basic sanitation purposes only</t>
  </si>
  <si>
    <t>Notable exclusions from Business Activity</t>
  </si>
  <si>
    <r>
      <t xml:space="preserve">Refer to the </t>
    </r>
    <r>
      <rPr>
        <i/>
        <sz val="12"/>
        <color theme="1"/>
        <rFont val="Calibri"/>
        <family val="2"/>
        <scheme val="minor"/>
      </rPr>
      <t xml:space="preserve">ISIC Classes covered by Business Activity </t>
    </r>
    <r>
      <rPr>
        <sz val="12"/>
        <color theme="1"/>
        <rFont val="Calibri"/>
        <family val="2"/>
        <scheme val="minor"/>
      </rPr>
      <t xml:space="preserve">table below for a more in-depth understanding of the specific activities covered by your heatmap. The ISIC class titles will give you an indication of the content, but should you wish to delve further, you can click the </t>
    </r>
    <r>
      <rPr>
        <i/>
        <sz val="12"/>
        <color theme="1"/>
        <rFont val="Calibri"/>
        <family val="2"/>
        <scheme val="minor"/>
      </rPr>
      <t>Further description</t>
    </r>
    <r>
      <rPr>
        <sz val="12"/>
        <color theme="1"/>
        <rFont val="Calibri"/>
        <family val="2"/>
        <scheme val="minor"/>
      </rPr>
      <t xml:space="preserve"> link through to a more detailed description of each class. Note that there may be some specific</t>
    </r>
    <r>
      <rPr>
        <i/>
        <sz val="12"/>
        <color theme="1"/>
        <rFont val="Calibri"/>
        <family val="2"/>
        <scheme val="minor"/>
      </rPr>
      <t xml:space="preserve"> subsets</t>
    </r>
    <r>
      <rPr>
        <sz val="12"/>
        <color theme="1"/>
        <rFont val="Calibri"/>
        <family val="2"/>
        <scheme val="minor"/>
      </rPr>
      <t xml:space="preserve"> of particular ISIC classes which are additionally included or excluded for your Business Activity. Exclusions are highlighted in grey.</t>
    </r>
  </si>
  <si>
    <r>
      <t xml:space="preserve">Once you have undertaken your heatmap assessment and understand your Business Activity in more depth, please add further narrative to the </t>
    </r>
    <r>
      <rPr>
        <i/>
        <sz val="12"/>
        <color theme="1"/>
        <rFont val="Calibri"/>
        <family val="2"/>
        <scheme val="minor"/>
      </rPr>
      <t>Introduction to the Business Activity</t>
    </r>
    <r>
      <rPr>
        <sz val="12"/>
        <color theme="1"/>
        <rFont val="Calibri"/>
        <family val="2"/>
        <scheme val="minor"/>
      </rPr>
      <t xml:space="preserve"> box so that a future reader of the heatmap can easily gain a high level understanding of what the Business Activity entails.</t>
    </r>
  </si>
  <si>
    <r>
      <t xml:space="preserve">If </t>
    </r>
    <r>
      <rPr>
        <i/>
        <sz val="12"/>
        <color theme="1"/>
        <rFont val="Calibri"/>
        <family val="2"/>
        <scheme val="minor"/>
      </rPr>
      <t xml:space="preserve">no </t>
    </r>
    <r>
      <rPr>
        <sz val="12"/>
        <color theme="1"/>
        <rFont val="Calibri"/>
        <family val="2"/>
        <scheme val="minor"/>
      </rPr>
      <t>high or low risk characteristics apply for a specific Break-Even Goal, you will need to provide a goal-level rationale to explain that the risk level is moderate . There is a 'Moderate' characteristic at the end of each goal which states '</t>
    </r>
    <r>
      <rPr>
        <i/>
        <sz val="12"/>
        <color theme="1"/>
        <rFont val="Calibri"/>
        <family val="2"/>
        <scheme val="minor"/>
      </rPr>
      <t>No upgrading or downgrading risk characteristics are fulfilled</t>
    </r>
    <r>
      <rPr>
        <sz val="12"/>
        <color theme="1"/>
        <rFont val="Calibri"/>
        <family val="2"/>
        <scheme val="minor"/>
      </rPr>
      <t>'. Your goal-level rationale should be entered in this moderate characteristic's corresponding rationale box.</t>
    </r>
  </si>
  <si>
    <r>
      <t xml:space="preserve">As explained in the </t>
    </r>
    <r>
      <rPr>
        <i/>
        <sz val="12"/>
        <color theme="1"/>
        <rFont val="Calibri"/>
        <family val="2"/>
        <scheme val="minor"/>
      </rPr>
      <t xml:space="preserve">Instruction manual </t>
    </r>
    <r>
      <rPr>
        <sz val="12"/>
        <color theme="1"/>
        <rFont val="Calibri"/>
        <family val="2"/>
        <scheme val="minor"/>
      </rPr>
      <t>that accompanies this template, you may occasionally need to use a 'Split risk level' if there is a substantial subset of the Business Activity that causes the risk levels differ. If this is the case, choose the '</t>
    </r>
    <r>
      <rPr>
        <i/>
        <sz val="12"/>
        <color theme="1"/>
        <rFont val="Calibri"/>
        <family val="2"/>
        <scheme val="minor"/>
      </rPr>
      <t>Split</t>
    </r>
    <r>
      <rPr>
        <sz val="12"/>
        <color theme="1"/>
        <rFont val="Calibri"/>
        <family val="2"/>
        <scheme val="minor"/>
      </rPr>
      <t xml:space="preserve">' option from the drop down menu in the </t>
    </r>
    <r>
      <rPr>
        <i/>
        <sz val="12"/>
        <color theme="1"/>
        <rFont val="Calibri"/>
        <family val="2"/>
        <scheme val="minor"/>
      </rPr>
      <t>Does this apply</t>
    </r>
    <r>
      <rPr>
        <sz val="12"/>
        <color theme="1"/>
        <rFont val="Calibri"/>
        <family val="2"/>
        <scheme val="minor"/>
      </rPr>
      <t>? column. The '</t>
    </r>
    <r>
      <rPr>
        <i/>
        <sz val="12"/>
        <color theme="1"/>
        <rFont val="Calibri"/>
        <family val="2"/>
        <scheme val="minor"/>
      </rPr>
      <t>Split</t>
    </r>
    <r>
      <rPr>
        <sz val="12"/>
        <color theme="1"/>
        <rFont val="Calibri"/>
        <family val="2"/>
        <scheme val="minor"/>
      </rPr>
      <t xml:space="preserve">' option should be chosen for at least two risk characteristics within the Break-Even Goal (one of which can be the Moderate characteristic). 
For example, for </t>
    </r>
    <r>
      <rPr>
        <b/>
        <sz val="12"/>
        <color theme="1"/>
        <rFont val="Calibri"/>
        <family val="2"/>
        <scheme val="minor"/>
      </rPr>
      <t>BE18: Product GHGs</t>
    </r>
    <r>
      <rPr>
        <sz val="12"/>
        <color theme="1"/>
        <rFont val="Calibri"/>
        <family val="2"/>
        <scheme val="minor"/>
      </rPr>
      <t>, if your Business Activity is industrial gas production, you may have '</t>
    </r>
    <r>
      <rPr>
        <i/>
        <sz val="12"/>
        <color theme="1"/>
        <rFont val="Calibri"/>
        <family val="2"/>
        <scheme val="minor"/>
      </rPr>
      <t>Split</t>
    </r>
    <r>
      <rPr>
        <sz val="12"/>
        <color theme="1"/>
        <rFont val="Calibri"/>
        <family val="2"/>
        <scheme val="minor"/>
      </rPr>
      <t>' by the High risk characteristic '</t>
    </r>
    <r>
      <rPr>
        <i/>
        <sz val="12"/>
        <color theme="1"/>
        <rFont val="Calibri"/>
        <family val="2"/>
        <scheme val="minor"/>
      </rPr>
      <t>A typical business's products are themselves a greenhouse gas</t>
    </r>
    <r>
      <rPr>
        <sz val="12"/>
        <color theme="1"/>
        <rFont val="Calibri"/>
        <family val="2"/>
        <scheme val="minor"/>
      </rPr>
      <t>' and the Unlikely risk characteristic '</t>
    </r>
    <r>
      <rPr>
        <i/>
        <sz val="12"/>
        <color theme="1"/>
        <rFont val="Calibri"/>
        <family val="2"/>
        <scheme val="minor"/>
      </rPr>
      <t>A typical business's products do not force the user to emit greenhouse gases during use or post-use</t>
    </r>
    <r>
      <rPr>
        <sz val="12"/>
        <color theme="1"/>
        <rFont val="Calibri"/>
        <family val="2"/>
        <scheme val="minor"/>
      </rPr>
      <t>' . 
This would give rise to a Highest/Unlikely risk level.</t>
    </r>
  </si>
  <si>
    <t>ISIC Class code</t>
  </si>
  <si>
    <t>ISIC Class description</t>
  </si>
  <si>
    <t>Subset of ISIC Class</t>
  </si>
  <si>
    <t>Scope of ISIC Class inclusion</t>
  </si>
  <si>
    <t>Relevant Business Activity for excluded ISIC Class subset</t>
  </si>
  <si>
    <t>Excluded activities</t>
  </si>
  <si>
    <t>Relevant Business Activity for excluded activity</t>
  </si>
  <si>
    <t>[41]</t>
  </si>
  <si>
    <t>[42]</t>
  </si>
  <si>
    <t>[43]</t>
  </si>
  <si>
    <t>[44]</t>
  </si>
  <si>
    <t>[45]</t>
  </si>
  <si>
    <t>[46]</t>
  </si>
  <si>
    <t>[47]</t>
  </si>
  <si>
    <t>[48]</t>
  </si>
  <si>
    <t>[49]</t>
  </si>
  <si>
    <t>[50]</t>
  </si>
  <si>
    <t>[51]</t>
  </si>
  <si>
    <t>[52]</t>
  </si>
  <si>
    <t>[53]</t>
  </si>
  <si>
    <t>[54]</t>
  </si>
  <si>
    <t>[55]</t>
  </si>
  <si>
    <t>[56]</t>
  </si>
  <si>
    <t>[57]</t>
  </si>
  <si>
    <t>[58]</t>
  </si>
  <si>
    <t>[59]</t>
  </si>
  <si>
    <t>[60]</t>
  </si>
  <si>
    <t>Date accessed (dd/mm/yyyy)</t>
  </si>
  <si>
    <t>Hyperlink (please add wherever possible)</t>
  </si>
  <si>
    <t>e.g. a Business Activity where processes are completed largely by machinery rather than human labour (includes most manufacturing industries)</t>
  </si>
  <si>
    <t>e.g. a Business Activity heavily dependent on data servers or telecommunications (includes technology companies, financial exchanges &amp; investment banks)</t>
  </si>
  <si>
    <t>e.g. Business Activities which take place solely in offices or warehouses (excludes industries such as those where cleanliness levels are higher due to specific requirements, such as  hospitals and restaurants)</t>
  </si>
  <si>
    <t>e.g. a Business Activity heavily dependent on data servers or telecommunications (includes technology companies, financial exchanges and investment banks)</t>
  </si>
  <si>
    <t>e.g. success within the Business Activity is dependent on intellectual property rights, such as technological patents. High use of personal data, such as financial services</t>
  </si>
  <si>
    <t>e.g. water is contaminated by hazardous chemicals such as those used in textile manufacturing, or organic matter such as slurry from livestock</t>
  </si>
  <si>
    <t>e.g. non-renewable energy utilities and Business Activities which produce their own energy on-site</t>
  </si>
  <si>
    <t>e.g. manufacturing such as textiles, where material cut-offs are not repurposed</t>
  </si>
  <si>
    <t>e.g. mining and oil, which have been known to negotiate with governments for access to land, at the expense of local communities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</si>
  <si>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</si>
  <si>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 Business Activities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</si>
  <si>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</si>
  <si>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t>
  </si>
  <si>
    <t>e.g. leisure and other Business Activities where service misuse is unlikely to result in harm</t>
  </si>
  <si>
    <t>e.g. financial and legal services, and Business Activities whose business models are premised on data-sharing for revenue-generation</t>
  </si>
  <si>
    <t>e.g. oil and gas, manufacturers of equipment dependent on fossil fuel combustion</t>
  </si>
  <si>
    <t>e.g. by many manufacturers and in agriculture, value is held more in assets than in cash</t>
  </si>
  <si>
    <r>
      <t xml:space="preserve">Read the </t>
    </r>
    <r>
      <rPr>
        <i/>
        <sz val="12"/>
        <color theme="1"/>
        <rFont val="Calibri"/>
        <family val="2"/>
        <scheme val="minor"/>
      </rPr>
      <t xml:space="preserve">Introduction to the Business Activity </t>
    </r>
    <r>
      <rPr>
        <sz val="12"/>
        <color theme="1"/>
        <rFont val="Calibri"/>
        <family val="2"/>
        <scheme val="minor"/>
      </rPr>
      <t>and</t>
    </r>
    <r>
      <rPr>
        <i/>
        <sz val="12"/>
        <color theme="1"/>
        <rFont val="Calibri"/>
        <family val="2"/>
        <scheme val="minor"/>
      </rPr>
      <t xml:space="preserve"> Notable exclusions</t>
    </r>
    <r>
      <rPr>
        <sz val="12"/>
        <color theme="1"/>
        <rFont val="Calibri"/>
        <family val="2"/>
        <scheme val="minor"/>
      </rPr>
      <t xml:space="preserve"> below to understand the scope and content of your assigned heatmap. This will give you a broad overview of the Business Activity.</t>
    </r>
  </si>
  <si>
    <t>BE01-E-H-1</t>
  </si>
  <si>
    <t>BE01-E-L-1</t>
  </si>
  <si>
    <t>None of the high risk characteristics adequately describe why this Business Activity is high risk</t>
  </si>
  <si>
    <t>None of the low risk characteristics adequately describe why this Business Activity is low risk</t>
  </si>
  <si>
    <t>BE02-E-H-1</t>
  </si>
  <si>
    <t>BE02-E-L-1</t>
  </si>
  <si>
    <t>BE03-E-H-1</t>
  </si>
  <si>
    <t>BE03-E-L-1</t>
  </si>
  <si>
    <t>BE04-E-H-1</t>
  </si>
  <si>
    <t>BE04-E-L-1</t>
  </si>
  <si>
    <t>BE05-E-H-1</t>
  </si>
  <si>
    <t>BE05-E-L-1</t>
  </si>
  <si>
    <t>BE06-E-H-1</t>
  </si>
  <si>
    <t>BE06-E-L-1</t>
  </si>
  <si>
    <t>BE07-E-H-1</t>
  </si>
  <si>
    <t>BE07-E-L-1</t>
  </si>
  <si>
    <t>BE08-E-H-1</t>
  </si>
  <si>
    <t>BE08-E-L-1</t>
  </si>
  <si>
    <t>BE09-E-H-1</t>
  </si>
  <si>
    <t>BE09-E-L-1</t>
  </si>
  <si>
    <t>BE10-E-H-1</t>
  </si>
  <si>
    <t>BE11-E-H-1</t>
  </si>
  <si>
    <t>BE11-E-L-1</t>
  </si>
  <si>
    <t>BE12-E-H-1</t>
  </si>
  <si>
    <t>BE13-E-H-1</t>
  </si>
  <si>
    <t>BE14-E-H-1</t>
  </si>
  <si>
    <t>BE15-E-H-1</t>
  </si>
  <si>
    <t>BE15-E-L-1</t>
  </si>
  <si>
    <t>BE16-E-H-1</t>
  </si>
  <si>
    <t>BE17-E-H-1</t>
  </si>
  <si>
    <t>BE17-E-L-1</t>
  </si>
  <si>
    <t>BE18-E-H-1</t>
  </si>
  <si>
    <t>BE18-E-L-1</t>
  </si>
  <si>
    <t>BE19-E-H-1</t>
  </si>
  <si>
    <t>BE19-E-L-1</t>
  </si>
  <si>
    <t>BE20-E-H-1</t>
  </si>
  <si>
    <t>BE22-E-H-1</t>
  </si>
  <si>
    <t>BE23-E-H-1</t>
  </si>
  <si>
    <t>BE23-E-L-1</t>
  </si>
  <si>
    <t>BE10-E-L-1</t>
  </si>
  <si>
    <t>BE12-E-L-1</t>
  </si>
  <si>
    <t>BE13-E-L-1</t>
  </si>
  <si>
    <t>BE14-E-L-1</t>
  </si>
  <si>
    <t>BE16-E-L-1</t>
  </si>
  <si>
    <t>BE20-E-L-1</t>
  </si>
  <si>
    <t>BE21-E-L-1</t>
  </si>
  <si>
    <t>BE22-E-L-1</t>
  </si>
  <si>
    <r>
      <t>There may occasionally be instances where no high or low risk characteristics apply for a specific Break-Even Goal but you still believe there is a clear reason for the goal to be high or low risk. Each goal has two characteristics above the 'Moderate' fisk characteristic which state '</t>
    </r>
    <r>
      <rPr>
        <i/>
        <sz val="12"/>
        <color theme="1"/>
        <rFont val="Calibri"/>
        <family val="2"/>
        <scheme val="minor"/>
      </rPr>
      <t>None of the high/low risk characteristics adequately describe why this Business Activity is high/low risk'</t>
    </r>
    <r>
      <rPr>
        <sz val="12"/>
        <color theme="1"/>
        <rFont val="Calibri"/>
        <family val="2"/>
        <scheme val="minor"/>
      </rPr>
      <t>. Use the rationale column to explain why you believe the goal to be high or low risk.</t>
    </r>
  </si>
  <si>
    <t>BE10-T-H-8</t>
  </si>
  <si>
    <t>e.g. cosmetic manufacturing, where chemicals considered safe at low levels (and are used in products as such) are present in elevated quantities in manufacturing environments</t>
  </si>
  <si>
    <t>e.g. mining cave-ins, falling from a height during construction</t>
  </si>
  <si>
    <t>BE21-E-H-1</t>
  </si>
  <si>
    <t>BE21-T-H-2</t>
  </si>
  <si>
    <t>A typical business relies on product inputs with complex, multi-tiered supply chains</t>
  </si>
  <si>
    <t>A typical business's value largely resides in intangible assets that are not tied to physical locations</t>
  </si>
  <si>
    <t>A typical business's activities are premised on the movement between multiple countries or jurisdictions</t>
  </si>
  <si>
    <t>e.g. freight transport, fishing</t>
  </si>
  <si>
    <t>A typical business builds physical infrastructure as a key activity</t>
  </si>
  <si>
    <t>e.g. water is used for process-specific cleaning, washing, cooling, heating or pressure</t>
  </si>
  <si>
    <t>A typical business sells physical products to other businesses, with low risk of product misuse</t>
  </si>
  <si>
    <t>A typical business emits significant greenhouse gases as an operational by-product unrelated to energy use</t>
  </si>
  <si>
    <t>BE22-T-H-4</t>
  </si>
  <si>
    <t>e.g. overfishing, cigarettes, junk food</t>
  </si>
  <si>
    <t>e.g. books, other educational resources/services, food crops</t>
  </si>
  <si>
    <t>e.g. patents, virtual networks or services and intellectual property</t>
  </si>
  <si>
    <t>A typical business's activities are notably at risk of being curbed by advancing environmental or social legislation</t>
  </si>
  <si>
    <t>e.g. semiconductor manufacturing, chemical manufacturing</t>
  </si>
  <si>
    <t>A typical business's activities lead to a significant risk of spills or leaks of harmful substances</t>
  </si>
  <si>
    <t>BE09-T-H-5</t>
  </si>
  <si>
    <t>A typical business's activities emit substantial amounts of harmful substances into nature</t>
  </si>
  <si>
    <t>e.g. textile manufacturing, agriculture</t>
  </si>
  <si>
    <t>A typical business's products are likely to cause harm to people or environment if disposed of improperly</t>
  </si>
  <si>
    <t>BE15-T-H-7</t>
  </si>
  <si>
    <t>A typical business's products have been processed and are intended for consumption</t>
  </si>
  <si>
    <t>e.g. packaged food, beverages, medicines</t>
  </si>
  <si>
    <t>e.g. cosmetics, medicines</t>
  </si>
  <si>
    <t>A typical business undertakes processes or creates products that rely on the use of potentially harmful and underresearched substances</t>
  </si>
  <si>
    <t>A typical business's core activities depend on significant quantities of digital equipment </t>
  </si>
  <si>
    <t>Product inputs are the materials and components which constitute a product. e.g. most manufactured goods, especially those dependent on packaging</t>
  </si>
  <si>
    <t>A typical business's products are made of multiple product inputs</t>
  </si>
  <si>
    <t>Product inputs are the materials and components which constitute a product. e.g. electronics are made up of many different components, which have supply chains of their own, and traceability is challenging. Raw agricultural products are often amalgamated in central markets and become difficult to trace</t>
  </si>
  <si>
    <t xml:space="preserve">A typical business's supply chains have documented cases of ethical challenges such as the financing of conflict, terrorism, money laundering, bribery, or corruption </t>
  </si>
  <si>
    <t>A typical business's activities could expose employees to physical hazards</t>
  </si>
  <si>
    <t>A typical business's activities have documented cases of child or forced labour</t>
  </si>
  <si>
    <t xml:space="preserve">A typical business's products have documented cases of ethical challenges such as the financing of conflict, terrorism, money laundering, bribery, or corruption </t>
  </si>
  <si>
    <t>A typical business has highly innovative products and/or operating processes that are disrupting traditional markets or creating new poorly regulated markets with documented ethical concerns</t>
  </si>
  <si>
    <t>A typical business's goods or services are intended to injure or incapacitate someone</t>
  </si>
  <si>
    <t>A typical business's products are formulation-based and intended for use on human skin</t>
  </si>
  <si>
    <t>S-H</t>
  </si>
  <si>
    <t>S-L</t>
  </si>
  <si>
    <t>S-U</t>
  </si>
  <si>
    <t>S-M</t>
  </si>
  <si>
    <t>S-H Count</t>
  </si>
  <si>
    <t>S-L Count</t>
  </si>
  <si>
    <t>S-U Count</t>
  </si>
  <si>
    <t>S-M Count</t>
  </si>
  <si>
    <t>A typical business's goods might contain harmful substances</t>
  </si>
  <si>
    <t>Business activity:</t>
  </si>
  <si>
    <t>Manufacture of electronic products</t>
  </si>
  <si>
    <t xml:space="preserve">Manufacture of electronic components </t>
  </si>
  <si>
    <t>Manufacture of electronic components and boards</t>
  </si>
  <si>
    <t xml:space="preserve">Manufacture of turbine generator sets </t>
  </si>
  <si>
    <t>Manufacture of machinery</t>
  </si>
  <si>
    <t xml:space="preserve">Manufacture of batteries </t>
  </si>
  <si>
    <t>Manufacture of batteries</t>
  </si>
  <si>
    <t>Early-stage manufacturing of metal products and components</t>
  </si>
  <si>
    <t>Manufacture of metal-based products</t>
  </si>
  <si>
    <t>2620</t>
  </si>
  <si>
    <t>Manufacture of computers and peripheral equipment</t>
  </si>
  <si>
    <t>All</t>
  </si>
  <si>
    <t>N/A</t>
  </si>
  <si>
    <t>2630</t>
  </si>
  <si>
    <t>Manufacture of communication equipment</t>
  </si>
  <si>
    <t>2640</t>
  </si>
  <si>
    <t>Manufacture of consumer electronics</t>
  </si>
  <si>
    <t>2750</t>
  </si>
  <si>
    <t>Manufacture of domestic appliances</t>
  </si>
  <si>
    <t>1820</t>
  </si>
  <si>
    <t xml:space="preserve"> Reproduction of recorded media</t>
  </si>
  <si>
    <t>2651</t>
  </si>
  <si>
    <t>Manufacture of measuring, testing, navigating and control equipment</t>
  </si>
  <si>
    <t>2680</t>
  </si>
  <si>
    <t>Manufacture of magnetic and optical media</t>
  </si>
  <si>
    <t>2710</t>
  </si>
  <si>
    <t>Manufacture of electric motors, generators, transformers and electricity distribution and control apparatus</t>
  </si>
  <si>
    <t>2733</t>
  </si>
  <si>
    <t>Manufacture of wiring devices</t>
  </si>
  <si>
    <t>2740</t>
  </si>
  <si>
    <t>Manufacture of electric lighting equipment</t>
  </si>
  <si>
    <t>2790</t>
  </si>
  <si>
    <t>Manufacture of other electrical equipment</t>
  </si>
  <si>
    <t>2817</t>
  </si>
  <si>
    <t>Manufacture of office machinery and equipment (except computers and peripheral equipment)</t>
  </si>
  <si>
    <t>2818</t>
  </si>
  <si>
    <t>Manufacture of power-driven hand tools</t>
  </si>
  <si>
    <t>3240</t>
  </si>
  <si>
    <t>Manufacture of games and toys</t>
  </si>
  <si>
    <t>Only</t>
  </si>
  <si>
    <t>Manufacture of electronic games with fixed non-replaceable software</t>
  </si>
  <si>
    <t>Manufacture of consumer durables</t>
  </si>
  <si>
    <t>Repair of electronic goods</t>
  </si>
  <si>
    <t>Electronic products and equipment repair services</t>
  </si>
  <si>
    <t>Yes</t>
  </si>
  <si>
    <t>No</t>
  </si>
  <si>
    <t>The industry typically uses specialized process exhaust, ventilation and pollution control equipment to maintain air and water quality in order to meet regulatory compliance obligations. This equipment  generally runs 24hrs per day.  [5] [16] [12]</t>
  </si>
  <si>
    <t>A typical manufacturing business does not own or manage natural resources. Raw or virgin materials such as oil, iron, gold, palladium, platinum, copper and critical elements are found in a myriad of high-tech electronics but associated impacts will fall under BE04 Procurement.</t>
  </si>
  <si>
    <t>Electronic product manufacturing facilities are often large in size. However, there is no particular reason for these sites to be near or on areas of High Conservation Value: they normally take place in relatively built-up areas. The major risk of encroachment would fall higher up in the supply chain, such as for mining of raw materials. This would fall within BE04: Procurement.</t>
  </si>
  <si>
    <t>A lot of electronic product manufacturing is undertaken by migrant labour - particularly young rural migrants moving to cities in South East Asian countries. For example, Foxconn Technology Group, a Taiwanese-owned transnational corporation that holds more than 50 percent of the market share in global electronics manufacturing, has 1.4m workers in China who are mostly of rural migrants in their late teens to twenties who have struggled to obtain workers rights.[20]</t>
  </si>
  <si>
    <t>A lot of electronic product manufacturing is undertaken by migrant labour - particularly young rural migrants moving to cities in Southeast Asian countries. For example, Foxconn Technology Group, a Taiwanese-owned transnational corporation that holds more than 50 percent of the market share in global electronics manufacturing, has 1.4m workers in China who are mostly of rural migrants in their late teens to twenties who have struggled to obtain workers rights.[20]</t>
  </si>
  <si>
    <t xml:space="preserve">Excessive working hours to keep up with demand has been identified as a key concern for electronic product manufacturing. Working hours often far exceeding the ILO limit of 48 hours per week. [17] Pressure to meet ambitious production schedules has lead to psychological stress. One 2012 report described how around 150 Chinese workers from Foxconn, the world's largest electronics manufacturer, threatened to commit suicide by leaping from their factory roof in protest at their working conditions. [17] </t>
  </si>
  <si>
    <t>The production of electronic equipment in some countries employs a high proportion of vulnerable workers, especially low-skilled women.  For example, the electronic equipment manufacturing in China is characterized by a predominance of young female employees in low-skilled activities. [8]. The electronics manufacturing industry in India is notably gendered. Women increasingly hold regular, salaried jobs, but in low-paid, low-productive occupations. They are typically paid much less than men and given fewer social security benefits. These women are mostly young, single, and from lower castes. [20]</t>
  </si>
  <si>
    <t>Electronic products can cause electric shock or electrocution if not properly used or maintained.</t>
  </si>
  <si>
    <t>Some electronic products, such as an irons, are simple for any user to understand while others such as digital cameras, computers and TVs require more complex steps for customers to set up and use.</t>
  </si>
  <si>
    <t xml:space="preserve">Typical electronic products create hazardous e-waste at the end of life containing mercury, lead, dioxins, arsenic, beryllium, cadmium, selenium  and PCBs. [15] Managing and recycling e-waste, while useful and necessary, has resulted in significant contamination in developing countries. [21] The area around Tianjin, China has become one of the world's largest e-waste disposal centers, where electronics are processed by manually disassembly or burning. This can result in serious exposure to toxicants for both workers and the environment. [21] </t>
  </si>
  <si>
    <t>Some electronic products may release GHG emissions during use and post-use. These include houshold refrigerators, freezers and airconditioning units. These may contain synthetic greenhouse gases which have a high global warming potential. Gases typically leak over time, continuing to do so if the gas is not removed and disposed of correctly at the end of life stage if the appliance becomes e-waste.</t>
  </si>
  <si>
    <t>Website</t>
  </si>
  <si>
    <t xml:space="preserve">The Impact of Procurement Practices in the Electronics industry on Labour Practices &amp; Temporary &amp; Other Dorms of Employment </t>
  </si>
  <si>
    <t>International Labor Organisation</t>
  </si>
  <si>
    <t>United Nations Industrial Development Organisation</t>
  </si>
  <si>
    <t>https://www.ilo.org/wcmsp5/groups/public/---ed_dialogue/---sector/documents/publication/wcms_541524.pdf</t>
  </si>
  <si>
    <t>Document from website</t>
  </si>
  <si>
    <t>PACE A new Circular Vision for Electronics: Time for a Reboot</t>
  </si>
  <si>
    <t>World Economic Forum</t>
  </si>
  <si>
    <t>http://www3.weforum.org/docs/WEF_A_New_Circular_Vision_for_Electronics.pdf</t>
  </si>
  <si>
    <t>Why Can't the US Build Consumer Electronic Products?</t>
  </si>
  <si>
    <t>SANDIEGOSOURCE</t>
  </si>
  <si>
    <t>Phil Baker</t>
  </si>
  <si>
    <t>http://www.sddt.com/Commentary/article.cfm?Commentary_ID=140&amp;SourceCode=20140811tbc&amp;_t=Why+cant+the+US+build+consumer+electronic+products#.X-LnVOkzZp9</t>
  </si>
  <si>
    <t>https://www.oeko.de/uploads/oeko/oekodoc/678/2007-184-en.pdf</t>
  </si>
  <si>
    <t xml:space="preserve">Key social impacts of electronics production and WEEE recycling in China </t>
  </si>
  <si>
    <t>EMPA Material Science &amp; Technology</t>
  </si>
  <si>
    <t>Andreas Manhart</t>
  </si>
  <si>
    <t>Electronics Industry Slow to Move the Needle On Water</t>
  </si>
  <si>
    <t>Triple Pundit</t>
  </si>
  <si>
    <t>Nayelli Gonzales</t>
  </si>
  <si>
    <t xml:space="preserve">https://www.triplepundit.com/story/2015/electronics-industry-slow-move-needle-water/57756   </t>
  </si>
  <si>
    <t>Resource Efficiency in the ICT Sector</t>
  </si>
  <si>
    <t>Oko Institute (for Greenpeace)</t>
  </si>
  <si>
    <t>Oko Institute eV for Greenpeace</t>
  </si>
  <si>
    <t>https://www.greenpeace.de/sites/www.greenpeace.de/files/publications/20161109_oeko_resource_efficency_final_full-report.pdf</t>
  </si>
  <si>
    <t>Guide to Greener Electronics Report Card</t>
  </si>
  <si>
    <t>Greenpeace</t>
  </si>
  <si>
    <t>https://www.greenpeace.org/usa/reports/greener-electronics-2017/</t>
  </si>
  <si>
    <t>Lithium and Cobalt - a Tale of Two Commodities</t>
  </si>
  <si>
    <t>McKinsey &amp; Company</t>
  </si>
  <si>
    <t>McKinsey and Company</t>
  </si>
  <si>
    <t>https://www.mckinsey.com/industries/metals-and-mining/our-insights/lithium-and-cobalt-a-tale-of-two-commodities</t>
  </si>
  <si>
    <t>Emission Scenario Document for Chemicals Used in the Electronics Industry</t>
  </si>
  <si>
    <t>OECD</t>
  </si>
  <si>
    <t>https://www.google.com/search?q=EMISSION+SCENARIO+DOCUMENT+FOR+CHEMICALS+USED+IN+THE+ELECTRONICS+INDUSTRY+ENV%2FJM%2FMONO(2010)37.+1+sept+2010&amp;rlz=1C5CHFA_enAU837AU839&amp;oq=EMISSION+SCENARIO+DOCUMENT+FOR+CHEMICALS+USED+IN+THE+ELECTRONICS+INDUSTRY+ENV%2FJM%2FMONO(2010)37.+1+sept+2010&amp;aqs=chrome..69i57.4044j0j7&amp;sourceid=chrome&amp;ie=UTF-8</t>
  </si>
  <si>
    <t>Other</t>
  </si>
  <si>
    <t>Space and Gender in the Chinese Workplace:Past &amp; Present</t>
  </si>
  <si>
    <t>the Routledge Companion</t>
  </si>
  <si>
    <t>Book Chapter</t>
  </si>
  <si>
    <t>Lu, Duanfang</t>
  </si>
  <si>
    <t>EU's First Map of Valuable Resources from E-Waste</t>
  </si>
  <si>
    <t>Waste Management World</t>
  </si>
  <si>
    <t>Ben Messenger</t>
  </si>
  <si>
    <t>https://waste-management-world.com/a/eu-s-first-map-of-valuable-resources-from-e-waste-elvs-mining-waste</t>
  </si>
  <si>
    <t>Women's Employment in Modern Indian Industry</t>
  </si>
  <si>
    <t>Mehta, Balwant and Shree, Megha</t>
  </si>
  <si>
    <t>Journal article</t>
  </si>
  <si>
    <t>Genomic Instability in Adult Men Involved in Processing Electronic Waste in Northern China</t>
  </si>
  <si>
    <t>Environment International</t>
  </si>
  <si>
    <t xml:space="preserve">Vol. 117 </t>
  </si>
  <si>
    <t>Yan Wang et al.</t>
  </si>
  <si>
    <t>https://www.sciencedirect.com/science/article/pii/S0160412018307438</t>
  </si>
  <si>
    <t>E-Waste: The High Cost of High-Tech</t>
  </si>
  <si>
    <t>The Conversation</t>
  </si>
  <si>
    <t>Sunil Herat</t>
  </si>
  <si>
    <t>https://theconversation.com/e-waste-the-high-cost-of-high-tech-4378</t>
  </si>
  <si>
    <t>CSR Reporting on Labour Practice Related Issues in China: Evidence From Five Multinational Firms Operating in the Electronics Manufacturing Sector</t>
  </si>
  <si>
    <t>Queensland University</t>
  </si>
  <si>
    <t>Zhongtian Li</t>
  </si>
  <si>
    <t>https://eprints.qut.edu.au/102376/</t>
  </si>
  <si>
    <t>The majority of electronic products do not force the user to emit greenhouse gases during use or post-use.</t>
  </si>
  <si>
    <t>Electronic product manufacturing does not have any characteristics that would make it more susceptible to breaching the ‘spirit or the letter’ of tax regulation.</t>
  </si>
  <si>
    <t>A typical business may lobby directly, or pay third parties to do so on their behalf. When business and societal incentives misalign, lobbying practices can risk undermining the democratic process. This risk is present but not heightened for electronic product manufacturing.</t>
  </si>
  <si>
    <t>The business model for electronic product manufacturing does not rely on the ownership or management of financial assets except to support day-to-day operations.</t>
  </si>
  <si>
    <t>Gary Cook, Elizabeth Jardin</t>
  </si>
  <si>
    <t>World Health Organisation (WHO)</t>
  </si>
  <si>
    <t>Wastewater Treatment: A Case Study of Electronics Manufacturing Industry</t>
  </si>
  <si>
    <t>International Journal of Environmental Science and Technology</t>
  </si>
  <si>
    <t>B. Abdel Waheeb;  F.A.Alseroury</t>
  </si>
  <si>
    <t>https://link.springer.com/article/10.1007/s13762-017-1529-2#:~:text=Industrial%20wastewater%20from%20electronics%20industries,chemical%20oxygen%20demand%20(COD).&amp;text=Thereafter%2C%20pretreated%20water%20was%20mixed,final%20treatment%20using%20coagulation%20process.</t>
  </si>
  <si>
    <t>https://www.sciencedirect.com/science/article/abs/pii/S138589471400494X?via%3Dihub</t>
  </si>
  <si>
    <t>Microcosm fill-and-drain constructed wetlands for the polishing of syntheic microplating water</t>
  </si>
  <si>
    <t>Chemical Engineering</t>
  </si>
  <si>
    <t>Sochacki A, Surmacz-Gorska J, Guy B, Faure O.</t>
  </si>
  <si>
    <t>Vol 16  pp 47-58</t>
  </si>
  <si>
    <t>Vol 25  pp10-16</t>
  </si>
  <si>
    <t>https://www.sciencedirect.com/science/article/abs/pii/S0048969718305825?via%3Dihub</t>
  </si>
  <si>
    <t>Assessment of Heavy Metal Pollution and Human Health Risks in Urban Soils Around Electronics Manufacturing Facility</t>
  </si>
  <si>
    <t>Science of the Total Environment</t>
  </si>
  <si>
    <t>Vol 630 pp53-61</t>
  </si>
  <si>
    <t xml:space="preserve">United Nations Development Program </t>
  </si>
  <si>
    <t>https://www.unido.org/sites/default/files/2015-12/EBOOK_IDR2016_OVERVIEW_ENGLISH_0.pdf</t>
  </si>
  <si>
    <t>ENV/JM/MONO 2010(37)</t>
  </si>
  <si>
    <t>https://www.theatlantic.com/business/archive/2018/06/malaysia-forced-labor-electronics/563873/</t>
  </si>
  <si>
    <t>Forced Labour is the Backbone of the World's Electronics Industry</t>
  </si>
  <si>
    <t>The Atlantic</t>
  </si>
  <si>
    <t>Ariel Ramchandani</t>
  </si>
  <si>
    <t xml:space="preserve">https://www.who.int/news-room/fact-sheets/detail/arsenic </t>
  </si>
  <si>
    <t>Made How - Various Products</t>
  </si>
  <si>
    <t xml:space="preserve">This Business Activity includes the manufacture and assembly of electronic products, ready for use by end consumers. Production processes include the application of highly specialized miniaturization technologies, while the final outputs are characterized by the simple fact that they generate, distribute or use electrical power. Common products which fall within this group include computers, office equipment, teleephones, radios, household appliances and electrical equipment. 
There has been a notable trend in the outsourcing of electronic product manufacturing to developing countries, specifically Asia. It is estimated that 62% of LED and LCD televisions, 86% of mobile and smart phones, and 100% of digital cameras are manufactured in Asia.[1]. The growth in high tech industries has led to the expansion of jobs, but has had extensive social and environmental impacts. Most notable is the end-of-life issue of e-waste. A recent WEF report concluded that by 2021 the annual total volume of e-waste is expected to surpass 52 million tonnes.[2] 
</t>
  </si>
  <si>
    <t>Global E-Waste Monitor</t>
  </si>
  <si>
    <t>www.itu.int/en/ITU-D/Climate-Change/Documents/GEM%202017/Global-E-waste%20Monitor%202017%20.pdf</t>
  </si>
  <si>
    <t>United Nations University/ISWA</t>
  </si>
  <si>
    <t>Baldé, C. P., Forti, V., Gray, V., Kuehr, R., Stegmann, P.,</t>
  </si>
  <si>
    <t xml:space="preserve">Repeated exposure to hazardous substances in the electronic products manufacturing industry pose a risk or acute and chronic health effects. Workers in an electronics manufacturing facility may be exposed to heavy metals and toxic chemicals such as cyanide, arsenic. [11] [10]. Some  other examples of chemicals labelled toxic, corrosive or flammable include,  solvents, degreasers, paint, adhesives and coatings; and acids and alkalis used in cleaning and water treatment.[5] [14] [16] </t>
  </si>
  <si>
    <t>The risk from heavy machinery is considered high across the sector. The electronics manufacturing process uses heavy and dangerous moving plant and assembly lines running at high speed, posing the risk of serious injury such as crushing, intrapment and flying debris. [6] [17]  The fact that modern production lines are typically well maintained and have guards and emergency stops to protect workers, does reduce the likelihood but not the consequence of these injuries. [6] [14]</t>
  </si>
  <si>
    <t>The electronics industry is associated with moderate risks from repetitive motion injuries from machinery handling, ergonomic detractions from monotonous line-work and eye strain caused by the handling of small parts and visual quality inspections. [6] [17]</t>
  </si>
  <si>
    <t>Despite the increase in mechanization, manufacturing of electrical products typically involves production lines of low-skilled workers. [17] [20] Examples of manual labour include: picking and packing; transferring, materials from one machine to another onto conveyors; conducting visual inspections, assembly and micro assembly.  [6]</t>
  </si>
  <si>
    <t>https://www.who.int/news-room/fact-sheets/</t>
  </si>
  <si>
    <t>The multitude of components and heavy reliance on raw materials for electronic products ensure that supply chains are complex. For example, a tablet or smart phone includes a display module made of plastic, aluminium, magnesium and iron; a battery; copper wires; glass, ceramics, semiconductors amd a power supply. [6]  [8]</t>
  </si>
  <si>
    <t>In the electronic products manufacturing and assembly industry, waste metals are typically sold, aluminium melted down and plastic waste is pulverised and re-used. Sharp increases in the costs of primary materials in the last decade have made recycling more economically viable than the discard of materials and waste, particularly in developed countries that have waste disposal charges.[6] [19]. However, a risk that materials won't be repurposed still remains.</t>
  </si>
  <si>
    <t>There are many issues of environmental and social concern in the mining, manufacturing of consumer electronic products. The most prominent of those being the  mining of rare earth metals and minerals, such as cobalt, gold and palladium. The mining of these materials is associated with poor working conditions and child labour. [7] [13] [14] Cobalt, in particular, is vital to the functioning of modern day electronics given that it is found in rechargeable batteries, integrated circuits and semi-conductors. Consumer electronics represented 25% of cobalt demand in 2017. [15]</t>
  </si>
  <si>
    <t>The Role of Technology &amp; Innovation in Industrial Development Report 2016</t>
  </si>
  <si>
    <t>Fact Sheets: Arsenic, Cyanide,</t>
  </si>
  <si>
    <t>https://www.who.int/ipcs/features/chemicals_concern/en/</t>
  </si>
  <si>
    <t>A typical electronic product is likely to cause harm to people and the environment if not disposed of in a designated e-waste facility.  Electronic products create hazardous e-waste at the end of life which contains mercury, lead, dioxins, arsenic, beryllium, cadmium, selenium  and PCBs.  [15]  [19] [22]</t>
  </si>
  <si>
    <t>The production of electronic equipment in some countries employs a high proportion of vulnerable workers, especially low-skilled women.  For example, the electronic equipment manufacturing in China is characterized by a predominance of young female employees in low-skilled activities. [14]. The electronics manufacturing industry in India is notably gendered. Women increasingly hold regular, salaried jobs, but in low-paid, low-productive occupations. They are typically paid much less than men and given fewer social security benefits. These women are mostly young, single, and from lower castes. [20]</t>
  </si>
  <si>
    <t xml:space="preserve">While the electronics manufacturing industry in China is not generally associated with forced labour or human tracking, [8] there are serious issues with the industry in other parts of Southeast Asia. Labour abuses, including forced labour, may occur at the lower subcontracted tiers of global supply chains via unethical labour contractors with links to human traffickers. [18] </t>
  </si>
  <si>
    <r>
      <t>A lot of globally recognised brands that sell electronic products outsource production to contract manufacturers. These manufacturers often have to respond to external pressures and unpredictable production schedules by using non-standard forms of employment to ensure that demand is met. Flexibility increased through various means, including greater use of part-time, temporary, casual and zero-hour contracts. [14]</t>
    </r>
    <r>
      <rPr>
        <sz val="13"/>
        <color rgb="FF0070C0"/>
        <rFont val="Calibri"/>
        <family val="2"/>
      </rPr>
      <t xml:space="preserve">  </t>
    </r>
  </si>
  <si>
    <t>Despite the increase in mechanization, manufacturing of electrical products typically involves production lines of low-skilled workers. [14] [17] [20] Examples of manual labour include: picking and packing; transferring, materials from one machine to another onto conveyors; conducting visual inspections, assembly and micro assembly.  [6]</t>
  </si>
  <si>
    <r>
      <t xml:space="preserve">Undpredictable incomes are prevalent in electronic product manufacturing, Particularly in China and other South East Asian countries. While in some cases employees can only achieve minimum wage by working overtime, other companies deduct a substantial portion of the salary for housing and catering. There are cases where overtime is not compensated at a premium rate and where employees are made financially liable for quality losses or misconduct. [14] </t>
    </r>
    <r>
      <rPr>
        <sz val="13"/>
        <color theme="9" tint="-0.249977111117893"/>
        <rFont val="Calibri"/>
        <family val="2"/>
      </rPr>
      <t xml:space="preserve"> </t>
    </r>
  </si>
  <si>
    <t>https://ec.europa.eu/environment/waste/rohs_eee/index_en.htm</t>
  </si>
  <si>
    <t>The ROHS Directive</t>
  </si>
  <si>
    <t>European Commission</t>
  </si>
  <si>
    <t>Environment</t>
  </si>
  <si>
    <t>Exposure to hazardous substances in the electronic products manufacturing industry pose a risk or acute health effects from direct contact and the breathing in of vapours. Some examples of  chemicals labelled toxic, corrosive or flammable include,  solvents, degreasers, paint, adhesives and coatings; and acids and alkalis used in cleaning and water treatment. [6] [7] [14]</t>
  </si>
  <si>
    <t>Chemicals of Major Health Public Concern</t>
  </si>
  <si>
    <t>The risk from heavy machinery is considered high across the sector. The electronics manufacturing process uses heavy and dangerous moving plant and assembly lines running at high speed, posing the risk of serious injury such as crushing, intrapment and flying debris.  The fact that modern production lines are typically well maintained and have guards and emergency stops to protect workers reduce the likelihood but not the consequence of these injuries. [1] [6]</t>
  </si>
  <si>
    <t xml:space="preserve">The electronics industry is associated with moderate risks from repetitive motion injuries from machinery handling, ergonomic detractions from monotonous line-work and eye strain caused by the handling of small parts and visual quality inspections. [1] [14] </t>
  </si>
  <si>
    <t>https://link.springer.com/article/10.1007/s41027-017-0058-3</t>
  </si>
  <si>
    <t>A lot of electronic product manufacturing is undertaken by migrant labour - particularly young rural migrants moving to cities in Southeast Asian countries. [7] For example, Foxconn Technology Group, a Taiwanese-owned transnational corporation that holds more than 50 percent of the market share in global electronics manufacturing, has 1.4m workers in China who are mostly of rural migrants in their late teens to twenties who have struggled to obtain workers rights. [1] [23]</t>
  </si>
  <si>
    <r>
      <t>A lot of globally recognised brands that sell electronic products outsource production to contract manufacturers. These manufacturers often have to respond to external pressures and unpredictable production schedules by using non-standard forms of employment to ensure that demand is met. Flexibility increased through various means, including greater use of part-time, temporary, casual and zero-hour contracts. [1] [8]</t>
    </r>
    <r>
      <rPr>
        <sz val="13"/>
        <color rgb="FF0070C0"/>
        <rFont val="Calibri"/>
        <family val="2"/>
      </rPr>
      <t xml:space="preserve">  </t>
    </r>
  </si>
  <si>
    <t xml:space="preserve">Excessive working hours to keep up with demand has been identified as a key concern for electronic product manufacturing. Working hours often far exceeding the ILO limit of 48 hours per week. [1] [17] Pressure to meet ambitious production schedules has lead to psychological stress. One 2012 report described how around 150 Chinese workers from Foxconn, the world's largest electronics manufacturer, threatened to commit suicide by leaping from their factory roof in protest at their working conditions. [17] </t>
  </si>
  <si>
    <t xml:space="preserve">There are serious issues with the industry in parts of Southeast Asia. Labour abuses, including forced labour, may occur at the lower subcontracted tiers of global supply chains via unethical labour contractors with links to human traffickers. [7] [18] </t>
  </si>
  <si>
    <r>
      <t xml:space="preserve">A lot of globally recognised brands that sell electronic products outsource production to contract manufacturers. These manufacturers often have to respond to external pressures and unpredictable production schedules by using non-standard forms of employment to ensure that demand is met. Flexibility is increased through various means, including greater use of part-time, temporary, casual and zero-hour contracts.[1] [18] [23] </t>
    </r>
    <r>
      <rPr>
        <sz val="13"/>
        <color rgb="FF0070C0"/>
        <rFont val="Calibri"/>
        <family val="2"/>
      </rPr>
      <t xml:space="preserve"> </t>
    </r>
  </si>
  <si>
    <t>Despite the increase in mechanization, manufacturing of electrical products typically involves production lines of low-skilled workers. [17] [20] Examples of manual labour include: picking and packing; transferring, materials from one machine to another onto conveyors; conducting visual inspections, assembly and micro assembly. [6]</t>
  </si>
  <si>
    <r>
      <t xml:space="preserve">Undpredictable incomes are prevalent in electronic product manufacturing, Particularly in China and other South East Asian countries. While in some cases employees can only achieve minimum wage by working overtime, other companies deduct a substantial portion of the salary for housing and catering. There are cases where overtime is not compensated at a premium rate and where employees are made financially liable for quality losses or misconduct.[1]  [14] </t>
    </r>
    <r>
      <rPr>
        <sz val="13"/>
        <color theme="9" tint="-0.249977111117893"/>
        <rFont val="Calibri"/>
        <family val="2"/>
      </rPr>
      <t xml:space="preserve"> </t>
    </r>
  </si>
  <si>
    <t>A lot of electronic product manufacturing is undertaken by migrant labour - particularly young rural migrants moving to cities in South East Asian countries. For example, Foxconn Technology Group, a Taiwanese-owned transnational corporation that holds more than 50 percent of the market share in global electronics manufacturing, has 1.4m workers in China who are mostly of rural migrants in their late teens to twenties who have struggled to obtain workers rights.   [1] [17]</t>
  </si>
  <si>
    <t xml:space="preserve">Typical electronic products create hazardous e-waste at the end of life containing mercury, lead, dioxins, arsenic, beryllium, cadmium, selenium  and PCBs. [15] Managing and recycling e-waste, while useful and necessary, has resulted in significant contamination in developing countries.[1]  [21] [22] The area around Tianjin, China has become one of the world's largest e-waste disposal centers, where electronics are processed by manually disassembly or burning. This can result in serious exposure to toxicants for both workers and the environment. [21] </t>
  </si>
  <si>
    <t>Many electronic products are designed to become obsolete within a few years. Rapid uptake of information technology around the world, coupled with the advent of new design and technology at regular intervals, is causing the early obsolescence of computers, laptops, phones, cameras and TVs and other products. It is difficult to extract valuable metals from the e-waste [2] [19] [22]  The unavailability of spare parts to repair electronic equipment exacerabates the e-waste problem.</t>
  </si>
  <si>
    <t xml:space="preserve">Electronic products contain many components and are packaged for transport to retailers and consumers. For example a tablet or smart phone includes a display module made of plastic, aluminium, magnesium and iron; a battery; copper wires; glass, ceramics, semiconductors and a power supply. Similar components are found in TVs, cameras microwave ovens an a myriad of other electronic products. [14].  A typical production process involves taking printed circuit boards  and combining them with touch screens, lithium-ion batteries and tiny motors and speakers. [4] [6]  </t>
  </si>
  <si>
    <t>A typical electronic product contains some harmful components and materials such as heavy metals.  A typical production process involves taking printed circuit boards  and combining them with touch screens, lithium-ion batteries and tiny motors and speakers. [4] [6] Cadmium and lead are two common materials found in electronic products that are listed by the World Health Organisation as Chemicals of Major Health Public Concern. [12] [13]</t>
  </si>
  <si>
    <r>
      <t>The manufacturing and assembly of electronic products is highly reliant on automated production equipment. The mechanization of production has been driven by technological innovation and product miniaturization. In most product groups, this is achieved using automatic assembly machines. [4] [5] [6]</t>
    </r>
    <r>
      <rPr>
        <sz val="13"/>
        <color theme="9" tint="-0.249977111117893"/>
        <rFont val="Calibri"/>
        <family val="2"/>
      </rPr>
      <t xml:space="preserve"> </t>
    </r>
    <r>
      <rPr>
        <sz val="13"/>
        <color theme="1"/>
        <rFont val="Calibri"/>
        <family val="2"/>
      </rPr>
      <t xml:space="preserve">The energy consumed in production is higher than in the consumer use phase itself. [7] </t>
    </r>
  </si>
  <si>
    <t xml:space="preserve">The industry typically uses specialized process exhaust, ventilation and pollution control equipment to maintain air and water quality in order to meet regulatory compliance obligations. This equipment  generally runs 24hrs per day. [6] </t>
  </si>
  <si>
    <t>A typical electronic product is likely to cause harm to people and the environment if not disposed of in a designated e-waste facility.  Electronic products create hazardous e-waste at the end of life which contains mercury, lead, dioxins, arsenic, beryllium, cadmium, selenium  and PCBs. [15] [19] [22]</t>
  </si>
  <si>
    <t xml:space="preserve">Many electronic products are complex and require technical expertise to disassemble for repurposing. This results in parts and products being discarded, generally into landfill and the mounting e-waste problem. Typical electronic products create hazardous e-waste at the end of life containing mercury, lead, dioxins, arsenic, beryllium, cadmium, selenium  and PCBs. [19]  [22]  Managing and recycling e-waste, while useful and necessary, has resulted in significant contamination in developing countries. The area around Tianjin, China has become one of the world's largest e-waste disposal centers, where electronics are processed by manually disassembly or burning. This can result in serious exposure to toxicants for both workers and the environment. [21] </t>
  </si>
  <si>
    <t xml:space="preserve">The manufacture and assembly of electronic products requires water at all stages of the production. Processes such as cutting, grinding, pressing, punching, joining, bending, coating, gluing, painting and bolting sections together are underaken to produce a final product. Water is used in processes such as washing parts, cooling, degreasing, cleaning and in bath solutions for electroplating. [6] </t>
  </si>
  <si>
    <t xml:space="preserve">Beyond being water intensive, electronics manufacturing processes produce chemical-laden wastewater that varies in quantity and toxicity. The highest risk comes from premises that undertake electropating, anodizing, chromating and metal finishing work. Wastewater can contain cyanide, toxic metals - chromium, copper, nickel, zinc and high chemical oxygen demand (COD).  [11] [6] </t>
  </si>
  <si>
    <t>The manfacture of electronic products typically uses harmful substances as an operational input. [6] [11] Increasingly stringent regulation has limited the use of cadmium, lead, mercury, hexavalent chromium and certain flame retardants from electronic products due to their toxicity. [14 ] [25] However there is the potential for continued use of these substances and many other toxic substances remain central to electronics manufacturing. For example, arsenic is a common alloying agent but is a confirmed carcinogen. [12] Furthermore, toxic metals such as chromium, zinc and lead have been found as contaminants surrounding electronic manufacturing sites. [10]</t>
  </si>
  <si>
    <t>The manfacture of electronic products typically uses harmful substances as an operational input. [6] [11] Increasingly stringent regulation has limited the use of cadmium, lead, mercury, hexavalent chromium and certain flame retardants from electronic products due to their toxicity. [14 ] [25] However there is the potential for continued use of these substances and many other toxic substances remain central to electronics manufacturing. 
In particular, chemical-laden wastewater containing cyanide, toxic metals - chromium, copper, nickel and zinc can lead to contamination of eelctronic manufacturing sites. [10]  [11] [6]</t>
  </si>
  <si>
    <t xml:space="preserve">Production facilities that are limited to the assembly of components into final goods without further manufacturing  are unlikely to be at risk of significant spills of wastewater or chemicals. Adhesives, lubricants, paint and cleaning products are used and stored in relatively low volumes in this part of the electronics industry. [16] </t>
  </si>
  <si>
    <t xml:space="preserve">Repeated exposure to hazardous substances in the electronic products manufacturing industry pose a risk of long-term health effects. The main hcausesw are the handling of toxic materials and the prolonged exposure to vapours. [14] [6] Arsenic used as an alloying agent is a confirmed carcinogen that can cause skin lesions and is associated with cardiovascular disesase and diebetes. [11] [12] [13] </t>
  </si>
  <si>
    <t xml:space="preserve">Excessive working hours to keep up with demand has been identified as a key concern for electronic product manufacturing. [1] [7] [14] Working hours often far exceeding the ILO limit of 48 hours per week. Pressure to meet ambitious production schedules has lead to psychological stress. One 2012 report described how around 150 Chinese workers from Foxconn, the world's largest electronics manufacturer, threatened to commit suicide by leaping from their factory roof in protest of their working conditions. [17] </t>
  </si>
  <si>
    <t xml:space="preserve">Cut during calibration.
Upgrading on too low a threshold re complexity/harm +  rule of thumb: improper disposal as a risk not sufficient to upgrade. </t>
  </si>
  <si>
    <t>Reflects BE15.</t>
  </si>
  <si>
    <t>Needs rationale</t>
  </si>
  <si>
    <t xml:space="preserve">Above cut during calibration: rule of thumb is that BE17 should cause harm during use to be upgrade: e-waste issue is insuffficient as covered under BE19. </t>
  </si>
  <si>
    <t>Production facilities that are limited to the assembly of components into final goods without further manufacturing  are less likely to consume significant amounts of water and generate toxic waste water. Adhesives, lubricants, paint and cleaning products are used in relatively low numbers in this part of electronics manufacturing, with the only exception being solder. [16]
Changed during calibration: added assembly and manufacturing difference into issue log.</t>
  </si>
  <si>
    <t xml:space="preserve">Production facilities that are limited to the assembly of components into final goods without further manufacturing  are unlikely to be at risk of significant spills of wastewater or chemicals. Adhesives, lubricants, paint and cleaning products are used and stored in relatively low volumes in this part of the electronics industry. [16] 
Cut and changed to High during calibration: impact of seeking metals highly detrimental. </t>
  </si>
  <si>
    <t xml:space="preserve">Another good source: https://www.google.com/url?sa=t&amp;rct=j&amp;q=&amp;esrc=s&amp;source=web&amp;cd=&amp;ved=2ahUKEwj47qaMqIXvAhWHUhUIHUccCP4QFjACegQIARAD&amp;url=https%3A%2F%2Fgoodelectronics.org%2Fkey-social-impacts-of-electronics-production-and-weee-recycling-in-china%2F&amp;usg=AOvVaw3aUpUyITuhte5eHhHxDCsC </t>
  </si>
  <si>
    <t xml:space="preserve">Added from 'other' electronic components heatmap durinc calibration - source is SASB = reliable &amp; clear issue. </t>
  </si>
  <si>
    <t>ELECTRICAL &amp; ELECTRONIC EQUIPMENT</t>
  </si>
  <si>
    <t>Sustainability Accounting Standards Board</t>
  </si>
  <si>
    <t>https://www.sasb.org/wp-content/uploads/2019/08/RT0202_EEE_Brief.pdf</t>
  </si>
  <si>
    <t>In certain parts of the world, electronics manufacturers have been alleged to partake in anti competitive behaviour by securing contracts using unethical tactics such as bribery, price fixing, etc. Large electrical and electronic companies have been investigated and fined for various anti-trust and anti-competitive behaviour such as price fixing and price collusion. [26]</t>
  </si>
  <si>
    <t>Changed from Split to High during calibration</t>
  </si>
  <si>
    <t xml:space="preserve">Need rationales - aligning with other manufacturing.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</si>
</sst>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0" x14ac:knownFonts="1">
    <font>
      <sz val="12"/>
      <color theme="1"/>
      <name val="Calibri"/>
      <family val="2"/>
      <scheme val="minor"/>
    </font>
    <font>
      <sz val="12"/>
      <color theme="1"/>
      <name val="Calibri"/>
      <family val="2"/>
    </font>
    <font>
      <b/>
      <sz val="20"/>
      <color theme="0"/>
      <name val="Calibri"/>
      <family val="2"/>
    </font>
    <font>
      <b/>
      <sz val="14"/>
      <color theme="0"/>
      <name val="Calibri"/>
      <family val="2"/>
    </font>
    <font>
      <sz val="8"/>
      <name val="Calibri"/>
      <family val="2"/>
      <scheme val="minor"/>
    </font>
    <font>
      <b/>
      <sz val="12"/>
      <color theme="1"/>
      <name val="Calibri"/>
      <family val="2"/>
      <scheme val="minor"/>
    </font>
    <font>
      <b/>
      <sz val="14"/>
      <color theme="3" tint="-0.499984740745262"/>
      <name val="Calibri"/>
      <family val="2"/>
    </font>
    <font>
      <sz val="12"/>
      <color theme="0" tint="-0.499984740745262"/>
      <name val="Calibri"/>
      <family val="2"/>
    </font>
    <font>
      <sz val="12"/>
      <color theme="0" tint="-0.499984740745262"/>
      <name val="Calibri (Body)"/>
    </font>
    <font>
      <sz val="12"/>
      <color rgb="FF3F3F3F"/>
      <name val="Helvetica"/>
      <family val="2"/>
    </font>
    <font>
      <b/>
      <sz val="14"/>
      <color theme="0"/>
      <name val="Calibri"/>
      <family val="2"/>
      <scheme val="minor"/>
    </font>
    <font>
      <sz val="14"/>
      <color theme="1"/>
      <name val="Calibri"/>
      <family val="2"/>
      <scheme val="minor"/>
    </font>
    <font>
      <sz val="14"/>
      <color theme="3" tint="-0.499984740745262"/>
      <name val="Calibri"/>
      <family val="2"/>
    </font>
    <font>
      <sz val="14"/>
      <color theme="0" tint="-0.499984740745262"/>
      <name val="Calibri"/>
      <family val="2"/>
    </font>
    <font>
      <sz val="14"/>
      <color theme="0"/>
      <name val="Calibri"/>
      <family val="2"/>
    </font>
    <font>
      <sz val="14"/>
      <color theme="3" tint="-0.499984740745262"/>
      <name val="Calibri"/>
      <family val="2"/>
      <scheme val="minor"/>
    </font>
    <font>
      <sz val="13"/>
      <color theme="3" tint="-0.499984740745262"/>
      <name val="Calibri"/>
      <family val="2"/>
      <scheme val="minor"/>
    </font>
    <font>
      <sz val="14"/>
      <color theme="2" tint="-0.499984740745262"/>
      <name val="Calibri"/>
      <family val="2"/>
    </font>
    <font>
      <sz val="14"/>
      <color theme="0" tint="-0.499984740745262"/>
      <name val="Calibri (Body)"/>
    </font>
    <font>
      <sz val="14"/>
      <color theme="3" tint="-0.499984740745262"/>
      <name val="Calibri (Body)"/>
    </font>
    <font>
      <sz val="14"/>
      <color theme="0" tint="-0.499984740745262"/>
      <name val="Calibri"/>
      <family val="2"/>
      <scheme val="minor"/>
    </font>
    <font>
      <sz val="13"/>
      <color theme="3" tint="-0.499984740745262"/>
      <name val="Calibri (Body)"/>
    </font>
    <font>
      <sz val="13"/>
      <color theme="0" tint="-0.499984740745262"/>
      <name val="Calibri (Body)"/>
    </font>
    <font>
      <sz val="13"/>
      <color theme="3" tint="-0.499984740745262"/>
      <name val="Calibri"/>
      <family val="2"/>
    </font>
    <font>
      <sz val="13"/>
      <color theme="0" tint="-0.499984740745262"/>
      <name val="Calibri"/>
      <family val="2"/>
    </font>
    <font>
      <sz val="13"/>
      <color theme="0" tint="-0.499984740745262"/>
      <name val="Calibri"/>
      <family val="2"/>
      <scheme val="minor"/>
    </font>
    <font>
      <sz val="13"/>
      <color theme="1"/>
      <name val="Calibri"/>
      <family val="2"/>
      <scheme val="minor"/>
    </font>
    <font>
      <sz val="13"/>
      <color theme="1"/>
      <name val="Calibri"/>
      <family val="2"/>
    </font>
    <font>
      <b/>
      <sz val="18"/>
      <color theme="0"/>
      <name val="Calibri"/>
      <family val="2"/>
      <scheme val="minor"/>
    </font>
    <font>
      <i/>
      <sz val="12"/>
      <color theme="1"/>
      <name val="Calibri"/>
      <family val="2"/>
      <scheme val="minor"/>
    </font>
    <font>
      <sz val="11"/>
      <color rgb="FF000000"/>
      <name val="Calibri"/>
      <family val="2"/>
      <scheme val="minor"/>
    </font>
    <font>
      <u/>
      <sz val="12"/>
      <color theme="10"/>
      <name val="Calibri"/>
      <family val="2"/>
      <scheme val="minor"/>
    </font>
    <font>
      <sz val="12"/>
      <color theme="0"/>
      <name val="Calibri"/>
      <family val="2"/>
      <scheme val="minor"/>
    </font>
    <font>
      <sz val="12"/>
      <color rgb="FF000000"/>
      <name val="Calibri"/>
      <family val="2"/>
      <scheme val="minor"/>
    </font>
    <font>
      <sz val="13"/>
      <color theme="1"/>
      <name val="Calibri (Body)"/>
    </font>
    <font>
      <sz val="12"/>
      <color theme="1"/>
      <name val="Calibri (Body)"/>
    </font>
    <font>
      <sz val="14"/>
      <color theme="1"/>
      <name val="Calibri"/>
      <family val="2"/>
    </font>
    <font>
      <b/>
      <sz val="14"/>
      <color theme="1"/>
      <name val="Calibri"/>
      <family val="2"/>
      <scheme val="minor"/>
    </font>
    <font>
      <b/>
      <sz val="16"/>
      <color theme="0"/>
      <name val="Calibri"/>
      <family val="2"/>
    </font>
    <font>
      <sz val="14"/>
      <color rgb="FF225E6F"/>
      <name val="Calibri"/>
      <family val="2"/>
      <scheme val="minor"/>
    </font>
    <font>
      <sz val="13"/>
      <color rgb="FF225E6F"/>
      <name val="Calibri"/>
      <family val="2"/>
      <scheme val="minor"/>
    </font>
    <font>
      <sz val="13"/>
      <color theme="9" tint="-0.249977111117893"/>
      <name val="Calibri"/>
      <family val="2"/>
    </font>
    <font>
      <sz val="13"/>
      <color rgb="FF0070C0"/>
      <name val="Calibri"/>
      <family val="2"/>
    </font>
    <font>
      <sz val="13"/>
      <color rgb="FFFF0000"/>
      <name val="Calibri"/>
      <family val="2"/>
    </font>
    <font>
      <sz val="13"/>
      <color rgb="FFFF0000"/>
      <name val="Calibri"/>
      <family val="2"/>
      <scheme val="minor"/>
    </font>
    <font>
      <sz val="12"/>
      <color theme="1"/>
      <name val="Arial"/>
      <family val="2"/>
    </font>
    <font>
      <sz val="12"/>
      <color rgb="FF4472C4"/>
      <name val="Times New Roman"/>
      <family val="1"/>
    </font>
    <font>
      <sz val="10"/>
      <color theme="1"/>
      <name val="Times New Roman"/>
      <family val="1"/>
    </font>
    <font>
      <sz val="10"/>
      <color rgb="FF4C4D4F"/>
      <name val="Times New Roman"/>
      <family val="1"/>
    </font>
    <font>
      <sz val="13"/>
      <color theme="4"/>
      <name val="Calibri"/>
      <family val="2"/>
    </font>
  </fonts>
  <fills count="21">
    <fill>
      <patternFill patternType="none"/>
    </fill>
    <fill>
      <patternFill patternType="gray125"/>
    </fill>
    <fill>
      <patternFill patternType="solid">
        <fgColor rgb="FF338CA6"/>
        <bgColor indexed="64"/>
      </patternFill>
    </fill>
    <fill>
      <patternFill patternType="solid">
        <fgColor rgb="FF58B2CB"/>
        <bgColor indexed="64"/>
      </patternFill>
    </fill>
    <fill>
      <patternFill patternType="solid">
        <fgColor theme="3" tint="0.59999389629810485"/>
        <bgColor indexed="64"/>
      </patternFill>
    </fill>
    <fill>
      <patternFill patternType="solid">
        <fgColor rgb="FFBBDFEB"/>
        <bgColor indexed="64"/>
      </patternFill>
    </fill>
    <fill>
      <patternFill patternType="solid">
        <fgColor rgb="FFBBDFEA"/>
        <bgColor indexed="64"/>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3" tint="0.79998168889431442"/>
        <bgColor rgb="FF000000"/>
      </patternFill>
    </fill>
    <fill>
      <patternFill patternType="solid">
        <fgColor theme="3" tint="0.79998168889431442"/>
        <bgColor indexed="64"/>
      </patternFill>
    </fill>
    <fill>
      <patternFill patternType="solid">
        <fgColor theme="2"/>
        <bgColor indexed="64"/>
      </patternFill>
    </fill>
    <fill>
      <patternFill patternType="solid">
        <fgColor theme="3" tint="0.59999389629810485"/>
        <bgColor rgb="FF000000"/>
      </patternFill>
    </fill>
    <fill>
      <patternFill patternType="solid">
        <fgColor theme="3"/>
        <bgColor indexed="64"/>
      </patternFill>
    </fill>
    <fill>
      <patternFill patternType="solid">
        <fgColor theme="3" tint="-0.249977111117893"/>
        <bgColor indexed="64"/>
      </patternFill>
    </fill>
    <fill>
      <patternFill patternType="solid">
        <fgColor rgb="FFFCDEB3"/>
        <bgColor indexed="64"/>
      </patternFill>
    </fill>
    <fill>
      <patternFill patternType="solid">
        <fgColor rgb="FFF2F2F2"/>
        <bgColor indexed="64"/>
      </patternFill>
    </fill>
    <fill>
      <patternFill patternType="solid">
        <fgColor rgb="FFBBDFEA"/>
        <bgColor rgb="FF000000"/>
      </patternFill>
    </fill>
    <fill>
      <patternFill patternType="solid">
        <fgColor rgb="FFF2F2F2"/>
        <bgColor rgb="FF000000"/>
      </patternFill>
    </fill>
    <fill>
      <patternFill patternType="solid">
        <fgColor theme="0"/>
        <bgColor indexed="64"/>
      </patternFill>
    </fill>
    <fill>
      <patternFill patternType="solid">
        <fgColor rgb="FFFCDEB3"/>
        <bgColor rgb="FF000000"/>
      </patternFill>
    </fill>
  </fills>
  <borders count="40">
    <border>
      <left/>
      <right/>
      <top/>
      <bottom/>
      <diagonal/>
    </border>
    <border>
      <left style="thin">
        <color theme="0"/>
      </left>
      <right style="thin">
        <color theme="0"/>
      </right>
      <top style="thin">
        <color theme="0"/>
      </top>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top style="thin">
        <color theme="0"/>
      </top>
      <bottom style="thin">
        <color theme="0"/>
      </bottom>
      <diagonal/>
    </border>
    <border>
      <left/>
      <right/>
      <top/>
      <bottom style="thin">
        <color theme="0"/>
      </bottom>
      <diagonal/>
    </border>
    <border>
      <left style="thin">
        <color theme="0"/>
      </left>
      <right/>
      <top/>
      <bottom style="thin">
        <color theme="0"/>
      </bottom>
      <diagonal/>
    </border>
    <border>
      <left style="thick">
        <color theme="2"/>
      </left>
      <right style="thin">
        <color theme="0"/>
      </right>
      <top style="thick">
        <color theme="2"/>
      </top>
      <bottom style="thin">
        <color theme="0"/>
      </bottom>
      <diagonal/>
    </border>
    <border>
      <left style="thin">
        <color theme="0"/>
      </left>
      <right style="thin">
        <color theme="0"/>
      </right>
      <top style="thick">
        <color theme="2"/>
      </top>
      <bottom style="thin">
        <color theme="0"/>
      </bottom>
      <diagonal/>
    </border>
    <border>
      <left style="thin">
        <color theme="0"/>
      </left>
      <right style="thick">
        <color theme="2"/>
      </right>
      <top style="thick">
        <color theme="2"/>
      </top>
      <bottom style="thin">
        <color theme="0"/>
      </bottom>
      <diagonal/>
    </border>
    <border>
      <left style="thick">
        <color theme="2"/>
      </left>
      <right style="thin">
        <color theme="0"/>
      </right>
      <top style="thin">
        <color theme="0"/>
      </top>
      <bottom style="thin">
        <color theme="0"/>
      </bottom>
      <diagonal/>
    </border>
    <border>
      <left style="thin">
        <color theme="0"/>
      </left>
      <right style="thick">
        <color theme="2"/>
      </right>
      <top style="thin">
        <color theme="0"/>
      </top>
      <bottom style="thin">
        <color theme="0"/>
      </bottom>
      <diagonal/>
    </border>
    <border>
      <left style="thick">
        <color theme="2"/>
      </left>
      <right style="thin">
        <color theme="0"/>
      </right>
      <top style="thin">
        <color theme="0"/>
      </top>
      <bottom style="thick">
        <color theme="2"/>
      </bottom>
      <diagonal/>
    </border>
    <border>
      <left style="thin">
        <color theme="0"/>
      </left>
      <right style="thin">
        <color theme="0"/>
      </right>
      <top style="thin">
        <color theme="0"/>
      </top>
      <bottom style="thick">
        <color theme="2"/>
      </bottom>
      <diagonal/>
    </border>
    <border>
      <left style="thin">
        <color theme="0"/>
      </left>
      <right style="thick">
        <color theme="2"/>
      </right>
      <top style="thin">
        <color theme="0"/>
      </top>
      <bottom style="thick">
        <color theme="2"/>
      </bottom>
      <diagonal/>
    </border>
    <border>
      <left style="thick">
        <color theme="2"/>
      </left>
      <right/>
      <top style="thick">
        <color theme="2"/>
      </top>
      <bottom style="thin">
        <color theme="0"/>
      </bottom>
      <diagonal/>
    </border>
    <border>
      <left/>
      <right/>
      <top style="thick">
        <color theme="2"/>
      </top>
      <bottom style="thin">
        <color theme="0"/>
      </bottom>
      <diagonal/>
    </border>
    <border>
      <left/>
      <right style="thick">
        <color theme="2"/>
      </right>
      <top style="thick">
        <color theme="2"/>
      </top>
      <bottom style="thin">
        <color theme="0"/>
      </bottom>
      <diagonal/>
    </border>
    <border>
      <left style="thick">
        <color theme="2"/>
      </left>
      <right style="thin">
        <color theme="0"/>
      </right>
      <top style="thin">
        <color theme="0"/>
      </top>
      <bottom/>
      <diagonal/>
    </border>
    <border>
      <left style="thin">
        <color theme="0"/>
      </left>
      <right style="thick">
        <color theme="2"/>
      </right>
      <top style="thin">
        <color theme="0"/>
      </top>
      <bottom/>
      <diagonal/>
    </border>
    <border>
      <left style="thin">
        <color theme="0"/>
      </left>
      <right/>
      <top style="thin">
        <color theme="0"/>
      </top>
      <bottom/>
      <diagonal/>
    </border>
    <border>
      <left style="thick">
        <color theme="2"/>
      </left>
      <right style="thin">
        <color theme="0"/>
      </right>
      <top/>
      <bottom/>
      <diagonal/>
    </border>
    <border>
      <left style="thin">
        <color theme="0"/>
      </left>
      <right style="thick">
        <color theme="2"/>
      </right>
      <top/>
      <bottom/>
      <diagonal/>
    </border>
    <border>
      <left style="thick">
        <color theme="2"/>
      </left>
      <right style="thin">
        <color theme="0"/>
      </right>
      <top/>
      <bottom style="thick">
        <color theme="2"/>
      </bottom>
      <diagonal/>
    </border>
    <border>
      <left style="thin">
        <color theme="0"/>
      </left>
      <right/>
      <top style="thin">
        <color theme="0"/>
      </top>
      <bottom style="thick">
        <color theme="2"/>
      </bottom>
      <diagonal/>
    </border>
    <border>
      <left/>
      <right style="thin">
        <color theme="0"/>
      </right>
      <top/>
      <bottom style="thin">
        <color theme="0"/>
      </bottom>
      <diagonal/>
    </border>
    <border>
      <left/>
      <right/>
      <top style="thin">
        <color theme="0"/>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right/>
      <top/>
      <bottom style="thin">
        <color rgb="FFFFFFFF"/>
      </bottom>
      <diagonal/>
    </border>
    <border>
      <left style="thin">
        <color theme="0"/>
      </left>
      <right style="thick">
        <color theme="2"/>
      </right>
      <top/>
      <bottom style="thin">
        <color theme="0"/>
      </bottom>
      <diagonal/>
    </border>
    <border>
      <left style="thin">
        <color theme="0"/>
      </left>
      <right/>
      <top/>
      <bottom/>
      <diagonal/>
    </border>
    <border>
      <left style="thin">
        <color theme="0"/>
      </left>
      <right style="thin">
        <color theme="0"/>
      </right>
      <top style="thin">
        <color theme="0"/>
      </top>
      <bottom style="thin">
        <color rgb="FFFFFFFF"/>
      </bottom>
      <diagonal/>
    </border>
    <border>
      <left style="thick">
        <color theme="2"/>
      </left>
      <right style="thin">
        <color theme="0"/>
      </right>
      <top/>
      <bottom style="thin">
        <color theme="0"/>
      </bottom>
      <diagonal/>
    </border>
  </borders>
  <cellStyleXfs count="2">
    <xf numFmtId="0" fontId="0" fillId="0" borderId="0"/>
    <xf numFmtId="0" fontId="31" fillId="0" borderId="0" applyNumberFormat="0" applyFill="0" applyBorder="0" applyAlignment="0" applyProtection="0"/>
  </cellStyleXfs>
  <cellXfs count="307">
    <xf numFmtId="0" fontId="0" fillId="0" borderId="0" xfId="0"/>
    <xf numFmtId="0" fontId="5" fillId="0" borderId="0" xfId="0" applyFont="1"/>
    <xf numFmtId="0" fontId="0" fillId="0" borderId="0" xfId="0" applyFont="1"/>
    <xf numFmtId="0" fontId="27" fillId="15" borderId="5" xfId="0" applyFont="1" applyFill="1" applyBorder="1" applyAlignment="1" applyProtection="1">
      <alignment horizontal="left" vertical="center" wrapText="1"/>
      <protection locked="0"/>
    </xf>
    <xf numFmtId="0" fontId="27" fillId="15" borderId="11" xfId="0" applyFont="1" applyFill="1" applyBorder="1" applyAlignment="1" applyProtection="1">
      <alignment horizontal="left" vertical="center" wrapText="1"/>
      <protection locked="0"/>
    </xf>
    <xf numFmtId="0" fontId="27" fillId="15" borderId="12" xfId="0" applyFont="1" applyFill="1" applyBorder="1" applyAlignment="1" applyProtection="1">
      <alignment horizontal="left" vertical="center" wrapText="1"/>
      <protection locked="0"/>
    </xf>
    <xf numFmtId="0" fontId="27" fillId="15" borderId="14" xfId="0" applyFont="1" applyFill="1" applyBorder="1" applyAlignment="1" applyProtection="1">
      <alignment horizontal="left" vertical="center" wrapText="1"/>
      <protection locked="0"/>
    </xf>
    <xf numFmtId="0" fontId="27" fillId="15" borderId="16" xfId="0" applyFont="1" applyFill="1" applyBorder="1" applyAlignment="1" applyProtection="1">
      <alignment horizontal="left" vertical="center" wrapText="1"/>
      <protection locked="0"/>
    </xf>
    <xf numFmtId="0" fontId="27" fillId="15" borderId="17" xfId="0" applyFont="1" applyFill="1" applyBorder="1" applyAlignment="1" applyProtection="1">
      <alignment horizontal="left" vertical="center" wrapText="1"/>
      <protection locked="0"/>
    </xf>
    <xf numFmtId="0" fontId="27" fillId="15" borderId="1" xfId="0" applyFont="1" applyFill="1" applyBorder="1" applyAlignment="1" applyProtection="1">
      <alignment horizontal="left" vertical="center" wrapText="1"/>
      <protection locked="0"/>
    </xf>
    <xf numFmtId="0" fontId="27" fillId="15" borderId="22" xfId="0" applyFont="1" applyFill="1" applyBorder="1" applyAlignment="1" applyProtection="1">
      <alignment horizontal="left" vertical="center" wrapText="1"/>
      <protection locked="0"/>
    </xf>
    <xf numFmtId="0" fontId="0" fillId="0" borderId="0" xfId="0" applyProtection="1">
      <protection locked="0"/>
    </xf>
    <xf numFmtId="0" fontId="0" fillId="0" borderId="0" xfId="0" applyProtection="1"/>
    <xf numFmtId="0" fontId="28" fillId="0" borderId="0" xfId="0" applyFont="1" applyFill="1" applyBorder="1" applyAlignment="1" applyProtection="1">
      <alignment horizontal="center" vertical="center"/>
    </xf>
    <xf numFmtId="0" fontId="28" fillId="0" borderId="0" xfId="0" applyFont="1" applyFill="1" applyBorder="1" applyAlignment="1" applyProtection="1">
      <alignment vertical="center"/>
    </xf>
    <xf numFmtId="0" fontId="10" fillId="13" borderId="5" xfId="0" applyFont="1" applyFill="1" applyBorder="1" applyAlignment="1" applyProtection="1">
      <alignment horizontal="center" vertical="center"/>
    </xf>
    <xf numFmtId="0" fontId="10" fillId="13" borderId="7" xfId="0" applyFont="1" applyFill="1" applyBorder="1" applyAlignment="1" applyProtection="1">
      <alignment horizontal="center" vertical="center"/>
    </xf>
    <xf numFmtId="0" fontId="0" fillId="10" borderId="5" xfId="0" applyFill="1" applyBorder="1" applyAlignment="1" applyProtection="1">
      <alignment horizontal="center" vertical="center"/>
    </xf>
    <xf numFmtId="0" fontId="33" fillId="10" borderId="7" xfId="0" applyFont="1" applyFill="1" applyBorder="1" applyAlignment="1" applyProtection="1">
      <alignment vertical="center"/>
    </xf>
    <xf numFmtId="0" fontId="10" fillId="0" borderId="0" xfId="0" applyFont="1" applyFill="1" applyBorder="1" applyAlignment="1" applyProtection="1">
      <alignment horizontal="left" vertical="center"/>
    </xf>
    <xf numFmtId="0" fontId="0" fillId="4" borderId="5" xfId="0" applyFill="1" applyBorder="1" applyAlignment="1" applyProtection="1">
      <alignment horizontal="center" vertical="center"/>
    </xf>
    <xf numFmtId="0" fontId="0" fillId="4" borderId="7" xfId="0" applyFill="1" applyBorder="1" applyAlignment="1" applyProtection="1">
      <alignment vertical="center"/>
    </xf>
    <xf numFmtId="0" fontId="0" fillId="10" borderId="7" xfId="0" applyFill="1" applyBorder="1" applyAlignment="1" applyProtection="1">
      <alignment vertical="center"/>
    </xf>
    <xf numFmtId="0" fontId="0" fillId="4" borderId="1" xfId="0" applyFill="1" applyBorder="1" applyAlignment="1" applyProtection="1">
      <alignment horizontal="center" vertical="center"/>
    </xf>
    <xf numFmtId="0" fontId="0" fillId="4" borderId="23" xfId="0" applyFill="1" applyBorder="1" applyAlignment="1" applyProtection="1">
      <alignment vertical="center"/>
    </xf>
    <xf numFmtId="0" fontId="33" fillId="0" borderId="0" xfId="0" applyFont="1" applyFill="1" applyBorder="1" applyProtection="1"/>
    <xf numFmtId="0" fontId="30" fillId="0" borderId="0" xfId="0" applyFont="1" applyFill="1" applyBorder="1" applyProtection="1"/>
    <xf numFmtId="0" fontId="0" fillId="0" borderId="0" xfId="0" applyFill="1" applyBorder="1" applyAlignment="1" applyProtection="1">
      <alignment horizontal="center" vertical="center"/>
    </xf>
    <xf numFmtId="0" fontId="0" fillId="0" borderId="0" xfId="0" applyFill="1" applyBorder="1" applyAlignment="1" applyProtection="1">
      <alignment vertical="center"/>
    </xf>
    <xf numFmtId="0" fontId="0" fillId="0" borderId="0" xfId="0" applyAlignment="1" applyProtection="1">
      <alignment wrapText="1"/>
    </xf>
    <xf numFmtId="0" fontId="0" fillId="0" borderId="0" xfId="0" applyFill="1" applyAlignment="1" applyProtection="1">
      <alignment vertical="center" wrapText="1"/>
    </xf>
    <xf numFmtId="0" fontId="0" fillId="10" borderId="5" xfId="0" applyFill="1" applyBorder="1" applyAlignment="1" applyProtection="1">
      <alignment horizontal="center" vertical="center" wrapText="1"/>
    </xf>
    <xf numFmtId="0" fontId="0" fillId="10" borderId="5" xfId="0" applyFill="1" applyBorder="1" applyAlignment="1" applyProtection="1">
      <alignment vertical="center" wrapText="1"/>
    </xf>
    <xf numFmtId="0" fontId="0" fillId="4" borderId="5" xfId="0" applyFill="1" applyBorder="1" applyAlignment="1" applyProtection="1">
      <alignment horizontal="center" vertical="center" wrapText="1"/>
    </xf>
    <xf numFmtId="0" fontId="0" fillId="4" borderId="5" xfId="0" applyFill="1" applyBorder="1" applyAlignment="1" applyProtection="1">
      <alignment vertical="center" wrapText="1"/>
    </xf>
    <xf numFmtId="0" fontId="0" fillId="0" borderId="0" xfId="0" applyAlignment="1" applyProtection="1">
      <alignment horizontal="center" vertical="center" wrapText="1"/>
    </xf>
    <xf numFmtId="49" fontId="0" fillId="4" borderId="5" xfId="0" applyNumberFormat="1" applyFill="1" applyBorder="1" applyAlignment="1" applyProtection="1">
      <alignment horizontal="right"/>
    </xf>
    <xf numFmtId="0" fontId="0" fillId="4" borderId="7" xfId="0" applyFill="1" applyBorder="1" applyProtection="1"/>
    <xf numFmtId="0" fontId="31" fillId="4" borderId="5" xfId="1" applyFill="1" applyBorder="1" applyAlignment="1" applyProtection="1">
      <alignment horizontal="center" vertical="center"/>
    </xf>
    <xf numFmtId="49" fontId="0" fillId="10" borderId="5" xfId="0" applyNumberFormat="1" applyFill="1" applyBorder="1" applyAlignment="1" applyProtection="1">
      <alignment horizontal="right"/>
    </xf>
    <xf numFmtId="0" fontId="0" fillId="10" borderId="7" xfId="0" applyFill="1" applyBorder="1" applyProtection="1"/>
    <xf numFmtId="0" fontId="31" fillId="10" borderId="5" xfId="1" applyFill="1" applyBorder="1" applyAlignment="1" applyProtection="1">
      <alignment horizontal="center" vertical="center"/>
    </xf>
    <xf numFmtId="0" fontId="10" fillId="13" borderId="1" xfId="0" applyFont="1" applyFill="1" applyBorder="1" applyAlignment="1" applyProtection="1">
      <alignment horizontal="center" vertical="center"/>
    </xf>
    <xf numFmtId="0" fontId="3" fillId="2" borderId="1" xfId="0" applyFont="1" applyFill="1" applyBorder="1" applyAlignment="1" applyProtection="1">
      <alignment horizontal="center" vertical="center" wrapText="1"/>
    </xf>
    <xf numFmtId="0" fontId="3" fillId="2" borderId="0" xfId="0" applyFont="1" applyFill="1" applyAlignment="1" applyProtection="1">
      <alignment vertical="center" wrapText="1"/>
    </xf>
    <xf numFmtId="0" fontId="0" fillId="0" borderId="0" xfId="0" applyFont="1" applyProtection="1"/>
    <xf numFmtId="0" fontId="26" fillId="0" borderId="0" xfId="0" applyFont="1" applyFill="1" applyBorder="1" applyProtection="1"/>
    <xf numFmtId="49" fontId="17" fillId="0" borderId="0" xfId="0" applyNumberFormat="1" applyFont="1" applyFill="1" applyBorder="1" applyAlignment="1" applyProtection="1">
      <alignment horizontal="center" vertical="center" wrapText="1"/>
    </xf>
    <xf numFmtId="0" fontId="15" fillId="10" borderId="4" xfId="0" applyFont="1" applyFill="1" applyBorder="1" applyAlignment="1" applyProtection="1">
      <alignment horizontal="center" vertical="center" wrapText="1"/>
    </xf>
    <xf numFmtId="0" fontId="21" fillId="9" borderId="9" xfId="0" applyFont="1" applyFill="1" applyBorder="1" applyAlignment="1" applyProtection="1">
      <alignment horizontal="left" vertical="center" wrapText="1"/>
    </xf>
    <xf numFmtId="0" fontId="21" fillId="9" borderId="4" xfId="0" applyFont="1" applyFill="1" applyBorder="1" applyAlignment="1" applyProtection="1">
      <alignment horizontal="left" vertical="center" wrapText="1"/>
    </xf>
    <xf numFmtId="0" fontId="15" fillId="10" borderId="5" xfId="0" applyFont="1" applyFill="1" applyBorder="1" applyAlignment="1" applyProtection="1">
      <alignment horizontal="center" vertical="center" wrapText="1"/>
    </xf>
    <xf numFmtId="0" fontId="21" fillId="9" borderId="7" xfId="0" applyFont="1" applyFill="1" applyBorder="1" applyAlignment="1" applyProtection="1">
      <alignment horizontal="left" vertical="center" wrapText="1"/>
    </xf>
    <xf numFmtId="0" fontId="21" fillId="9" borderId="5" xfId="0" applyFont="1" applyFill="1" applyBorder="1" applyAlignment="1" applyProtection="1">
      <alignment horizontal="left" vertical="center" wrapText="1"/>
    </xf>
    <xf numFmtId="0" fontId="21" fillId="10" borderId="7" xfId="0" applyFont="1" applyFill="1" applyBorder="1" applyAlignment="1" applyProtection="1">
      <alignment horizontal="left" vertical="center" wrapText="1"/>
    </xf>
    <xf numFmtId="0" fontId="21" fillId="10" borderId="5" xfId="0" applyFont="1" applyFill="1" applyBorder="1" applyAlignment="1" applyProtection="1">
      <alignment horizontal="left" vertical="center" wrapText="1"/>
    </xf>
    <xf numFmtId="0" fontId="12" fillId="4" borderId="5" xfId="0" applyFont="1" applyFill="1" applyBorder="1" applyAlignment="1" applyProtection="1">
      <alignment horizontal="center" vertical="center" wrapText="1"/>
    </xf>
    <xf numFmtId="0" fontId="21" fillId="4" borderId="7" xfId="0" applyFont="1" applyFill="1" applyBorder="1" applyAlignment="1" applyProtection="1">
      <alignment horizontal="left" vertical="center" wrapText="1"/>
    </xf>
    <xf numFmtId="0" fontId="21" fillId="4" borderId="5" xfId="0" applyFont="1" applyFill="1" applyBorder="1" applyAlignment="1" applyProtection="1">
      <alignment horizontal="left" vertical="center" wrapText="1"/>
    </xf>
    <xf numFmtId="0" fontId="21" fillId="12" borderId="7" xfId="0" applyFont="1" applyFill="1" applyBorder="1" applyAlignment="1" applyProtection="1">
      <alignment horizontal="left" vertical="center" wrapText="1"/>
    </xf>
    <xf numFmtId="0" fontId="21" fillId="12" borderId="5" xfId="0" applyFont="1" applyFill="1" applyBorder="1" applyAlignment="1" applyProtection="1">
      <alignment horizontal="left" vertical="center" wrapText="1"/>
    </xf>
    <xf numFmtId="0" fontId="12" fillId="10" borderId="5" xfId="0" applyFont="1" applyFill="1" applyBorder="1" applyAlignment="1" applyProtection="1">
      <alignment horizontal="center" vertical="center" wrapText="1"/>
    </xf>
    <xf numFmtId="0" fontId="16" fillId="4" borderId="7" xfId="0" applyFont="1" applyFill="1" applyBorder="1" applyAlignment="1" applyProtection="1">
      <alignment horizontal="left" vertical="center" wrapText="1"/>
    </xf>
    <xf numFmtId="0" fontId="16" fillId="4" borderId="5" xfId="0" applyFont="1" applyFill="1" applyBorder="1" applyAlignment="1" applyProtection="1">
      <alignment horizontal="left" vertical="center" wrapText="1"/>
    </xf>
    <xf numFmtId="0" fontId="13" fillId="7" borderId="5" xfId="0" applyFont="1" applyFill="1" applyBorder="1" applyAlignment="1" applyProtection="1">
      <alignment horizontal="center" vertical="center" wrapText="1"/>
    </xf>
    <xf numFmtId="0" fontId="24" fillId="7" borderId="7" xfId="0" applyFont="1" applyFill="1" applyBorder="1" applyAlignment="1" applyProtection="1">
      <alignment horizontal="left" vertical="center" wrapText="1"/>
    </xf>
    <xf numFmtId="0" fontId="23" fillId="10" borderId="7" xfId="0" applyFont="1" applyFill="1" applyBorder="1" applyAlignment="1" applyProtection="1">
      <alignment horizontal="left" vertical="center" wrapText="1"/>
    </xf>
    <xf numFmtId="0" fontId="24" fillId="7" borderId="5" xfId="0" applyFont="1" applyFill="1" applyBorder="1" applyAlignment="1" applyProtection="1">
      <alignment horizontal="left" vertical="center" wrapText="1"/>
    </xf>
    <xf numFmtId="0" fontId="19" fillId="10" borderId="5" xfId="0" applyFont="1" applyFill="1" applyBorder="1" applyAlignment="1" applyProtection="1">
      <alignment horizontal="center" vertical="center" wrapText="1"/>
    </xf>
    <xf numFmtId="0" fontId="20" fillId="7" borderId="5" xfId="0" applyFont="1" applyFill="1" applyBorder="1" applyAlignment="1" applyProtection="1">
      <alignment horizontal="center" vertical="center" wrapText="1"/>
    </xf>
    <xf numFmtId="0" fontId="25" fillId="8" borderId="7" xfId="0" applyFont="1" applyFill="1" applyBorder="1" applyAlignment="1" applyProtection="1">
      <alignment horizontal="left" vertical="center" wrapText="1"/>
    </xf>
    <xf numFmtId="0" fontId="25" fillId="8" borderId="5" xfId="0" applyFont="1" applyFill="1" applyBorder="1" applyAlignment="1" applyProtection="1">
      <alignment horizontal="left" vertical="center" wrapText="1"/>
    </xf>
    <xf numFmtId="0" fontId="22" fillId="7" borderId="7" xfId="0" applyFont="1" applyFill="1" applyBorder="1" applyAlignment="1" applyProtection="1">
      <alignment horizontal="left" vertical="center" wrapText="1"/>
    </xf>
    <xf numFmtId="0" fontId="22" fillId="7" borderId="5" xfId="0" applyFont="1" applyFill="1" applyBorder="1" applyAlignment="1" applyProtection="1">
      <alignment horizontal="left" vertical="center" wrapText="1"/>
    </xf>
    <xf numFmtId="0" fontId="22" fillId="8" borderId="7" xfId="0" applyFont="1" applyFill="1" applyBorder="1" applyAlignment="1" applyProtection="1">
      <alignment horizontal="left" vertical="center" wrapText="1"/>
    </xf>
    <xf numFmtId="0" fontId="22" fillId="8" borderId="5" xfId="0" applyFont="1" applyFill="1" applyBorder="1" applyAlignment="1" applyProtection="1">
      <alignment horizontal="left" vertical="center" wrapText="1"/>
    </xf>
    <xf numFmtId="0" fontId="12" fillId="6" borderId="5" xfId="0" applyFont="1" applyFill="1" applyBorder="1" applyAlignment="1" applyProtection="1">
      <alignment horizontal="center" vertical="center" wrapText="1"/>
    </xf>
    <xf numFmtId="0" fontId="23" fillId="4" borderId="7" xfId="0" applyFont="1" applyFill="1" applyBorder="1" applyAlignment="1" applyProtection="1">
      <alignment horizontal="left" vertical="center" wrapText="1"/>
    </xf>
    <xf numFmtId="0" fontId="23" fillId="4" borderId="5" xfId="0" applyFont="1" applyFill="1" applyBorder="1" applyAlignment="1" applyProtection="1">
      <alignment horizontal="left" vertical="center" wrapText="1"/>
    </xf>
    <xf numFmtId="0" fontId="18" fillId="7" borderId="5" xfId="0" applyFont="1" applyFill="1" applyBorder="1" applyAlignment="1" applyProtection="1">
      <alignment horizontal="center" vertical="center" wrapText="1"/>
    </xf>
    <xf numFmtId="0" fontId="23" fillId="10" borderId="5" xfId="0" applyFont="1" applyFill="1" applyBorder="1" applyAlignment="1" applyProtection="1">
      <alignment horizontal="left" vertical="center" wrapText="1"/>
    </xf>
    <xf numFmtId="0" fontId="23" fillId="10" borderId="7" xfId="0" applyFont="1" applyFill="1" applyBorder="1" applyAlignment="1" applyProtection="1">
      <alignment vertical="center" wrapText="1"/>
    </xf>
    <xf numFmtId="0" fontId="23" fillId="10" borderId="5" xfId="0" applyFont="1" applyFill="1" applyBorder="1" applyAlignment="1" applyProtection="1">
      <alignment vertical="center" wrapText="1"/>
    </xf>
    <xf numFmtId="0" fontId="19" fillId="4" borderId="5" xfId="0" applyFont="1" applyFill="1" applyBorder="1" applyAlignment="1" applyProtection="1">
      <alignment horizontal="center" vertical="center" wrapText="1"/>
    </xf>
    <xf numFmtId="0" fontId="16" fillId="12" borderId="7" xfId="0" applyFont="1" applyFill="1" applyBorder="1" applyAlignment="1" applyProtection="1">
      <alignment horizontal="left" vertical="center" wrapText="1"/>
    </xf>
    <xf numFmtId="0" fontId="16" fillId="12" borderId="5" xfId="0" applyFont="1" applyFill="1" applyBorder="1" applyAlignment="1" applyProtection="1">
      <alignment horizontal="left" vertical="center" wrapText="1"/>
    </xf>
    <xf numFmtId="0" fontId="16" fillId="9" borderId="7" xfId="0" applyFont="1" applyFill="1" applyBorder="1" applyAlignment="1" applyProtection="1">
      <alignment horizontal="left" vertical="center" wrapText="1"/>
    </xf>
    <xf numFmtId="0" fontId="16" fillId="9" borderId="5" xfId="0" applyFont="1" applyFill="1" applyBorder="1" applyAlignment="1" applyProtection="1">
      <alignment horizontal="left" vertical="center" wrapText="1"/>
    </xf>
    <xf numFmtId="0" fontId="12" fillId="5" borderId="5" xfId="0" applyFont="1" applyFill="1" applyBorder="1" applyAlignment="1" applyProtection="1">
      <alignment horizontal="center" vertical="center" wrapText="1"/>
    </xf>
    <xf numFmtId="0" fontId="0" fillId="0" borderId="0" xfId="0" applyFont="1" applyProtection="1">
      <protection locked="0"/>
    </xf>
    <xf numFmtId="0" fontId="0" fillId="0" borderId="0" xfId="0" applyFill="1" applyProtection="1">
      <protection locked="0"/>
    </xf>
    <xf numFmtId="0" fontId="0" fillId="0" borderId="0" xfId="0" applyAlignment="1" applyProtection="1">
      <alignment horizontal="center" vertical="center"/>
      <protection locked="0"/>
    </xf>
    <xf numFmtId="0" fontId="1" fillId="0" borderId="0" xfId="0" applyFont="1" applyAlignment="1" applyProtection="1">
      <alignment wrapText="1"/>
      <protection locked="0"/>
    </xf>
    <xf numFmtId="0" fontId="3" fillId="0" borderId="7" xfId="0" applyFont="1" applyFill="1" applyBorder="1" applyAlignment="1" applyProtection="1">
      <alignment wrapText="1"/>
      <protection locked="0"/>
    </xf>
    <xf numFmtId="0" fontId="14" fillId="0" borderId="0" xfId="0" applyFont="1" applyAlignment="1" applyProtection="1">
      <alignment wrapText="1"/>
      <protection locked="0"/>
    </xf>
    <xf numFmtId="0" fontId="1" fillId="0" borderId="0" xfId="0" applyFont="1" applyFill="1" applyAlignment="1" applyProtection="1">
      <alignment wrapText="1"/>
      <protection locked="0"/>
    </xf>
    <xf numFmtId="0" fontId="9" fillId="0" borderId="0" xfId="0" applyFont="1" applyFill="1" applyAlignment="1" applyProtection="1">
      <alignment wrapText="1"/>
      <protection locked="0"/>
    </xf>
    <xf numFmtId="0" fontId="1" fillId="0" borderId="2" xfId="0" applyFont="1" applyFill="1" applyBorder="1" applyAlignment="1" applyProtection="1">
      <alignment wrapText="1"/>
      <protection locked="0"/>
    </xf>
    <xf numFmtId="0" fontId="1" fillId="0" borderId="3" xfId="0" applyFont="1" applyBorder="1" applyAlignment="1" applyProtection="1">
      <alignment wrapText="1"/>
      <protection locked="0"/>
    </xf>
    <xf numFmtId="0" fontId="1" fillId="0" borderId="5" xfId="0" applyFont="1" applyBorder="1" applyAlignment="1" applyProtection="1">
      <alignment wrapText="1"/>
      <protection locked="0"/>
    </xf>
    <xf numFmtId="0" fontId="7" fillId="0" borderId="0" xfId="0" applyFont="1" applyFill="1" applyAlignment="1" applyProtection="1">
      <alignment wrapText="1"/>
      <protection locked="0"/>
    </xf>
    <xf numFmtId="0" fontId="18" fillId="16" borderId="10" xfId="0" applyFont="1" applyFill="1" applyBorder="1" applyAlignment="1" applyProtection="1">
      <alignment horizontal="center" vertical="center" wrapText="1"/>
      <protection locked="0"/>
    </xf>
    <xf numFmtId="0" fontId="7" fillId="0" borderId="0" xfId="0" applyFont="1" applyAlignment="1" applyProtection="1">
      <alignment wrapText="1"/>
      <protection locked="0"/>
    </xf>
    <xf numFmtId="0" fontId="13" fillId="16" borderId="13" xfId="0" applyFont="1" applyFill="1" applyBorder="1" applyAlignment="1" applyProtection="1">
      <alignment horizontal="center" vertical="center" wrapText="1"/>
      <protection locked="0"/>
    </xf>
    <xf numFmtId="0" fontId="8" fillId="0" borderId="0" xfId="0" applyFont="1" applyFill="1" applyBorder="1" applyAlignment="1" applyProtection="1">
      <alignment wrapText="1"/>
      <protection locked="0"/>
    </xf>
    <xf numFmtId="0" fontId="13" fillId="16" borderId="10" xfId="0" applyFont="1" applyFill="1" applyBorder="1" applyAlignment="1" applyProtection="1">
      <alignment horizontal="center" vertical="center" wrapText="1"/>
      <protection locked="0"/>
    </xf>
    <xf numFmtId="0" fontId="8" fillId="0" borderId="0" xfId="0" applyFont="1" applyAlignment="1" applyProtection="1">
      <alignment wrapText="1"/>
      <protection locked="0"/>
    </xf>
    <xf numFmtId="0" fontId="18" fillId="16" borderId="13" xfId="0" applyFont="1" applyFill="1" applyBorder="1" applyAlignment="1" applyProtection="1">
      <alignment horizontal="center" vertical="center" wrapText="1"/>
      <protection locked="0"/>
    </xf>
    <xf numFmtId="0" fontId="8" fillId="0" borderId="0" xfId="0" applyFont="1" applyFill="1" applyAlignment="1" applyProtection="1">
      <alignment wrapText="1"/>
      <protection locked="0"/>
    </xf>
    <xf numFmtId="0" fontId="3" fillId="0" borderId="2" xfId="0" applyFont="1" applyFill="1" applyBorder="1" applyAlignment="1" applyProtection="1">
      <alignment horizontal="center" vertical="center" wrapText="1"/>
      <protection locked="0"/>
    </xf>
    <xf numFmtId="0" fontId="1" fillId="0" borderId="0" xfId="0" applyFont="1" applyFill="1" applyBorder="1" applyAlignment="1" applyProtection="1">
      <alignment wrapText="1"/>
      <protection locked="0"/>
    </xf>
    <xf numFmtId="0" fontId="3" fillId="11" borderId="15" xfId="0" applyFont="1" applyFill="1" applyBorder="1" applyAlignment="1" applyProtection="1">
      <alignment horizontal="center" vertical="center" wrapText="1"/>
    </xf>
    <xf numFmtId="0" fontId="3" fillId="11" borderId="16" xfId="0" applyFont="1" applyFill="1" applyBorder="1" applyAlignment="1" applyProtection="1">
      <alignment horizontal="center" vertical="center" wrapText="1"/>
    </xf>
    <xf numFmtId="0" fontId="3" fillId="11" borderId="17" xfId="0" applyFont="1" applyFill="1" applyBorder="1" applyAlignment="1" applyProtection="1">
      <alignment horizontal="center" vertical="center" wrapText="1"/>
    </xf>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0" fillId="0" borderId="0" xfId="0" applyAlignment="1" applyProtection="1">
      <alignment vertical="center"/>
    </xf>
    <xf numFmtId="0" fontId="0" fillId="0" borderId="0" xfId="0" applyAlignment="1" applyProtection="1">
      <alignment horizontal="center" vertical="center"/>
    </xf>
    <xf numFmtId="0" fontId="3" fillId="13" borderId="5" xfId="0" applyFont="1" applyFill="1" applyBorder="1" applyAlignment="1" applyProtection="1">
      <alignment horizontal="center" vertical="center" wrapText="1"/>
    </xf>
    <xf numFmtId="0" fontId="0" fillId="15" borderId="5" xfId="0" applyFont="1" applyFill="1" applyBorder="1" applyAlignment="1" applyProtection="1">
      <alignment vertical="center" wrapText="1"/>
      <protection locked="0"/>
    </xf>
    <xf numFmtId="0" fontId="0" fillId="15" borderId="5" xfId="0" applyFont="1" applyFill="1" applyBorder="1" applyAlignment="1" applyProtection="1">
      <alignment horizontal="center" vertical="center" wrapText="1"/>
      <protection locked="0"/>
    </xf>
    <xf numFmtId="0" fontId="0" fillId="15" borderId="5" xfId="0" applyFont="1" applyFill="1" applyBorder="1" applyAlignment="1" applyProtection="1">
      <alignment vertical="center"/>
      <protection locked="0"/>
    </xf>
    <xf numFmtId="0" fontId="0" fillId="15" borderId="5" xfId="0" applyFont="1" applyFill="1" applyBorder="1" applyAlignment="1" applyProtection="1">
      <alignment horizontal="center" vertical="center"/>
      <protection locked="0"/>
    </xf>
    <xf numFmtId="0" fontId="34" fillId="15" borderId="11" xfId="0" applyFont="1" applyFill="1" applyBorder="1" applyAlignment="1" applyProtection="1">
      <alignment horizontal="left" vertical="center" wrapText="1"/>
      <protection locked="0"/>
    </xf>
    <xf numFmtId="0" fontId="34" fillId="15" borderId="12" xfId="0" applyFont="1" applyFill="1" applyBorder="1" applyAlignment="1" applyProtection="1">
      <alignment horizontal="left" vertical="center" wrapText="1"/>
      <protection locked="0"/>
    </xf>
    <xf numFmtId="0" fontId="34" fillId="15" borderId="5" xfId="0" applyFont="1" applyFill="1" applyBorder="1" applyAlignment="1" applyProtection="1">
      <alignment horizontal="left" vertical="center" wrapText="1"/>
      <protection locked="0"/>
    </xf>
    <xf numFmtId="0" fontId="34" fillId="15" borderId="14" xfId="0" applyFont="1" applyFill="1" applyBorder="1" applyAlignment="1" applyProtection="1">
      <alignment horizontal="left" vertical="center" wrapText="1"/>
      <protection locked="0"/>
    </xf>
    <xf numFmtId="0" fontId="36" fillId="15" borderId="10" xfId="0" applyFont="1" applyFill="1" applyBorder="1" applyAlignment="1" applyProtection="1">
      <alignment horizontal="center" vertical="center" wrapText="1"/>
      <protection locked="0"/>
    </xf>
    <xf numFmtId="0" fontId="36" fillId="15" borderId="13" xfId="0" applyFont="1" applyFill="1" applyBorder="1" applyAlignment="1" applyProtection="1">
      <alignment horizontal="center" vertical="center" wrapText="1"/>
      <protection locked="0"/>
    </xf>
    <xf numFmtId="0" fontId="36" fillId="15" borderId="15" xfId="0" applyFont="1" applyFill="1" applyBorder="1" applyAlignment="1" applyProtection="1">
      <alignment horizontal="center" vertical="center" wrapText="1"/>
      <protection locked="0"/>
    </xf>
    <xf numFmtId="0" fontId="36" fillId="15" borderId="21" xfId="0" applyFont="1" applyFill="1" applyBorder="1" applyAlignment="1" applyProtection="1">
      <alignment horizontal="center" vertical="center" wrapText="1"/>
      <protection locked="0"/>
    </xf>
    <xf numFmtId="49" fontId="36" fillId="15" borderId="10" xfId="0" applyNumberFormat="1" applyFont="1" applyFill="1" applyBorder="1" applyAlignment="1" applyProtection="1">
      <alignment horizontal="center" vertical="center" wrapText="1"/>
      <protection locked="0"/>
    </xf>
    <xf numFmtId="0" fontId="36" fillId="15" borderId="24" xfId="0" applyFont="1" applyFill="1" applyBorder="1" applyAlignment="1" applyProtection="1">
      <alignment horizontal="center" vertical="center" wrapText="1"/>
      <protection locked="0"/>
    </xf>
    <xf numFmtId="0" fontId="27" fillId="15" borderId="6" xfId="0" applyFont="1" applyFill="1" applyBorder="1" applyAlignment="1" applyProtection="1">
      <alignment horizontal="left" vertical="center" wrapText="1"/>
      <protection locked="0"/>
    </xf>
    <xf numFmtId="0" fontId="27" fillId="15" borderId="25" xfId="0" applyFont="1" applyFill="1" applyBorder="1" applyAlignment="1" applyProtection="1">
      <alignment horizontal="left" vertical="center" wrapText="1"/>
      <protection locked="0"/>
    </xf>
    <xf numFmtId="0" fontId="34" fillId="15" borderId="1" xfId="0" applyFont="1" applyFill="1" applyBorder="1" applyAlignment="1" applyProtection="1">
      <alignment horizontal="left" vertical="center" wrapText="1"/>
      <protection locked="0"/>
    </xf>
    <xf numFmtId="0" fontId="34" fillId="15" borderId="22" xfId="0" applyFont="1" applyFill="1" applyBorder="1" applyAlignment="1" applyProtection="1">
      <alignment horizontal="left" vertical="center" wrapText="1"/>
      <protection locked="0"/>
    </xf>
    <xf numFmtId="0" fontId="34" fillId="15" borderId="6" xfId="0" applyFont="1" applyFill="1" applyBorder="1" applyAlignment="1" applyProtection="1">
      <alignment horizontal="left" vertical="center" wrapText="1"/>
      <protection locked="0"/>
    </xf>
    <xf numFmtId="0" fontId="34" fillId="15" borderId="25" xfId="0" applyFont="1" applyFill="1" applyBorder="1" applyAlignment="1" applyProtection="1">
      <alignment horizontal="left" vertical="center" wrapText="1"/>
      <protection locked="0"/>
    </xf>
    <xf numFmtId="0" fontId="36" fillId="15" borderId="26" xfId="0" applyFont="1" applyFill="1" applyBorder="1" applyAlignment="1" applyProtection="1">
      <alignment horizontal="center" vertical="center" wrapText="1"/>
      <protection locked="0"/>
    </xf>
    <xf numFmtId="0" fontId="3" fillId="11" borderId="27" xfId="0" applyFont="1" applyFill="1" applyBorder="1" applyAlignment="1" applyProtection="1">
      <alignment horizontal="center" vertical="center" wrapText="1"/>
    </xf>
    <xf numFmtId="0" fontId="2" fillId="0" borderId="2" xfId="0" applyFont="1" applyFill="1" applyBorder="1" applyAlignment="1" applyProtection="1">
      <alignment vertical="center" wrapText="1"/>
      <protection locked="0"/>
    </xf>
    <xf numFmtId="0" fontId="3" fillId="3" borderId="4" xfId="0" applyFont="1" applyFill="1" applyBorder="1" applyAlignment="1" applyProtection="1">
      <alignment horizontal="center" vertical="center" wrapText="1"/>
    </xf>
    <xf numFmtId="0" fontId="0" fillId="0" borderId="0" xfId="0" applyBorder="1" applyAlignment="1" applyProtection="1">
      <alignment horizontal="center" vertical="center"/>
    </xf>
    <xf numFmtId="0" fontId="0" fillId="0" borderId="0" xfId="0" applyBorder="1" applyAlignment="1" applyProtection="1">
      <alignment vertical="center"/>
    </xf>
    <xf numFmtId="0" fontId="1" fillId="0" borderId="0" xfId="0" applyFont="1" applyAlignment="1" applyProtection="1">
      <alignment wrapText="1"/>
    </xf>
    <xf numFmtId="0" fontId="10" fillId="3" borderId="5" xfId="0" applyFont="1" applyFill="1" applyBorder="1" applyAlignment="1" applyProtection="1">
      <alignment horizontal="center" vertical="center" wrapText="1"/>
    </xf>
    <xf numFmtId="0" fontId="11" fillId="0" borderId="5" xfId="0" applyFont="1" applyBorder="1" applyAlignment="1" applyProtection="1">
      <alignment horizontal="center" vertical="center" wrapText="1"/>
    </xf>
    <xf numFmtId="0" fontId="10" fillId="13" borderId="5" xfId="0" applyFont="1" applyFill="1" applyBorder="1" applyAlignment="1" applyProtection="1">
      <alignment horizontal="center" vertical="center" wrapText="1"/>
    </xf>
    <xf numFmtId="0" fontId="11" fillId="0" borderId="0" xfId="0" applyFont="1" applyBorder="1" applyAlignment="1" applyProtection="1">
      <alignment horizontal="left" vertical="center" wrapText="1"/>
    </xf>
    <xf numFmtId="0" fontId="12" fillId="10" borderId="5" xfId="0" applyFont="1" applyFill="1" applyBorder="1" applyAlignment="1" applyProtection="1">
      <alignment vertical="center" wrapText="1"/>
    </xf>
    <xf numFmtId="0" fontId="0" fillId="10" borderId="5" xfId="0" applyFont="1" applyFill="1" applyBorder="1" applyAlignment="1" applyProtection="1">
      <alignment horizontal="center" vertical="center"/>
    </xf>
    <xf numFmtId="0" fontId="12" fillId="4" borderId="5" xfId="0" applyFont="1" applyFill="1" applyBorder="1" applyAlignment="1" applyProtection="1">
      <alignment vertical="center" wrapText="1"/>
    </xf>
    <xf numFmtId="0" fontId="26" fillId="0" borderId="0" xfId="0" applyFont="1" applyProtection="1"/>
    <xf numFmtId="0" fontId="1" fillId="16" borderId="11" xfId="0" applyFont="1" applyFill="1" applyBorder="1" applyAlignment="1" applyProtection="1">
      <alignment horizontal="center" vertical="center" wrapText="1"/>
    </xf>
    <xf numFmtId="0" fontId="1" fillId="16" borderId="5" xfId="0" applyFont="1" applyFill="1" applyBorder="1" applyAlignment="1" applyProtection="1">
      <alignment horizontal="center" vertical="center" wrapText="1"/>
    </xf>
    <xf numFmtId="0" fontId="1" fillId="16" borderId="4" xfId="0" applyFont="1" applyFill="1" applyBorder="1" applyAlignment="1" applyProtection="1">
      <alignment horizontal="center" vertical="center" wrapText="1"/>
    </xf>
    <xf numFmtId="0" fontId="1" fillId="16" borderId="16" xfId="0" applyFont="1" applyFill="1" applyBorder="1" applyAlignment="1" applyProtection="1">
      <alignment horizontal="center" vertical="center" wrapText="1"/>
    </xf>
    <xf numFmtId="0" fontId="1" fillId="16" borderId="1" xfId="0" applyFont="1" applyFill="1" applyBorder="1" applyAlignment="1" applyProtection="1">
      <alignment horizontal="center" vertical="center" wrapText="1"/>
    </xf>
    <xf numFmtId="0" fontId="35" fillId="16" borderId="11" xfId="0" applyFont="1" applyFill="1" applyBorder="1" applyAlignment="1" applyProtection="1">
      <alignment horizontal="center" vertical="center" wrapText="1"/>
    </xf>
    <xf numFmtId="0" fontId="35" fillId="16" borderId="5" xfId="0" applyFont="1" applyFill="1" applyBorder="1" applyAlignment="1" applyProtection="1">
      <alignment horizontal="center" vertical="center" wrapText="1"/>
    </xf>
    <xf numFmtId="0" fontId="35" fillId="16" borderId="16" xfId="0" applyFont="1" applyFill="1" applyBorder="1" applyAlignment="1" applyProtection="1">
      <alignment horizontal="center" vertical="center" wrapText="1"/>
    </xf>
    <xf numFmtId="0" fontId="32" fillId="0" borderId="0" xfId="0" applyFont="1" applyProtection="1"/>
    <xf numFmtId="0" fontId="0" fillId="0" borderId="0" xfId="0" applyFill="1" applyBorder="1" applyAlignment="1" applyProtection="1">
      <alignment vertical="center" wrapText="1"/>
    </xf>
    <xf numFmtId="0" fontId="10" fillId="0" borderId="0" xfId="0" applyFont="1" applyFill="1" applyBorder="1" applyAlignment="1" applyProtection="1">
      <alignment horizontal="center" vertical="center"/>
    </xf>
    <xf numFmtId="0" fontId="0" fillId="0" borderId="0" xfId="0" applyFill="1" applyBorder="1" applyProtection="1"/>
    <xf numFmtId="0" fontId="0" fillId="0" borderId="0" xfId="0" applyBorder="1" applyProtection="1"/>
    <xf numFmtId="0" fontId="12" fillId="0" borderId="0" xfId="0" applyFont="1" applyFill="1" applyBorder="1" applyAlignment="1" applyProtection="1">
      <alignment horizontal="center" vertical="center" wrapText="1"/>
    </xf>
    <xf numFmtId="0" fontId="23" fillId="0" borderId="0" xfId="0" applyFont="1" applyFill="1" applyBorder="1" applyAlignment="1" applyProtection="1">
      <alignment horizontal="left" vertical="center" wrapText="1"/>
    </xf>
    <xf numFmtId="0" fontId="0" fillId="10" borderId="5" xfId="0" applyFont="1" applyFill="1" applyBorder="1" applyAlignment="1" applyProtection="1">
      <alignment vertical="center" wrapText="1"/>
      <protection locked="0"/>
    </xf>
    <xf numFmtId="0" fontId="0" fillId="4" borderId="5" xfId="0" applyFont="1" applyFill="1" applyBorder="1" applyAlignment="1" applyProtection="1">
      <alignment vertical="center" wrapText="1"/>
      <protection locked="0"/>
    </xf>
    <xf numFmtId="0" fontId="37" fillId="10" borderId="5" xfId="0" applyFont="1" applyFill="1" applyBorder="1" applyAlignment="1" applyProtection="1">
      <alignment horizontal="center" vertical="center" wrapText="1"/>
    </xf>
    <xf numFmtId="0" fontId="37" fillId="4" borderId="5" xfId="0" applyFont="1" applyFill="1" applyBorder="1" applyAlignment="1" applyProtection="1">
      <alignment horizontal="center" vertical="center" wrapText="1"/>
    </xf>
    <xf numFmtId="0" fontId="38" fillId="14" borderId="1" xfId="0" applyFont="1" applyFill="1" applyBorder="1" applyAlignment="1" applyProtection="1">
      <alignment horizontal="center" vertical="center" wrapText="1"/>
    </xf>
    <xf numFmtId="0" fontId="26" fillId="0" borderId="0" xfId="0" applyFont="1" applyAlignment="1" applyProtection="1">
      <alignment horizontal="left"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wrapText="1"/>
      <protection locked="0"/>
    </xf>
    <xf numFmtId="0" fontId="0" fillId="4" borderId="5" xfId="0" applyFill="1" applyBorder="1" applyAlignment="1" applyProtection="1">
      <alignment horizontal="center" vertical="center"/>
      <protection locked="0"/>
    </xf>
    <xf numFmtId="0" fontId="0" fillId="10" borderId="5" xfId="0" applyFill="1" applyBorder="1" applyAlignment="1" applyProtection="1">
      <alignment horizontal="center" vertical="center"/>
      <protection locked="0"/>
    </xf>
    <xf numFmtId="0" fontId="0" fillId="10" borderId="3" xfId="0" applyFill="1" applyBorder="1" applyAlignment="1" applyProtection="1">
      <alignment horizontal="center" vertical="center"/>
    </xf>
    <xf numFmtId="49" fontId="0" fillId="10" borderId="5" xfId="0" applyNumberFormat="1" applyFill="1" applyBorder="1" applyAlignment="1" applyProtection="1">
      <alignment horizontal="center" vertical="center"/>
    </xf>
    <xf numFmtId="0" fontId="0" fillId="4" borderId="3" xfId="0" applyFill="1" applyBorder="1" applyAlignment="1" applyProtection="1">
      <alignment horizontal="center" vertical="center"/>
    </xf>
    <xf numFmtId="49" fontId="0" fillId="4" borderId="5" xfId="0" applyNumberFormat="1" applyFill="1" applyBorder="1" applyAlignment="1" applyProtection="1">
      <alignment horizontal="center" vertical="center"/>
    </xf>
    <xf numFmtId="0" fontId="15" fillId="4" borderId="5" xfId="0" applyFont="1" applyFill="1" applyBorder="1" applyAlignment="1" applyProtection="1">
      <alignment horizontal="center" vertical="center" wrapText="1"/>
    </xf>
    <xf numFmtId="0" fontId="39" fillId="17" borderId="30" xfId="0" applyFont="1" applyFill="1" applyBorder="1" applyAlignment="1">
      <alignment horizontal="center" vertical="center" wrapText="1"/>
    </xf>
    <xf numFmtId="0" fontId="39" fillId="17" borderId="31" xfId="0" applyFont="1" applyFill="1" applyBorder="1" applyAlignment="1">
      <alignment horizontal="center" vertical="center" wrapText="1"/>
    </xf>
    <xf numFmtId="0" fontId="40" fillId="17" borderId="32" xfId="0" applyFont="1" applyFill="1" applyBorder="1" applyAlignment="1">
      <alignment horizontal="left" vertical="center" wrapText="1"/>
    </xf>
    <xf numFmtId="0" fontId="39" fillId="17" borderId="33" xfId="0" applyFont="1" applyFill="1" applyBorder="1" applyAlignment="1">
      <alignment horizontal="center" vertical="center" wrapText="1"/>
    </xf>
    <xf numFmtId="0" fontId="39" fillId="17" borderId="34" xfId="0" applyFont="1" applyFill="1" applyBorder="1" applyAlignment="1">
      <alignment horizontal="center" vertical="center" wrapText="1"/>
    </xf>
    <xf numFmtId="0" fontId="40" fillId="17" borderId="35" xfId="0" applyFont="1" applyFill="1" applyBorder="1" applyAlignment="1">
      <alignment horizontal="left" vertical="center" wrapText="1"/>
    </xf>
    <xf numFmtId="0" fontId="25" fillId="9" borderId="5" xfId="0" applyFont="1" applyFill="1" applyBorder="1" applyAlignment="1" applyProtection="1">
      <alignment horizontal="left" vertical="center" wrapText="1"/>
    </xf>
    <xf numFmtId="0" fontId="39" fillId="9" borderId="30" xfId="0" applyFont="1" applyFill="1" applyBorder="1" applyAlignment="1">
      <alignment horizontal="center" vertical="center" wrapText="1"/>
    </xf>
    <xf numFmtId="0" fontId="39" fillId="9" borderId="31" xfId="0" applyFont="1" applyFill="1" applyBorder="1" applyAlignment="1">
      <alignment horizontal="center" vertical="center" wrapText="1"/>
    </xf>
    <xf numFmtId="0" fontId="40" fillId="9" borderId="32" xfId="0" applyFont="1" applyFill="1" applyBorder="1" applyAlignment="1">
      <alignment horizontal="left" vertical="center" wrapText="1"/>
    </xf>
    <xf numFmtId="0" fontId="39" fillId="9" borderId="33" xfId="0" applyFont="1" applyFill="1" applyBorder="1" applyAlignment="1">
      <alignment horizontal="center" vertical="center" wrapText="1"/>
    </xf>
    <xf numFmtId="0" fontId="39" fillId="9" borderId="34" xfId="0" applyFont="1" applyFill="1" applyBorder="1" applyAlignment="1">
      <alignment horizontal="center" vertical="center" wrapText="1"/>
    </xf>
    <xf numFmtId="0" fontId="40" fillId="9" borderId="35" xfId="0" applyFont="1" applyFill="1" applyBorder="1" applyAlignment="1">
      <alignment horizontal="left" vertical="center" wrapText="1"/>
    </xf>
    <xf numFmtId="0" fontId="39" fillId="12" borderId="30" xfId="0" applyFont="1" applyFill="1" applyBorder="1" applyAlignment="1">
      <alignment horizontal="center" vertical="center" wrapText="1"/>
    </xf>
    <xf numFmtId="0" fontId="39" fillId="12" borderId="31" xfId="0" applyFont="1" applyFill="1" applyBorder="1" applyAlignment="1">
      <alignment horizontal="center" vertical="center" wrapText="1"/>
    </xf>
    <xf numFmtId="0" fontId="40" fillId="12" borderId="32" xfId="0" applyFont="1" applyFill="1" applyBorder="1" applyAlignment="1">
      <alignment horizontal="left" vertical="center" wrapText="1"/>
    </xf>
    <xf numFmtId="0" fontId="24" fillId="4" borderId="5" xfId="0" applyFont="1" applyFill="1" applyBorder="1" applyAlignment="1" applyProtection="1">
      <alignment horizontal="left" vertical="center" wrapText="1"/>
    </xf>
    <xf numFmtId="0" fontId="22" fillId="9" borderId="5" xfId="0" applyFont="1" applyFill="1" applyBorder="1" applyAlignment="1" applyProtection="1">
      <alignment horizontal="left" vertical="center" wrapText="1"/>
    </xf>
    <xf numFmtId="0" fontId="22" fillId="12" borderId="5" xfId="0" applyFont="1" applyFill="1" applyBorder="1" applyAlignment="1" applyProtection="1">
      <alignment horizontal="left" vertical="center" wrapText="1"/>
    </xf>
    <xf numFmtId="0" fontId="39" fillId="12" borderId="33" xfId="0" applyFont="1" applyFill="1" applyBorder="1" applyAlignment="1">
      <alignment horizontal="center" vertical="center" wrapText="1"/>
    </xf>
    <xf numFmtId="0" fontId="39" fillId="12" borderId="34" xfId="0" applyFont="1" applyFill="1" applyBorder="1" applyAlignment="1">
      <alignment horizontal="center" vertical="center" wrapText="1"/>
    </xf>
    <xf numFmtId="0" fontId="40" fillId="12" borderId="35" xfId="0" applyFont="1" applyFill="1" applyBorder="1" applyAlignment="1">
      <alignment horizontal="left" vertical="center" wrapText="1"/>
    </xf>
    <xf numFmtId="0" fontId="27" fillId="15" borderId="36" xfId="0" applyFont="1" applyFill="1" applyBorder="1" applyAlignment="1" applyProtection="1">
      <alignment horizontal="left" vertical="center" wrapText="1"/>
      <protection locked="0"/>
    </xf>
    <xf numFmtId="0" fontId="6" fillId="4" borderId="6" xfId="0" applyFont="1" applyFill="1" applyBorder="1" applyAlignment="1" applyProtection="1">
      <alignment horizontal="center" vertical="center" wrapText="1"/>
    </xf>
    <xf numFmtId="0" fontId="36" fillId="15" borderId="39" xfId="0" applyFont="1" applyFill="1" applyBorder="1" applyAlignment="1" applyProtection="1">
      <alignment horizontal="center" vertical="center" wrapText="1"/>
      <protection locked="0"/>
    </xf>
    <xf numFmtId="0" fontId="27" fillId="15" borderId="4" xfId="0" applyFont="1" applyFill="1" applyBorder="1" applyAlignment="1" applyProtection="1">
      <alignment horizontal="left" vertical="center" wrapText="1"/>
      <protection locked="0"/>
    </xf>
    <xf numFmtId="0" fontId="1" fillId="16" borderId="6" xfId="0" applyFont="1" applyFill="1" applyBorder="1" applyAlignment="1" applyProtection="1">
      <alignment horizontal="center" vertical="center" wrapText="1"/>
    </xf>
    <xf numFmtId="0" fontId="27" fillId="15" borderId="14" xfId="0" quotePrefix="1" applyFont="1" applyFill="1" applyBorder="1" applyAlignment="1" applyProtection="1">
      <alignment horizontal="left" vertical="center" wrapText="1"/>
      <protection locked="0"/>
    </xf>
    <xf numFmtId="0" fontId="12" fillId="4" borderId="5" xfId="0" applyFont="1" applyFill="1" applyBorder="1" applyAlignment="1">
      <alignment horizontal="center" vertical="center" wrapText="1"/>
    </xf>
    <xf numFmtId="0" fontId="21" fillId="4" borderId="7" xfId="0" applyFont="1" applyFill="1" applyBorder="1" applyAlignment="1">
      <alignment horizontal="left" vertical="center" wrapText="1"/>
    </xf>
    <xf numFmtId="0" fontId="21" fillId="4" borderId="5" xfId="0" applyFont="1" applyFill="1" applyBorder="1" applyAlignment="1">
      <alignment horizontal="left" vertical="center" wrapText="1"/>
    </xf>
    <xf numFmtId="0" fontId="20" fillId="16" borderId="5" xfId="0" applyFont="1" applyFill="1" applyBorder="1" applyAlignment="1" applyProtection="1">
      <alignment horizontal="center" vertical="center" wrapText="1"/>
    </xf>
    <xf numFmtId="0" fontId="22" fillId="18" borderId="7" xfId="0" applyFont="1" applyFill="1" applyBorder="1" applyAlignment="1" applyProtection="1">
      <alignment horizontal="left" vertical="center" wrapText="1"/>
    </xf>
    <xf numFmtId="0" fontId="22" fillId="18" borderId="5" xfId="0" applyFont="1" applyFill="1" applyBorder="1" applyAlignment="1" applyProtection="1">
      <alignment horizontal="left" vertical="center" wrapText="1"/>
    </xf>
    <xf numFmtId="0" fontId="18" fillId="16" borderId="5" xfId="0" applyFont="1" applyFill="1" applyBorder="1" applyAlignment="1" applyProtection="1">
      <alignment horizontal="center" vertical="center" wrapText="1"/>
    </xf>
    <xf numFmtId="0" fontId="25" fillId="16" borderId="7" xfId="0" applyFont="1" applyFill="1" applyBorder="1" applyAlignment="1" applyProtection="1">
      <alignment horizontal="left" vertical="center" wrapText="1"/>
    </xf>
    <xf numFmtId="0" fontId="25" fillId="16" borderId="5" xfId="0" applyFont="1" applyFill="1" applyBorder="1" applyAlignment="1" applyProtection="1">
      <alignment horizontal="left" vertical="center" wrapText="1"/>
    </xf>
    <xf numFmtId="0" fontId="12" fillId="10" borderId="38" xfId="0" applyFont="1" applyFill="1" applyBorder="1" applyAlignment="1" applyProtection="1">
      <alignment horizontal="center" vertical="center" wrapText="1"/>
    </xf>
    <xf numFmtId="0" fontId="23" fillId="10" borderId="0" xfId="0" applyFont="1" applyFill="1" applyBorder="1" applyAlignment="1" applyProtection="1">
      <alignment horizontal="left" vertical="center" wrapText="1"/>
    </xf>
    <xf numFmtId="0" fontId="12" fillId="4" borderId="38" xfId="0" applyFont="1" applyFill="1" applyBorder="1" applyAlignment="1" applyProtection="1">
      <alignment horizontal="center" vertical="center" wrapText="1"/>
    </xf>
    <xf numFmtId="0" fontId="23" fillId="4" borderId="0" xfId="0" applyFont="1" applyFill="1" applyBorder="1" applyAlignment="1" applyProtection="1">
      <alignment horizontal="left" vertical="center" wrapText="1"/>
    </xf>
    <xf numFmtId="0" fontId="13" fillId="16" borderId="39" xfId="0" applyFont="1" applyFill="1" applyBorder="1" applyAlignment="1" applyProtection="1">
      <alignment horizontal="center" vertical="center" wrapText="1"/>
      <protection locked="0"/>
    </xf>
    <xf numFmtId="0" fontId="13" fillId="16" borderId="5" xfId="0" applyFont="1" applyFill="1" applyBorder="1" applyAlignment="1" applyProtection="1">
      <alignment horizontal="center" vertical="center" wrapText="1"/>
    </xf>
    <xf numFmtId="0" fontId="24" fillId="16" borderId="5" xfId="0" applyFont="1" applyFill="1" applyBorder="1" applyAlignment="1" applyProtection="1">
      <alignment horizontal="left" vertical="center" wrapText="1"/>
    </xf>
    <xf numFmtId="0" fontId="24" fillId="16" borderId="7" xfId="0" applyFont="1" applyFill="1" applyBorder="1" applyAlignment="1" applyProtection="1">
      <alignment horizontal="left" vertical="center" wrapText="1"/>
    </xf>
    <xf numFmtId="0" fontId="0" fillId="19" borderId="5" xfId="0" applyFont="1" applyFill="1" applyBorder="1" applyAlignment="1" applyProtection="1">
      <alignment horizontal="center" vertical="center"/>
    </xf>
    <xf numFmtId="0" fontId="0" fillId="0" borderId="5" xfId="0" applyFont="1" applyFill="1" applyBorder="1" applyAlignment="1" applyProtection="1">
      <alignment horizontal="center" vertical="center"/>
    </xf>
    <xf numFmtId="0" fontId="3" fillId="14" borderId="0" xfId="0" applyFont="1" applyFill="1" applyAlignment="1">
      <alignment vertical="center" wrapText="1"/>
    </xf>
    <xf numFmtId="0" fontId="28" fillId="0" borderId="0" xfId="0" applyFont="1" applyAlignment="1" applyProtection="1">
      <alignment vertical="center" wrapText="1"/>
      <protection locked="0"/>
    </xf>
    <xf numFmtId="0" fontId="10" fillId="13" borderId="5" xfId="0" applyFont="1" applyFill="1" applyBorder="1" applyAlignment="1">
      <alignment horizontal="center" vertical="center"/>
    </xf>
    <xf numFmtId="0" fontId="0" fillId="10" borderId="5" xfId="0" applyFill="1" applyBorder="1" applyAlignment="1" applyProtection="1">
      <alignment vertical="center" wrapText="1"/>
      <protection locked="0"/>
    </xf>
    <xf numFmtId="0" fontId="0" fillId="4" borderId="5" xfId="0" applyFill="1" applyBorder="1" applyAlignment="1" applyProtection="1">
      <alignment vertical="center" wrapText="1"/>
      <protection locked="0"/>
    </xf>
    <xf numFmtId="49" fontId="0" fillId="10" borderId="5" xfId="0" applyNumberFormat="1" applyFill="1" applyBorder="1" applyAlignment="1">
      <alignment horizontal="right"/>
    </xf>
    <xf numFmtId="0" fontId="0" fillId="10" borderId="7" xfId="0" applyFill="1" applyBorder="1"/>
    <xf numFmtId="0" fontId="0" fillId="10" borderId="3" xfId="0" applyFill="1" applyBorder="1" applyAlignment="1">
      <alignment horizontal="center"/>
    </xf>
    <xf numFmtId="0" fontId="0" fillId="10" borderId="5" xfId="0" applyFill="1" applyBorder="1" applyAlignment="1">
      <alignment horizontal="center"/>
    </xf>
    <xf numFmtId="49" fontId="0" fillId="4" borderId="5" xfId="0" applyNumberFormat="1" applyFill="1" applyBorder="1" applyAlignment="1">
      <alignment horizontal="right"/>
    </xf>
    <xf numFmtId="0" fontId="0" fillId="4" borderId="7" xfId="0" applyFill="1" applyBorder="1"/>
    <xf numFmtId="0" fontId="0" fillId="4" borderId="3" xfId="0" applyFill="1" applyBorder="1" applyAlignment="1">
      <alignment horizontal="center"/>
    </xf>
    <xf numFmtId="0" fontId="0" fillId="4" borderId="5" xfId="0" applyFill="1" applyBorder="1" applyAlignment="1">
      <alignment horizontal="center"/>
    </xf>
    <xf numFmtId="49" fontId="0" fillId="4" borderId="5" xfId="0" applyNumberFormat="1" applyFill="1" applyBorder="1" applyAlignment="1">
      <alignment horizontal="center"/>
    </xf>
    <xf numFmtId="0" fontId="43" fillId="15" borderId="17" xfId="0" applyFont="1" applyFill="1" applyBorder="1" applyAlignment="1" applyProtection="1">
      <alignment horizontal="left" vertical="center" wrapText="1"/>
      <protection locked="0"/>
    </xf>
    <xf numFmtId="0" fontId="44" fillId="15" borderId="14" xfId="0" applyFont="1" applyFill="1" applyBorder="1" applyAlignment="1" applyProtection="1">
      <alignment horizontal="left" vertical="center" wrapText="1"/>
      <protection locked="0"/>
    </xf>
    <xf numFmtId="0" fontId="43" fillId="15" borderId="12" xfId="0" applyFont="1" applyFill="1" applyBorder="1" applyAlignment="1" applyProtection="1">
      <alignment horizontal="left" vertical="center" wrapText="1"/>
      <protection locked="0"/>
    </xf>
    <xf numFmtId="0" fontId="0" fillId="15" borderId="5" xfId="0" applyFill="1" applyBorder="1" applyAlignment="1" applyProtection="1">
      <alignment vertical="center" wrapText="1"/>
      <protection locked="0"/>
    </xf>
    <xf numFmtId="0" fontId="0" fillId="15" borderId="5" xfId="0" applyFill="1" applyBorder="1" applyAlignment="1" applyProtection="1">
      <alignment horizontal="center" vertical="center" wrapText="1"/>
      <protection locked="0"/>
    </xf>
    <xf numFmtId="14" fontId="0" fillId="15" borderId="5" xfId="0" applyNumberFormat="1" applyFill="1" applyBorder="1" applyAlignment="1" applyProtection="1">
      <alignment horizontal="center" vertical="center" wrapText="1"/>
      <protection locked="0"/>
    </xf>
    <xf numFmtId="0" fontId="0" fillId="15" borderId="5" xfId="0" applyFill="1" applyBorder="1" applyAlignment="1" applyProtection="1">
      <alignment vertical="center"/>
      <protection locked="0"/>
    </xf>
    <xf numFmtId="17" fontId="0" fillId="15" borderId="5" xfId="0" applyNumberFormat="1" applyFill="1" applyBorder="1" applyAlignment="1" applyProtection="1">
      <alignment horizontal="center" vertical="center" wrapText="1"/>
      <protection locked="0"/>
    </xf>
    <xf numFmtId="14" fontId="0" fillId="0" borderId="0" xfId="0" applyNumberFormat="1" applyProtection="1">
      <protection locked="0"/>
    </xf>
    <xf numFmtId="0" fontId="45" fillId="0" borderId="0" xfId="0" applyFont="1" applyProtection="1">
      <protection locked="0"/>
    </xf>
    <xf numFmtId="0" fontId="46" fillId="0" borderId="0" xfId="0" applyFont="1" applyAlignment="1" applyProtection="1">
      <alignment vertical="center"/>
      <protection locked="0"/>
    </xf>
    <xf numFmtId="0" fontId="1" fillId="0" borderId="0" xfId="0" applyFont="1" applyAlignment="1" applyProtection="1">
      <alignment vertical="center"/>
      <protection locked="0"/>
    </xf>
    <xf numFmtId="0" fontId="47" fillId="0" borderId="0" xfId="0" applyFont="1" applyAlignment="1" applyProtection="1">
      <alignment vertical="center"/>
      <protection locked="0"/>
    </xf>
    <xf numFmtId="0" fontId="48" fillId="0" borderId="0" xfId="0" applyFont="1" applyAlignment="1" applyProtection="1">
      <alignment vertical="center"/>
      <protection locked="0"/>
    </xf>
    <xf numFmtId="14" fontId="0" fillId="15" borderId="5" xfId="0" applyNumberFormat="1" applyFont="1" applyFill="1" applyBorder="1" applyAlignment="1" applyProtection="1">
      <alignment horizontal="center" vertical="center" wrapText="1"/>
      <protection locked="0"/>
    </xf>
    <xf numFmtId="0" fontId="49" fillId="15" borderId="5" xfId="0" applyFont="1" applyFill="1" applyBorder="1" applyAlignment="1" applyProtection="1">
      <alignment horizontal="left" vertical="center" wrapText="1"/>
      <protection locked="0"/>
    </xf>
    <xf numFmtId="0" fontId="49" fillId="15" borderId="11" xfId="0" applyFont="1" applyFill="1" applyBorder="1" applyAlignment="1" applyProtection="1">
      <alignment horizontal="left" vertical="center" wrapText="1"/>
      <protection locked="0"/>
    </xf>
    <xf numFmtId="0" fontId="49" fillId="15" borderId="12" xfId="0" applyFont="1" applyFill="1" applyBorder="1" applyAlignment="1" applyProtection="1">
      <alignment horizontal="left" vertical="center" wrapText="1"/>
      <protection locked="0"/>
    </xf>
    <xf numFmtId="0" fontId="49" fillId="15" borderId="14" xfId="0" applyFont="1" applyFill="1" applyBorder="1" applyAlignment="1" applyProtection="1">
      <alignment horizontal="left" vertical="center" wrapText="1"/>
      <protection locked="0"/>
    </xf>
    <xf numFmtId="0" fontId="49" fillId="15" borderId="17" xfId="0" applyFont="1" applyFill="1" applyBorder="1" applyAlignment="1" applyProtection="1">
      <alignment horizontal="left" vertical="center" wrapText="1"/>
      <protection locked="0"/>
    </xf>
    <xf numFmtId="0" fontId="49" fillId="15" borderId="25" xfId="0" applyFont="1" applyFill="1" applyBorder="1" applyAlignment="1" applyProtection="1">
      <alignment horizontal="left" vertical="center" wrapText="1"/>
      <protection locked="0"/>
    </xf>
    <xf numFmtId="0" fontId="49" fillId="15" borderId="1" xfId="0" applyFont="1" applyFill="1" applyBorder="1" applyAlignment="1" applyProtection="1">
      <alignment horizontal="left" vertical="center" wrapText="1"/>
      <protection locked="0"/>
    </xf>
    <xf numFmtId="0" fontId="49" fillId="15" borderId="16" xfId="0" applyFont="1" applyFill="1" applyBorder="1" applyAlignment="1" applyProtection="1">
      <alignment horizontal="left" vertical="center" wrapText="1"/>
      <protection locked="0"/>
    </xf>
    <xf numFmtId="0" fontId="1" fillId="16" borderId="16" xfId="0" applyFont="1" applyFill="1" applyBorder="1" applyAlignment="1">
      <alignment horizontal="center" vertical="center" wrapText="1"/>
    </xf>
    <xf numFmtId="0" fontId="33" fillId="20" borderId="30" xfId="0" applyFont="1" applyFill="1" applyBorder="1" applyAlignment="1" applyProtection="1">
      <alignment vertical="center" wrapText="1"/>
      <protection locked="0"/>
    </xf>
    <xf numFmtId="0" fontId="33" fillId="20" borderId="31" xfId="0" applyFont="1" applyFill="1" applyBorder="1" applyAlignment="1" applyProtection="1">
      <alignment vertical="center" wrapText="1"/>
      <protection locked="0"/>
    </xf>
    <xf numFmtId="0" fontId="33" fillId="20" borderId="31" xfId="0" applyFont="1" applyFill="1" applyBorder="1" applyAlignment="1" applyProtection="1">
      <alignment horizontal="center" vertical="center" wrapText="1"/>
      <protection locked="0"/>
    </xf>
    <xf numFmtId="14" fontId="33" fillId="20" borderId="31" xfId="0" applyNumberFormat="1" applyFont="1" applyFill="1" applyBorder="1" applyAlignment="1" applyProtection="1">
      <alignment horizontal="center" vertical="center" wrapText="1"/>
      <protection locked="0"/>
    </xf>
    <xf numFmtId="0" fontId="33" fillId="20" borderId="31" xfId="0" applyFont="1" applyFill="1" applyBorder="1" applyAlignment="1" applyProtection="1">
      <alignment vertical="center"/>
      <protection locked="0"/>
    </xf>
    <xf numFmtId="0" fontId="28" fillId="14" borderId="5" xfId="0" applyFont="1" applyFill="1" applyBorder="1" applyAlignment="1" applyProtection="1">
      <alignment horizontal="center" vertical="center"/>
    </xf>
    <xf numFmtId="0" fontId="28" fillId="14" borderId="7" xfId="0" applyFont="1" applyFill="1" applyBorder="1" applyAlignment="1" applyProtection="1">
      <alignment horizontal="center" vertical="center"/>
    </xf>
    <xf numFmtId="0" fontId="28" fillId="14" borderId="9" xfId="0" applyFont="1" applyFill="1" applyBorder="1" applyAlignment="1" applyProtection="1">
      <alignment horizontal="center" vertical="center"/>
    </xf>
    <xf numFmtId="0" fontId="28" fillId="14" borderId="8" xfId="0" applyFont="1" applyFill="1" applyBorder="1" applyAlignment="1" applyProtection="1">
      <alignment horizontal="center" vertical="center"/>
    </xf>
    <xf numFmtId="0" fontId="10" fillId="13" borderId="7" xfId="0" applyFont="1" applyFill="1" applyBorder="1" applyAlignment="1" applyProtection="1">
      <alignment horizontal="left" vertical="center"/>
    </xf>
    <xf numFmtId="0" fontId="10" fillId="13" borderId="3" xfId="0" applyFont="1" applyFill="1" applyBorder="1" applyAlignment="1" applyProtection="1">
      <alignment horizontal="left" vertical="center"/>
    </xf>
    <xf numFmtId="0" fontId="28" fillId="14" borderId="9" xfId="0" applyFont="1" applyFill="1" applyBorder="1" applyAlignment="1" applyProtection="1">
      <alignment horizontal="center" vertical="center" wrapText="1"/>
      <protection locked="0"/>
    </xf>
    <xf numFmtId="0" fontId="28" fillId="14" borderId="28" xfId="0" applyFont="1" applyFill="1" applyBorder="1" applyAlignment="1" applyProtection="1">
      <alignment horizontal="center" vertical="center" wrapText="1"/>
      <protection locked="0"/>
    </xf>
    <xf numFmtId="0" fontId="0" fillId="15" borderId="29" xfId="0" applyFill="1" applyBorder="1" applyAlignment="1" applyProtection="1">
      <alignment horizontal="center" vertical="center" wrapText="1"/>
      <protection locked="0"/>
    </xf>
    <xf numFmtId="0" fontId="0" fillId="15" borderId="0" xfId="0" applyFill="1" applyAlignment="1" applyProtection="1">
      <alignment horizontal="center" vertical="center" wrapText="1"/>
      <protection locked="0"/>
    </xf>
    <xf numFmtId="0" fontId="28" fillId="11" borderId="7" xfId="0" applyFont="1" applyFill="1" applyBorder="1" applyAlignment="1" applyProtection="1">
      <alignment horizontal="center" vertical="center"/>
    </xf>
    <xf numFmtId="0" fontId="28" fillId="11" borderId="3" xfId="0" applyFont="1" applyFill="1" applyBorder="1" applyAlignment="1" applyProtection="1">
      <alignment horizontal="center" vertical="center"/>
    </xf>
    <xf numFmtId="0" fontId="2" fillId="2" borderId="5" xfId="0" applyFont="1" applyFill="1" applyBorder="1" applyAlignment="1" applyProtection="1">
      <alignment horizontal="center" vertical="center" wrapText="1"/>
    </xf>
    <xf numFmtId="0" fontId="2" fillId="11" borderId="18" xfId="0" applyFont="1" applyFill="1" applyBorder="1" applyAlignment="1" applyProtection="1">
      <alignment horizontal="center" vertical="center" wrapText="1"/>
    </xf>
    <xf numFmtId="0" fontId="2" fillId="11" borderId="19" xfId="0" applyFont="1" applyFill="1" applyBorder="1" applyAlignment="1" applyProtection="1">
      <alignment horizontal="center" vertical="center" wrapText="1"/>
    </xf>
    <xf numFmtId="0" fontId="2" fillId="11" borderId="20" xfId="0" applyFont="1" applyFill="1" applyBorder="1" applyAlignment="1" applyProtection="1">
      <alignment horizontal="center" vertical="center" wrapText="1"/>
    </xf>
    <xf numFmtId="0" fontId="6" fillId="10" borderId="6" xfId="0" applyFont="1" applyFill="1" applyBorder="1" applyAlignment="1" applyProtection="1">
      <alignment horizontal="center" vertical="center" wrapText="1"/>
    </xf>
    <xf numFmtId="0" fontId="6" fillId="4" borderId="1" xfId="0" applyFont="1" applyFill="1" applyBorder="1" applyAlignment="1" applyProtection="1">
      <alignment horizontal="center" vertical="center" wrapText="1"/>
    </xf>
    <xf numFmtId="0" fontId="6" fillId="4" borderId="6" xfId="0" applyFont="1" applyFill="1" applyBorder="1" applyAlignment="1" applyProtection="1">
      <alignment horizontal="center" vertical="center" wrapText="1"/>
    </xf>
    <xf numFmtId="0" fontId="6" fillId="4" borderId="4" xfId="0" applyFont="1" applyFill="1" applyBorder="1" applyAlignment="1" applyProtection="1">
      <alignment horizontal="center" vertical="center" wrapText="1"/>
    </xf>
    <xf numFmtId="0" fontId="6" fillId="10" borderId="1" xfId="0" applyFont="1" applyFill="1" applyBorder="1" applyAlignment="1" applyProtection="1">
      <alignment horizontal="center" vertical="center" wrapText="1"/>
    </xf>
    <xf numFmtId="0" fontId="23" fillId="10" borderId="1" xfId="0" applyFont="1" applyFill="1" applyBorder="1" applyAlignment="1" applyProtection="1">
      <alignment horizontal="left" vertical="center" wrapText="1"/>
    </xf>
    <xf numFmtId="0" fontId="23" fillId="10" borderId="6" xfId="0" applyFont="1" applyFill="1" applyBorder="1" applyAlignment="1" applyProtection="1">
      <alignment horizontal="left" vertical="center" wrapText="1"/>
    </xf>
    <xf numFmtId="0" fontId="23" fillId="10" borderId="4" xfId="0" applyFont="1" applyFill="1" applyBorder="1" applyAlignment="1" applyProtection="1">
      <alignment horizontal="left" vertical="center" wrapText="1"/>
    </xf>
    <xf numFmtId="0" fontId="6" fillId="10" borderId="4" xfId="0" applyFont="1" applyFill="1" applyBorder="1" applyAlignment="1" applyProtection="1">
      <alignment horizontal="center" vertical="center" wrapText="1"/>
    </xf>
    <xf numFmtId="0" fontId="6" fillId="10" borderId="23" xfId="0" applyFont="1" applyFill="1" applyBorder="1" applyAlignment="1" applyProtection="1">
      <alignment horizontal="center" vertical="center" wrapText="1"/>
    </xf>
    <xf numFmtId="0" fontId="6" fillId="10" borderId="37" xfId="0" applyFont="1" applyFill="1" applyBorder="1" applyAlignment="1" applyProtection="1">
      <alignment horizontal="center" vertical="center" wrapText="1"/>
    </xf>
    <xf numFmtId="0" fontId="6" fillId="10" borderId="9" xfId="0" applyFont="1" applyFill="1" applyBorder="1" applyAlignment="1" applyProtection="1">
      <alignment horizontal="center" vertical="center" wrapText="1"/>
    </xf>
    <xf numFmtId="0" fontId="6" fillId="4" borderId="23" xfId="0" applyFont="1" applyFill="1" applyBorder="1" applyAlignment="1" applyProtection="1">
      <alignment horizontal="center" vertical="center" wrapText="1"/>
    </xf>
    <xf numFmtId="0" fontId="6" fillId="4" borderId="37" xfId="0" applyFont="1" applyFill="1" applyBorder="1" applyAlignment="1" applyProtection="1">
      <alignment horizontal="center" vertical="center" wrapText="1"/>
    </xf>
    <xf numFmtId="0" fontId="6" fillId="4" borderId="9" xfId="0" applyFont="1" applyFill="1" applyBorder="1" applyAlignment="1" applyProtection="1">
      <alignment horizontal="center" vertical="center" wrapText="1"/>
    </xf>
    <xf numFmtId="0" fontId="2" fillId="2" borderId="9" xfId="0" applyFont="1" applyFill="1" applyBorder="1" applyAlignment="1" applyProtection="1">
      <alignment horizontal="center" vertical="center" wrapText="1"/>
    </xf>
    <xf numFmtId="0" fontId="2" fillId="2" borderId="8" xfId="0" applyFont="1" applyFill="1" applyBorder="1" applyAlignment="1" applyProtection="1">
      <alignment horizontal="center" vertical="center" wrapText="1"/>
    </xf>
  </cellXfs>
  <cellStyles count="2">
    <cellStyle name="Hyperlink" xfId="1" builtinId="8"/>
    <cellStyle name="Normal" xfId="0" builtinId="0"/>
  </cellStyles>
  <dxfs count="21">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tint="-0.499984740745262"/>
      </font>
      <fill>
        <patternFill>
          <bgColor theme="0" tint="-0.14996795556505021"/>
        </patternFill>
      </fill>
    </dxf>
    <dxf>
      <font>
        <color theme="8"/>
      </font>
      <fill>
        <patternFill>
          <bgColor theme="8" tint="0.79998168889431442"/>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s>
  <tableStyles count="0" defaultTableStyle="TableStyleMedium2" defaultPivotStyle="PivotStyleLight16"/>
  <colors>
    <mruColors>
      <color rgb="FFF2F2F2"/>
      <color rgb="FF338CA6"/>
      <color rgb="FFFCDEB3"/>
      <color rgb="FFFCDDB3"/>
      <color rgb="FFFFC073"/>
      <color rgb="FFBBDFEA"/>
      <color rgb="FF99D4E1"/>
      <color rgb="FFFFDDB3"/>
      <color rgb="FFFCE3DD"/>
      <color rgb="FF235E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Future-Fit Test">
      <a:dk1>
        <a:srgbClr val="000000"/>
      </a:dk1>
      <a:lt1>
        <a:srgbClr val="FFFFFF"/>
      </a:lt1>
      <a:dk2>
        <a:srgbClr val="58B2CB"/>
      </a:dk2>
      <a:lt2>
        <a:srgbClr val="FF9100"/>
      </a:lt2>
      <a:accent1>
        <a:srgbClr val="00AE4C"/>
      </a:accent1>
      <a:accent2>
        <a:srgbClr val="B7AE36"/>
      </a:accent2>
      <a:accent3>
        <a:srgbClr val="EB6A7B"/>
      </a:accent3>
      <a:accent4>
        <a:srgbClr val="58BCB4"/>
      </a:accent4>
      <a:accent5>
        <a:srgbClr val="845FA8"/>
      </a:accent5>
      <a:accent6>
        <a:srgbClr val="EC7354"/>
      </a:accent6>
      <a:hlink>
        <a:srgbClr val="358EAE"/>
      </a:hlink>
      <a:folHlink>
        <a:srgbClr val="358EAE"/>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07F2F-45BD-C746-8F29-BF0F0A2CAB17}">
  <sheetPr codeName="Sheet1"/>
  <dimension ref="A1:R61"/>
  <sheetViews>
    <sheetView topLeftCell="A17" zoomScale="90" zoomScaleNormal="90" workbookViewId="0">
      <selection activeCell="A21" sqref="A21:B35"/>
    </sheetView>
  </sheetViews>
  <sheetFormatPr baseColWidth="10" defaultRowHeight="16" x14ac:dyDescent="0.2"/>
  <cols>
    <col min="1" max="1" width="29.1640625" style="12" customWidth="1"/>
    <col min="2" max="2" width="100.5" style="12" customWidth="1"/>
    <col min="3" max="3" width="10.83203125" style="12"/>
    <col min="4" max="4" width="17" style="12" customWidth="1"/>
    <col min="5" max="5" width="88.83203125" style="12" customWidth="1"/>
    <col min="6" max="6" width="21.83203125" style="12" customWidth="1"/>
    <col min="7" max="7" width="29" style="12" customWidth="1"/>
    <col min="8" max="8" width="93.83203125" style="12" customWidth="1"/>
    <col min="9" max="9" width="77.6640625" style="12" customWidth="1"/>
    <col min="10" max="16384" width="10.83203125" style="12"/>
  </cols>
  <sheetData>
    <row r="1" spans="1:18" ht="31" customHeight="1" x14ac:dyDescent="0.2">
      <c r="A1" s="173" t="s">
        <v>384</v>
      </c>
      <c r="B1" s="231" t="s">
        <v>633</v>
      </c>
    </row>
    <row r="4" spans="1:18" ht="31" customHeight="1" x14ac:dyDescent="0.2">
      <c r="A4" s="274" t="s">
        <v>447</v>
      </c>
      <c r="B4" s="274"/>
      <c r="D4" s="274" t="s">
        <v>385</v>
      </c>
      <c r="E4" s="275"/>
      <c r="F4" s="13"/>
      <c r="G4" s="13"/>
      <c r="H4" s="14"/>
    </row>
    <row r="5" spans="1:18" ht="31" customHeight="1" x14ac:dyDescent="0.2">
      <c r="A5" s="278" t="s">
        <v>452</v>
      </c>
      <c r="B5" s="279"/>
      <c r="D5" s="15" t="s">
        <v>386</v>
      </c>
      <c r="E5" s="16" t="s">
        <v>387</v>
      </c>
      <c r="F5" s="13"/>
      <c r="G5" s="13"/>
      <c r="H5" s="14"/>
    </row>
    <row r="6" spans="1:18" ht="44" customHeight="1" x14ac:dyDescent="0.2">
      <c r="A6" s="171">
        <v>1</v>
      </c>
      <c r="B6" s="32" t="s">
        <v>534</v>
      </c>
      <c r="D6" s="17" t="s">
        <v>388</v>
      </c>
      <c r="E6" s="18" t="s">
        <v>389</v>
      </c>
      <c r="F6" s="19"/>
      <c r="G6" s="19"/>
      <c r="H6" s="19"/>
      <c r="R6" s="162" t="str">
        <f>D6</f>
        <v>Highest</v>
      </c>
    </row>
    <row r="7" spans="1:18" ht="89" customHeight="1" x14ac:dyDescent="0.2">
      <c r="A7" s="172">
        <v>2</v>
      </c>
      <c r="B7" s="34" t="s">
        <v>484</v>
      </c>
      <c r="D7" s="20" t="s">
        <v>390</v>
      </c>
      <c r="E7" s="21" t="s">
        <v>391</v>
      </c>
      <c r="F7" s="19"/>
      <c r="G7" s="19"/>
      <c r="H7" s="19"/>
      <c r="R7" s="162"/>
    </row>
    <row r="8" spans="1:18" ht="53" customHeight="1" x14ac:dyDescent="0.2">
      <c r="A8" s="171">
        <v>3</v>
      </c>
      <c r="B8" s="32" t="s">
        <v>485</v>
      </c>
      <c r="D8" s="17" t="s">
        <v>392</v>
      </c>
      <c r="E8" s="22" t="s">
        <v>393</v>
      </c>
      <c r="F8" s="19"/>
      <c r="G8" s="19"/>
      <c r="H8" s="19"/>
      <c r="R8" s="162"/>
    </row>
    <row r="9" spans="1:18" ht="30" customHeight="1" x14ac:dyDescent="0.2">
      <c r="A9" s="278" t="s">
        <v>454</v>
      </c>
      <c r="B9" s="279"/>
      <c r="D9" s="23" t="s">
        <v>67</v>
      </c>
      <c r="E9" s="24" t="s">
        <v>394</v>
      </c>
      <c r="F9" s="19"/>
      <c r="G9" s="19"/>
      <c r="H9" s="19"/>
      <c r="R9" s="162"/>
    </row>
    <row r="10" spans="1:18" ht="30" customHeight="1" x14ac:dyDescent="0.2">
      <c r="A10" s="172">
        <v>1</v>
      </c>
      <c r="B10" s="34" t="s">
        <v>480</v>
      </c>
      <c r="D10" s="27"/>
      <c r="E10" s="28"/>
      <c r="F10" s="19"/>
      <c r="G10" s="19"/>
      <c r="H10" s="19"/>
      <c r="R10" s="162"/>
    </row>
    <row r="11" spans="1:18" ht="68" customHeight="1" x14ac:dyDescent="0.2">
      <c r="A11" s="171">
        <v>2</v>
      </c>
      <c r="B11" s="32" t="s">
        <v>481</v>
      </c>
      <c r="D11" s="166"/>
      <c r="E11" s="166"/>
      <c r="F11" s="25"/>
      <c r="G11" s="25"/>
      <c r="H11" s="26"/>
    </row>
    <row r="12" spans="1:18" ht="64" customHeight="1" x14ac:dyDescent="0.2">
      <c r="A12" s="172">
        <v>3</v>
      </c>
      <c r="B12" s="34" t="s">
        <v>451</v>
      </c>
      <c r="D12" s="167"/>
      <c r="E12" s="167"/>
      <c r="F12" s="168"/>
      <c r="G12" s="28"/>
      <c r="H12" s="28"/>
    </row>
    <row r="13" spans="1:18" s="29" customFormat="1" ht="116" customHeight="1" x14ac:dyDescent="0.2">
      <c r="A13" s="171">
        <v>4</v>
      </c>
      <c r="B13" s="32" t="s">
        <v>450</v>
      </c>
      <c r="D13" s="27"/>
      <c r="E13" s="28"/>
      <c r="F13" s="28"/>
      <c r="G13" s="28"/>
      <c r="H13" s="28"/>
    </row>
    <row r="14" spans="1:18" s="29" customFormat="1" ht="68" x14ac:dyDescent="0.2">
      <c r="A14" s="172">
        <v>5</v>
      </c>
      <c r="B14" s="34" t="s">
        <v>486</v>
      </c>
      <c r="D14" s="27"/>
      <c r="E14" s="28"/>
      <c r="F14" s="28"/>
      <c r="G14" s="28"/>
      <c r="H14" s="28"/>
    </row>
    <row r="15" spans="1:18" s="29" customFormat="1" ht="68" x14ac:dyDescent="0.2">
      <c r="A15" s="171">
        <v>6</v>
      </c>
      <c r="B15" s="32" t="s">
        <v>582</v>
      </c>
      <c r="D15" s="27"/>
      <c r="E15" s="28"/>
      <c r="F15" s="28"/>
      <c r="G15" s="28"/>
      <c r="H15" s="28"/>
    </row>
    <row r="16" spans="1:18" s="29" customFormat="1" ht="170" x14ac:dyDescent="0.2">
      <c r="A16" s="172">
        <v>7</v>
      </c>
      <c r="B16" s="34" t="s">
        <v>487</v>
      </c>
      <c r="D16" s="27"/>
      <c r="E16" s="28"/>
      <c r="F16" s="28"/>
      <c r="G16" s="28"/>
      <c r="H16" s="28"/>
    </row>
    <row r="17" spans="1:9" s="29" customFormat="1" ht="76" customHeight="1" x14ac:dyDescent="0.2">
      <c r="A17" s="171">
        <v>8</v>
      </c>
      <c r="B17" s="32" t="s">
        <v>444</v>
      </c>
      <c r="D17" s="27"/>
      <c r="E17" s="28"/>
      <c r="F17" s="28"/>
      <c r="G17" s="28"/>
      <c r="H17" s="28"/>
    </row>
    <row r="18" spans="1:9" s="29" customFormat="1" x14ac:dyDescent="0.2">
      <c r="A18" s="35"/>
      <c r="D18" s="30"/>
      <c r="E18" s="30"/>
      <c r="F18" s="30"/>
      <c r="G18" s="30"/>
      <c r="H18" s="30"/>
    </row>
    <row r="19" spans="1:9" x14ac:dyDescent="0.2">
      <c r="D19" s="30"/>
      <c r="E19" s="30"/>
      <c r="F19" s="30"/>
      <c r="G19" s="30"/>
      <c r="H19" s="30"/>
    </row>
    <row r="20" spans="1:9" ht="33" customHeight="1" x14ac:dyDescent="0.2">
      <c r="A20" s="284" t="s">
        <v>446</v>
      </c>
      <c r="B20" s="285"/>
      <c r="D20" s="276" t="s">
        <v>445</v>
      </c>
      <c r="E20" s="277"/>
      <c r="F20" s="277"/>
      <c r="G20" s="277"/>
      <c r="H20" s="277"/>
      <c r="I20" s="277"/>
    </row>
    <row r="21" spans="1:9" ht="19" x14ac:dyDescent="0.2">
      <c r="A21" s="282" t="s">
        <v>779</v>
      </c>
      <c r="B21" s="282"/>
      <c r="D21" s="15" t="s">
        <v>488</v>
      </c>
      <c r="E21" s="15" t="s">
        <v>489</v>
      </c>
      <c r="F21" s="42" t="s">
        <v>453</v>
      </c>
      <c r="G21" s="15" t="s">
        <v>491</v>
      </c>
      <c r="H21" s="15" t="s">
        <v>490</v>
      </c>
      <c r="I21" s="15" t="s">
        <v>492</v>
      </c>
    </row>
    <row r="22" spans="1:9" x14ac:dyDescent="0.2">
      <c r="A22" s="283"/>
      <c r="B22" s="283"/>
      <c r="D22" s="236" t="s">
        <v>642</v>
      </c>
      <c r="E22" s="237" t="s">
        <v>643</v>
      </c>
      <c r="F22" s="41" t="str">
        <f>HYPERLINK(CONCATENATE("https://siccode.com/search-isic/",$D22),"Description")</f>
        <v>Description</v>
      </c>
      <c r="G22" s="238" t="s">
        <v>644</v>
      </c>
      <c r="H22" s="239" t="s">
        <v>645</v>
      </c>
      <c r="I22" s="239" t="s">
        <v>645</v>
      </c>
    </row>
    <row r="23" spans="1:9" x14ac:dyDescent="0.2">
      <c r="A23" s="283"/>
      <c r="B23" s="283"/>
      <c r="D23" s="240" t="s">
        <v>646</v>
      </c>
      <c r="E23" s="241" t="s">
        <v>647</v>
      </c>
      <c r="F23" s="38" t="str">
        <f t="shared" ref="F23:F35" si="0">HYPERLINK(CONCATENATE("https://siccode.com/search-isic/",$D23),"Description")</f>
        <v>Description</v>
      </c>
      <c r="G23" s="242" t="s">
        <v>644</v>
      </c>
      <c r="H23" s="243" t="s">
        <v>645</v>
      </c>
      <c r="I23" s="243" t="s">
        <v>645</v>
      </c>
    </row>
    <row r="24" spans="1:9" x14ac:dyDescent="0.2">
      <c r="A24" s="283"/>
      <c r="B24" s="283"/>
      <c r="D24" s="236" t="s">
        <v>648</v>
      </c>
      <c r="E24" s="237" t="s">
        <v>649</v>
      </c>
      <c r="F24" s="41" t="str">
        <f t="shared" si="0"/>
        <v>Description</v>
      </c>
      <c r="G24" s="238" t="s">
        <v>644</v>
      </c>
      <c r="H24" s="239" t="s">
        <v>645</v>
      </c>
      <c r="I24" s="239" t="s">
        <v>645</v>
      </c>
    </row>
    <row r="25" spans="1:9" x14ac:dyDescent="0.2">
      <c r="A25" s="283"/>
      <c r="B25" s="283"/>
      <c r="D25" s="240" t="s">
        <v>650</v>
      </c>
      <c r="E25" s="241" t="s">
        <v>651</v>
      </c>
      <c r="F25" s="38" t="str">
        <f t="shared" si="0"/>
        <v>Description</v>
      </c>
      <c r="G25" s="242" t="s">
        <v>644</v>
      </c>
      <c r="H25" s="243" t="s">
        <v>645</v>
      </c>
      <c r="I25" s="243" t="s">
        <v>645</v>
      </c>
    </row>
    <row r="26" spans="1:9" x14ac:dyDescent="0.2">
      <c r="A26" s="283"/>
      <c r="B26" s="283"/>
      <c r="D26" s="236" t="s">
        <v>652</v>
      </c>
      <c r="E26" s="237" t="s">
        <v>653</v>
      </c>
      <c r="F26" s="41" t="str">
        <f t="shared" si="0"/>
        <v>Description</v>
      </c>
      <c r="G26" s="238" t="s">
        <v>644</v>
      </c>
      <c r="H26" s="239" t="s">
        <v>645</v>
      </c>
      <c r="I26" s="239" t="s">
        <v>645</v>
      </c>
    </row>
    <row r="27" spans="1:9" ht="16" customHeight="1" x14ac:dyDescent="0.2">
      <c r="A27" s="283"/>
      <c r="B27" s="283"/>
      <c r="D27" s="240" t="s">
        <v>654</v>
      </c>
      <c r="E27" s="241" t="s">
        <v>655</v>
      </c>
      <c r="F27" s="38" t="str">
        <f t="shared" si="0"/>
        <v>Description</v>
      </c>
      <c r="G27" s="242" t="s">
        <v>644</v>
      </c>
      <c r="H27" s="243" t="s">
        <v>645</v>
      </c>
      <c r="I27" s="243" t="s">
        <v>645</v>
      </c>
    </row>
    <row r="28" spans="1:9" ht="16" customHeight="1" x14ac:dyDescent="0.2">
      <c r="A28" s="283"/>
      <c r="B28" s="283"/>
      <c r="D28" s="236" t="s">
        <v>656</v>
      </c>
      <c r="E28" s="237" t="s">
        <v>657</v>
      </c>
      <c r="F28" s="41" t="str">
        <f t="shared" si="0"/>
        <v>Description</v>
      </c>
      <c r="G28" s="238" t="s">
        <v>644</v>
      </c>
      <c r="H28" s="239" t="s">
        <v>645</v>
      </c>
      <c r="I28" s="239" t="s">
        <v>645</v>
      </c>
    </row>
    <row r="29" spans="1:9" x14ac:dyDescent="0.2">
      <c r="A29" s="283"/>
      <c r="B29" s="283"/>
      <c r="D29" s="240" t="s">
        <v>658</v>
      </c>
      <c r="E29" s="241" t="s">
        <v>659</v>
      </c>
      <c r="F29" s="38" t="str">
        <f t="shared" si="0"/>
        <v>Description</v>
      </c>
      <c r="G29" s="242" t="s">
        <v>644</v>
      </c>
      <c r="H29" s="243" t="s">
        <v>645</v>
      </c>
      <c r="I29" s="243" t="s">
        <v>645</v>
      </c>
    </row>
    <row r="30" spans="1:9" x14ac:dyDescent="0.2">
      <c r="A30" s="283"/>
      <c r="B30" s="283"/>
      <c r="D30" s="236" t="s">
        <v>660</v>
      </c>
      <c r="E30" s="237" t="s">
        <v>661</v>
      </c>
      <c r="F30" s="41" t="str">
        <f t="shared" si="0"/>
        <v>Description</v>
      </c>
      <c r="G30" s="238" t="s">
        <v>644</v>
      </c>
      <c r="H30" s="239" t="s">
        <v>645</v>
      </c>
      <c r="I30" s="239" t="s">
        <v>645</v>
      </c>
    </row>
    <row r="31" spans="1:9" x14ac:dyDescent="0.2">
      <c r="A31" s="283"/>
      <c r="B31" s="283"/>
      <c r="D31" s="240" t="s">
        <v>662</v>
      </c>
      <c r="E31" s="241" t="s">
        <v>663</v>
      </c>
      <c r="F31" s="38" t="str">
        <f t="shared" si="0"/>
        <v>Description</v>
      </c>
      <c r="G31" s="242" t="s">
        <v>644</v>
      </c>
      <c r="H31" s="243" t="s">
        <v>645</v>
      </c>
      <c r="I31" s="243" t="s">
        <v>645</v>
      </c>
    </row>
    <row r="32" spans="1:9" x14ac:dyDescent="0.2">
      <c r="A32" s="283"/>
      <c r="B32" s="283"/>
      <c r="D32" s="236" t="s">
        <v>664</v>
      </c>
      <c r="E32" s="237" t="s">
        <v>665</v>
      </c>
      <c r="F32" s="41" t="str">
        <f t="shared" si="0"/>
        <v>Description</v>
      </c>
      <c r="G32" s="238" t="s">
        <v>644</v>
      </c>
      <c r="H32" s="239" t="s">
        <v>645</v>
      </c>
      <c r="I32" s="239" t="s">
        <v>645</v>
      </c>
    </row>
    <row r="33" spans="1:9" x14ac:dyDescent="0.2">
      <c r="A33" s="283"/>
      <c r="B33" s="283"/>
      <c r="D33" s="240" t="s">
        <v>666</v>
      </c>
      <c r="E33" s="241" t="s">
        <v>667</v>
      </c>
      <c r="F33" s="38" t="str">
        <f t="shared" si="0"/>
        <v>Description</v>
      </c>
      <c r="G33" s="242" t="s">
        <v>644</v>
      </c>
      <c r="H33" s="243" t="s">
        <v>645</v>
      </c>
      <c r="I33" s="243" t="s">
        <v>645</v>
      </c>
    </row>
    <row r="34" spans="1:9" x14ac:dyDescent="0.2">
      <c r="A34" s="283"/>
      <c r="B34" s="283"/>
      <c r="D34" s="236" t="s">
        <v>668</v>
      </c>
      <c r="E34" s="237" t="s">
        <v>669</v>
      </c>
      <c r="F34" s="41" t="str">
        <f t="shared" si="0"/>
        <v>Description</v>
      </c>
      <c r="G34" s="238" t="s">
        <v>644</v>
      </c>
      <c r="H34" s="239" t="s">
        <v>645</v>
      </c>
      <c r="I34" s="239" t="s">
        <v>645</v>
      </c>
    </row>
    <row r="35" spans="1:9" x14ac:dyDescent="0.2">
      <c r="A35" s="283"/>
      <c r="B35" s="283"/>
      <c r="D35" s="240" t="s">
        <v>670</v>
      </c>
      <c r="E35" s="241" t="s">
        <v>671</v>
      </c>
      <c r="F35" s="38" t="str">
        <f t="shared" si="0"/>
        <v>Description</v>
      </c>
      <c r="G35" s="242" t="s">
        <v>672</v>
      </c>
      <c r="H35" s="243" t="s">
        <v>673</v>
      </c>
      <c r="I35" s="244" t="s">
        <v>674</v>
      </c>
    </row>
    <row r="36" spans="1:9" ht="17" customHeight="1" x14ac:dyDescent="0.2">
      <c r="A36" s="232"/>
      <c r="B36" s="232"/>
      <c r="D36" s="39"/>
      <c r="E36" s="40"/>
      <c r="F36" s="41"/>
      <c r="G36" s="179"/>
      <c r="H36" s="17"/>
      <c r="I36" s="180"/>
    </row>
    <row r="37" spans="1:9" ht="23" customHeight="1" x14ac:dyDescent="0.2">
      <c r="A37" s="280" t="s">
        <v>483</v>
      </c>
      <c r="B37" s="281"/>
      <c r="D37" s="36"/>
      <c r="E37" s="37"/>
      <c r="F37" s="38"/>
      <c r="G37" s="181"/>
      <c r="H37" s="20"/>
      <c r="I37" s="182"/>
    </row>
    <row r="38" spans="1:9" ht="19" x14ac:dyDescent="0.2">
      <c r="A38" s="233" t="s">
        <v>493</v>
      </c>
      <c r="B38" s="233" t="s">
        <v>494</v>
      </c>
      <c r="D38" s="39"/>
      <c r="E38" s="40"/>
      <c r="F38" s="41"/>
      <c r="G38" s="179"/>
      <c r="H38" s="17"/>
      <c r="I38" s="180"/>
    </row>
    <row r="39" spans="1:9" ht="34" x14ac:dyDescent="0.2">
      <c r="A39" s="234" t="s">
        <v>634</v>
      </c>
      <c r="B39" s="234" t="s">
        <v>635</v>
      </c>
      <c r="D39" s="36"/>
      <c r="E39" s="37"/>
      <c r="F39" s="38"/>
      <c r="G39" s="181"/>
      <c r="H39" s="20"/>
      <c r="I39" s="182"/>
    </row>
    <row r="40" spans="1:9" ht="34" x14ac:dyDescent="0.2">
      <c r="A40" s="235" t="s">
        <v>636</v>
      </c>
      <c r="B40" s="235" t="s">
        <v>637</v>
      </c>
      <c r="D40" s="39"/>
      <c r="E40" s="40"/>
      <c r="F40" s="41"/>
      <c r="G40" s="179"/>
      <c r="H40" s="17"/>
      <c r="I40" s="180"/>
    </row>
    <row r="41" spans="1:9" ht="17" x14ac:dyDescent="0.2">
      <c r="A41" s="234" t="s">
        <v>638</v>
      </c>
      <c r="B41" s="234" t="s">
        <v>639</v>
      </c>
      <c r="D41" s="36"/>
      <c r="E41" s="37"/>
      <c r="F41" s="38"/>
      <c r="G41" s="181"/>
      <c r="H41" s="20"/>
      <c r="I41" s="182"/>
    </row>
    <row r="42" spans="1:9" ht="34" x14ac:dyDescent="0.2">
      <c r="A42" s="235" t="s">
        <v>640</v>
      </c>
      <c r="B42" s="235" t="s">
        <v>641</v>
      </c>
      <c r="D42" s="39"/>
      <c r="E42" s="40"/>
      <c r="F42" s="41"/>
      <c r="G42" s="179"/>
      <c r="H42" s="17"/>
      <c r="I42" s="180"/>
    </row>
    <row r="43" spans="1:9" ht="17" x14ac:dyDescent="0.2">
      <c r="A43" s="169" t="s">
        <v>675</v>
      </c>
      <c r="B43" s="169" t="s">
        <v>676</v>
      </c>
      <c r="D43" s="36"/>
      <c r="E43" s="37"/>
      <c r="F43" s="38"/>
      <c r="G43" s="181"/>
      <c r="H43" s="20"/>
      <c r="I43" s="182"/>
    </row>
    <row r="44" spans="1:9" x14ac:dyDescent="0.2">
      <c r="A44" s="170"/>
      <c r="B44" s="170"/>
      <c r="D44" s="39"/>
      <c r="E44" s="40"/>
      <c r="F44" s="41"/>
      <c r="G44" s="179"/>
      <c r="H44" s="17"/>
      <c r="I44" s="180"/>
    </row>
    <row r="45" spans="1:9" ht="18" customHeight="1" x14ac:dyDescent="0.2">
      <c r="A45" s="163"/>
      <c r="B45" s="163"/>
      <c r="D45" s="14"/>
      <c r="E45" s="14"/>
      <c r="F45" s="14"/>
      <c r="G45" s="14"/>
      <c r="H45" s="14"/>
      <c r="I45" s="14"/>
    </row>
    <row r="46" spans="1:9" ht="19" x14ac:dyDescent="0.2">
      <c r="A46" s="163"/>
      <c r="B46" s="163"/>
      <c r="D46" s="164"/>
      <c r="E46" s="164"/>
      <c r="F46" s="164"/>
      <c r="G46" s="164"/>
      <c r="H46" s="164"/>
      <c r="I46" s="164"/>
    </row>
    <row r="47" spans="1:9" x14ac:dyDescent="0.2">
      <c r="A47" s="163"/>
      <c r="B47" s="163"/>
      <c r="D47" s="165"/>
      <c r="E47" s="165"/>
      <c r="F47" s="165"/>
      <c r="G47" s="165"/>
      <c r="H47" s="165"/>
      <c r="I47" s="165"/>
    </row>
    <row r="48" spans="1:9" x14ac:dyDescent="0.2">
      <c r="A48" s="163"/>
      <c r="B48" s="163"/>
      <c r="D48" s="165"/>
      <c r="E48" s="165"/>
      <c r="F48" s="165"/>
      <c r="G48" s="165"/>
      <c r="H48" s="165"/>
      <c r="I48" s="165"/>
    </row>
    <row r="49" spans="1:9" x14ac:dyDescent="0.2">
      <c r="A49" s="163"/>
      <c r="B49" s="163"/>
      <c r="D49" s="165"/>
      <c r="E49" s="165"/>
      <c r="F49" s="165"/>
      <c r="G49" s="165"/>
      <c r="H49" s="165"/>
      <c r="I49" s="165"/>
    </row>
    <row r="50" spans="1:9" x14ac:dyDescent="0.2">
      <c r="A50" s="163"/>
      <c r="B50" s="163"/>
      <c r="D50" s="165"/>
      <c r="E50" s="165"/>
      <c r="F50" s="165"/>
      <c r="G50" s="165"/>
      <c r="H50" s="165"/>
      <c r="I50" s="165"/>
    </row>
    <row r="51" spans="1:9" x14ac:dyDescent="0.2">
      <c r="A51" s="163"/>
      <c r="B51" s="163"/>
      <c r="D51" s="165"/>
      <c r="E51" s="165"/>
      <c r="F51" s="165"/>
      <c r="G51" s="165"/>
      <c r="H51" s="165"/>
      <c r="I51" s="165"/>
    </row>
    <row r="52" spans="1:9" x14ac:dyDescent="0.2">
      <c r="A52" s="163"/>
      <c r="B52" s="163"/>
      <c r="D52" s="165"/>
      <c r="E52" s="165"/>
      <c r="F52" s="165"/>
      <c r="G52" s="165"/>
      <c r="H52" s="165"/>
      <c r="I52" s="165"/>
    </row>
    <row r="53" spans="1:9" x14ac:dyDescent="0.2">
      <c r="D53" s="165"/>
      <c r="E53" s="165"/>
      <c r="F53" s="165"/>
      <c r="G53" s="165"/>
      <c r="H53" s="165"/>
      <c r="I53" s="165"/>
    </row>
    <row r="54" spans="1:9" x14ac:dyDescent="0.2">
      <c r="D54" s="165"/>
      <c r="E54" s="165"/>
      <c r="F54" s="165"/>
      <c r="G54" s="165"/>
      <c r="H54" s="165"/>
      <c r="I54" s="165"/>
    </row>
    <row r="55" spans="1:9" x14ac:dyDescent="0.2">
      <c r="D55" s="165"/>
      <c r="E55" s="165"/>
      <c r="F55" s="165"/>
      <c r="G55" s="165"/>
      <c r="H55" s="165"/>
      <c r="I55" s="165"/>
    </row>
    <row r="56" spans="1:9" x14ac:dyDescent="0.2">
      <c r="D56" s="165"/>
      <c r="E56" s="165"/>
      <c r="F56" s="165"/>
      <c r="G56" s="165"/>
      <c r="H56" s="165"/>
      <c r="I56" s="165"/>
    </row>
    <row r="57" spans="1:9" x14ac:dyDescent="0.2">
      <c r="D57" s="165"/>
      <c r="E57" s="165"/>
      <c r="F57" s="165"/>
      <c r="G57" s="165"/>
      <c r="H57" s="165"/>
      <c r="I57" s="165"/>
    </row>
    <row r="58" spans="1:9" x14ac:dyDescent="0.2">
      <c r="D58" s="165"/>
      <c r="E58" s="165"/>
      <c r="F58" s="165"/>
      <c r="G58" s="165"/>
      <c r="H58" s="165"/>
      <c r="I58" s="165"/>
    </row>
    <row r="59" spans="1:9" x14ac:dyDescent="0.2">
      <c r="D59" s="165"/>
      <c r="E59" s="165"/>
      <c r="F59" s="165"/>
      <c r="G59" s="165"/>
      <c r="H59" s="165"/>
      <c r="I59" s="165"/>
    </row>
    <row r="60" spans="1:9" x14ac:dyDescent="0.2">
      <c r="D60" s="165"/>
      <c r="E60" s="165"/>
      <c r="F60" s="165"/>
      <c r="G60" s="165"/>
      <c r="H60" s="165"/>
      <c r="I60" s="165"/>
    </row>
    <row r="61" spans="1:9" x14ac:dyDescent="0.2">
      <c r="D61" s="165"/>
      <c r="E61" s="165"/>
      <c r="F61" s="165"/>
      <c r="G61" s="165"/>
      <c r="H61" s="165"/>
      <c r="I61" s="165"/>
    </row>
  </sheetData>
  <mergeCells count="8">
    <mergeCell ref="D4:E4"/>
    <mergeCell ref="D20:I20"/>
    <mergeCell ref="A9:B9"/>
    <mergeCell ref="A37:B37"/>
    <mergeCell ref="A21:B35"/>
    <mergeCell ref="A4:B4"/>
    <mergeCell ref="A5:B5"/>
    <mergeCell ref="A20:B20"/>
  </mergeCells>
  <conditionalFormatting sqref="H36:H43">
    <cfRule type="expression" dxfId="20" priority="17">
      <formula>$G36="All except"</formula>
    </cfRule>
  </conditionalFormatting>
  <conditionalFormatting sqref="E36:F43">
    <cfRule type="expression" dxfId="19" priority="16">
      <formula>$G36="Only"</formula>
    </cfRule>
  </conditionalFormatting>
  <conditionalFormatting sqref="D36:D43">
    <cfRule type="expression" dxfId="18" priority="15">
      <formula>$G36="Only"</formula>
    </cfRule>
  </conditionalFormatting>
  <conditionalFormatting sqref="I36:I43">
    <cfRule type="expression" dxfId="17" priority="13">
      <formula>$G36="Only"</formula>
    </cfRule>
  </conditionalFormatting>
  <conditionalFormatting sqref="I36:I43">
    <cfRule type="expression" dxfId="16" priority="12">
      <formula>$G36="All except"</formula>
    </cfRule>
  </conditionalFormatting>
  <conditionalFormatting sqref="H44">
    <cfRule type="expression" dxfId="15" priority="11">
      <formula>$G44="All except"</formula>
    </cfRule>
  </conditionalFormatting>
  <conditionalFormatting sqref="E44:F44">
    <cfRule type="expression" dxfId="14" priority="10">
      <formula>$G44="Only"</formula>
    </cfRule>
  </conditionalFormatting>
  <conditionalFormatting sqref="D44">
    <cfRule type="expression" dxfId="13" priority="9">
      <formula>$G44="Only"</formula>
    </cfRule>
  </conditionalFormatting>
  <conditionalFormatting sqref="I44">
    <cfRule type="expression" dxfId="12" priority="8">
      <formula>$G44="Only"</formula>
    </cfRule>
  </conditionalFormatting>
  <conditionalFormatting sqref="I44">
    <cfRule type="expression" dxfId="11" priority="7">
      <formula>$G44="All except"</formula>
    </cfRule>
  </conditionalFormatting>
  <conditionalFormatting sqref="H22:H35">
    <cfRule type="expression" dxfId="10" priority="6">
      <formula>$G22="All except"</formula>
    </cfRule>
  </conditionalFormatting>
  <conditionalFormatting sqref="E22:F35">
    <cfRule type="expression" dxfId="9" priority="5">
      <formula>$G22="Only"</formula>
    </cfRule>
  </conditionalFormatting>
  <conditionalFormatting sqref="D22:D35">
    <cfRule type="expression" dxfId="8" priority="4">
      <formula>$G22="Only"</formula>
    </cfRule>
  </conditionalFormatting>
  <conditionalFormatting sqref="I35">
    <cfRule type="expression" dxfId="7" priority="3">
      <formula>$G35="Only"</formula>
    </cfRule>
  </conditionalFormatting>
  <conditionalFormatting sqref="I35">
    <cfRule type="expression" dxfId="6" priority="2">
      <formula>$G35="All except"</formula>
    </cfRule>
  </conditionalFormatting>
  <conditionalFormatting sqref="I22:I34">
    <cfRule type="expression" dxfId="5" priority="1">
      <formula>$G22="All except"</formula>
    </cfRule>
  </conditionalFormatting>
  <dataValidations count="1">
    <dataValidation type="list" allowBlank="1" showInputMessage="1" showErrorMessage="1" sqref="G22:G44" xr:uid="{D59148DF-C956-164C-9A8D-F511273E57C5}">
      <formula1>"All, All except, Only"</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07376-AE6F-D149-A764-A3EB8A6F4352}">
  <sheetPr codeName="Sheet2"/>
  <dimension ref="A1:T253"/>
  <sheetViews>
    <sheetView tabSelected="1" zoomScale="90" zoomScaleNormal="90" workbookViewId="0">
      <pane xSplit="2" ySplit="4" topLeftCell="E60" activePane="bottomRight" state="frozenSplit"/>
      <selection activeCell="I1" sqref="I1:O1048576"/>
      <selection pane="topRight" activeCell="I1" sqref="I1:O1048576"/>
      <selection pane="bottomLeft" activeCell="I1" sqref="I1:O1048576"/>
      <selection pane="bottomRight" activeCell="S67" sqref="S67"/>
    </sheetView>
  </sheetViews>
  <sheetFormatPr baseColWidth="10" defaultRowHeight="17" x14ac:dyDescent="0.2"/>
  <cols>
    <col min="1" max="1" width="10.83203125" style="12"/>
    <col min="2" max="2" width="18.1640625" style="12" customWidth="1"/>
    <col min="3" max="3" width="16.83203125" style="45" customWidth="1"/>
    <col min="4" max="4" width="12.33203125" style="45" customWidth="1"/>
    <col min="5" max="6" width="60.83203125" style="153" customWidth="1"/>
    <col min="7" max="7" width="2" style="90" customWidth="1"/>
    <col min="8" max="8" width="17.5" style="89" customWidth="1"/>
    <col min="9" max="9" width="61.5" style="174" customWidth="1"/>
    <col min="10" max="10" width="7.83203125" style="175" hidden="1" customWidth="1"/>
    <col min="11" max="17" width="4.1640625" style="176" hidden="1" customWidth="1"/>
    <col min="18" max="18" width="5.83203125" style="176" hidden="1" customWidth="1"/>
    <col min="19" max="19" width="70.1640625" style="176" customWidth="1"/>
    <col min="20" max="20" width="41.6640625" style="11" customWidth="1"/>
    <col min="21" max="16384" width="10.83203125" style="11"/>
  </cols>
  <sheetData>
    <row r="1" spans="1:19" ht="53" customHeight="1" x14ac:dyDescent="0.2">
      <c r="A1" s="43" t="s">
        <v>632</v>
      </c>
      <c r="B1" s="44" t="str">
        <f>IF(Introduction!B1&lt;&gt;"",Introduction!B1,"")</f>
        <v>Manufacture of electronic products</v>
      </c>
      <c r="E1" s="46"/>
      <c r="F1" s="47"/>
    </row>
    <row r="2" spans="1:19" ht="18" thickBot="1" x14ac:dyDescent="0.25">
      <c r="E2" s="46"/>
      <c r="F2" s="46"/>
    </row>
    <row r="3" spans="1:19" s="92" customFormat="1" ht="27" thickTop="1" x14ac:dyDescent="0.2">
      <c r="A3" s="286" t="s">
        <v>442</v>
      </c>
      <c r="B3" s="286"/>
      <c r="C3" s="286"/>
      <c r="D3" s="286"/>
      <c r="E3" s="286"/>
      <c r="F3" s="286"/>
      <c r="G3" s="141"/>
      <c r="H3" s="287" t="s">
        <v>443</v>
      </c>
      <c r="I3" s="288"/>
      <c r="J3" s="288"/>
      <c r="K3" s="288"/>
      <c r="L3" s="288"/>
      <c r="M3" s="288"/>
      <c r="N3" s="288"/>
      <c r="O3" s="288"/>
      <c r="P3" s="288"/>
      <c r="Q3" s="288"/>
      <c r="R3" s="288"/>
      <c r="S3" s="289"/>
    </row>
    <row r="4" spans="1:19" s="94" customFormat="1" ht="41" thickBot="1" x14ac:dyDescent="0.3">
      <c r="A4" s="142" t="s">
        <v>84</v>
      </c>
      <c r="B4" s="142" t="s">
        <v>85</v>
      </c>
      <c r="C4" s="142" t="s">
        <v>35</v>
      </c>
      <c r="D4" s="142" t="s">
        <v>26</v>
      </c>
      <c r="E4" s="142" t="s">
        <v>380</v>
      </c>
      <c r="F4" s="142" t="s">
        <v>89</v>
      </c>
      <c r="G4" s="93"/>
      <c r="H4" s="111" t="s">
        <v>86</v>
      </c>
      <c r="I4" s="112" t="s">
        <v>396</v>
      </c>
      <c r="J4" s="112" t="s">
        <v>68</v>
      </c>
      <c r="K4" s="112" t="s">
        <v>61</v>
      </c>
      <c r="L4" s="112" t="s">
        <v>62</v>
      </c>
      <c r="M4" s="112" t="s">
        <v>64</v>
      </c>
      <c r="N4" s="112" t="s">
        <v>63</v>
      </c>
      <c r="O4" s="140" t="s">
        <v>623</v>
      </c>
      <c r="P4" s="140" t="s">
        <v>624</v>
      </c>
      <c r="Q4" s="140" t="s">
        <v>625</v>
      </c>
      <c r="R4" s="140" t="s">
        <v>626</v>
      </c>
      <c r="S4" s="113" t="s">
        <v>395</v>
      </c>
    </row>
    <row r="5" spans="1:19" s="92" customFormat="1" ht="55" thickTop="1" x14ac:dyDescent="0.2">
      <c r="A5" s="290" t="s">
        <v>0</v>
      </c>
      <c r="B5" s="290" t="s">
        <v>40</v>
      </c>
      <c r="C5" s="48" t="s">
        <v>178</v>
      </c>
      <c r="D5" s="48" t="s">
        <v>65</v>
      </c>
      <c r="E5" s="49" t="s">
        <v>177</v>
      </c>
      <c r="F5" s="50" t="s">
        <v>90</v>
      </c>
      <c r="G5" s="95"/>
      <c r="H5" s="131" t="s">
        <v>678</v>
      </c>
      <c r="I5" s="4"/>
      <c r="J5" s="154" t="s">
        <v>0</v>
      </c>
      <c r="K5" s="154">
        <f>IF(AND($H5="Yes",NOT(ISERROR(SEARCH("-H-",$C5)))),1,0)</f>
        <v>0</v>
      </c>
      <c r="L5" s="154">
        <f t="shared" ref="L5:L68" si="0">IF(AND($H5="Yes",NOT(ISERROR(SEARCH("-L-",$C5)))),1,0)</f>
        <v>0</v>
      </c>
      <c r="M5" s="154">
        <f t="shared" ref="M5:M68" si="1">IF(AND($H5="Yes",NOT(ISERROR(SEARCH("-U-",$C5)))),1,0)</f>
        <v>0</v>
      </c>
      <c r="N5" s="154">
        <f t="shared" ref="N5:N68" si="2">IF(AND($H5="Yes",NOT(ISERROR(SEARCH("-P-",$C5)))),1,0)</f>
        <v>0</v>
      </c>
      <c r="O5" s="154">
        <f>IF(AND($H5="Split",$D5="High"),1,0)</f>
        <v>0</v>
      </c>
      <c r="P5" s="154">
        <f>IF(AND($H5="Split",$D5="Low"),1,0)</f>
        <v>0</v>
      </c>
      <c r="Q5" s="154">
        <f>IF(AND($H5="Split",$D5="Unlikely"),1,0)</f>
        <v>0</v>
      </c>
      <c r="R5" s="154">
        <f>IF(AND($H5="Split",$D5="Moderate"),1,0)</f>
        <v>0</v>
      </c>
      <c r="S5" s="5"/>
    </row>
    <row r="6" spans="1:19" s="92" customFormat="1" ht="36" x14ac:dyDescent="0.2">
      <c r="A6" s="290"/>
      <c r="B6" s="290"/>
      <c r="C6" s="51" t="s">
        <v>179</v>
      </c>
      <c r="D6" s="51" t="s">
        <v>65</v>
      </c>
      <c r="E6" s="52" t="s">
        <v>184</v>
      </c>
      <c r="F6" s="53" t="s">
        <v>91</v>
      </c>
      <c r="G6" s="95"/>
      <c r="H6" s="128" t="s">
        <v>678</v>
      </c>
      <c r="I6" s="3"/>
      <c r="J6" s="155" t="s">
        <v>0</v>
      </c>
      <c r="K6" s="155">
        <f t="shared" ref="K6:K69" si="3">IF(AND($H6="Yes",NOT(ISERROR(SEARCH("-H-",$C6)))),1,0)</f>
        <v>0</v>
      </c>
      <c r="L6" s="155">
        <f t="shared" si="0"/>
        <v>0</v>
      </c>
      <c r="M6" s="155">
        <f t="shared" si="1"/>
        <v>0</v>
      </c>
      <c r="N6" s="155">
        <f t="shared" si="2"/>
        <v>0</v>
      </c>
      <c r="O6" s="155">
        <f>IF(AND($H6="Split",$D6="High"),1,0)</f>
        <v>0</v>
      </c>
      <c r="P6" s="155">
        <f>IF(AND($H6="Split",$D6="Low"),1,0)</f>
        <v>0</v>
      </c>
      <c r="Q6" s="155">
        <f>IF(AND($H6="Split",$D6="Unlikely"),1,0)</f>
        <v>0</v>
      </c>
      <c r="R6" s="155">
        <f>IF(AND($H6="Split",$D6="Moderate"),1,0)</f>
        <v>0</v>
      </c>
      <c r="S6" s="6"/>
    </row>
    <row r="7" spans="1:19" s="92" customFormat="1" ht="126" x14ac:dyDescent="0.2">
      <c r="A7" s="290"/>
      <c r="B7" s="290"/>
      <c r="C7" s="51" t="s">
        <v>180</v>
      </c>
      <c r="D7" s="51" t="s">
        <v>65</v>
      </c>
      <c r="E7" s="52" t="s">
        <v>185</v>
      </c>
      <c r="F7" s="53" t="s">
        <v>517</v>
      </c>
      <c r="G7" s="95"/>
      <c r="H7" s="128" t="s">
        <v>677</v>
      </c>
      <c r="I7" s="3" t="s">
        <v>822</v>
      </c>
      <c r="J7" s="155" t="s">
        <v>0</v>
      </c>
      <c r="K7" s="155">
        <f t="shared" si="3"/>
        <v>1</v>
      </c>
      <c r="L7" s="155">
        <f t="shared" si="0"/>
        <v>0</v>
      </c>
      <c r="M7" s="155">
        <f t="shared" si="1"/>
        <v>0</v>
      </c>
      <c r="N7" s="155">
        <f t="shared" si="2"/>
        <v>0</v>
      </c>
      <c r="O7" s="155">
        <f t="shared" ref="O7:O70" si="4">IF(AND($H7="Split",$D7="High"),1,0)</f>
        <v>0</v>
      </c>
      <c r="P7" s="155">
        <f t="shared" ref="P7:P70" si="5">IF(AND($H7="Split",$D7="Low"),1,0)</f>
        <v>0</v>
      </c>
      <c r="Q7" s="155">
        <f t="shared" ref="Q7:Q70" si="6">IF(AND($H7="Split",$D7="Unlikely"),1,0)</f>
        <v>0</v>
      </c>
      <c r="R7" s="155">
        <f t="shared" ref="R7:R70" si="7">IF(AND($H7="Split",$D7="Moderate"),1,0)</f>
        <v>0</v>
      </c>
      <c r="S7" s="6"/>
    </row>
    <row r="8" spans="1:19" s="92" customFormat="1" ht="36" x14ac:dyDescent="0.2">
      <c r="A8" s="290"/>
      <c r="B8" s="290"/>
      <c r="C8" s="51" t="s">
        <v>181</v>
      </c>
      <c r="D8" s="51" t="s">
        <v>65</v>
      </c>
      <c r="E8" s="52" t="s">
        <v>186</v>
      </c>
      <c r="F8" s="53" t="s">
        <v>92</v>
      </c>
      <c r="G8" s="95"/>
      <c r="H8" s="128" t="s">
        <v>678</v>
      </c>
      <c r="I8" s="3"/>
      <c r="J8" s="155" t="s">
        <v>0</v>
      </c>
      <c r="K8" s="155">
        <f t="shared" si="3"/>
        <v>0</v>
      </c>
      <c r="L8" s="155">
        <f t="shared" si="0"/>
        <v>0</v>
      </c>
      <c r="M8" s="155">
        <f t="shared" si="1"/>
        <v>0</v>
      </c>
      <c r="N8" s="155">
        <f t="shared" si="2"/>
        <v>0</v>
      </c>
      <c r="O8" s="155">
        <f t="shared" si="4"/>
        <v>0</v>
      </c>
      <c r="P8" s="155">
        <f t="shared" si="5"/>
        <v>0</v>
      </c>
      <c r="Q8" s="155">
        <f t="shared" si="6"/>
        <v>0</v>
      </c>
      <c r="R8" s="155">
        <f t="shared" si="7"/>
        <v>0</v>
      </c>
      <c r="S8" s="6"/>
    </row>
    <row r="9" spans="1:19" s="92" customFormat="1" ht="54" x14ac:dyDescent="0.2">
      <c r="A9" s="290"/>
      <c r="B9" s="290"/>
      <c r="C9" s="51" t="s">
        <v>182</v>
      </c>
      <c r="D9" s="51" t="s">
        <v>65</v>
      </c>
      <c r="E9" s="54" t="s">
        <v>612</v>
      </c>
      <c r="F9" s="55" t="s">
        <v>518</v>
      </c>
      <c r="G9" s="95"/>
      <c r="H9" s="128" t="s">
        <v>678</v>
      </c>
      <c r="I9" s="3"/>
      <c r="J9" s="155" t="s">
        <v>0</v>
      </c>
      <c r="K9" s="155">
        <f t="shared" si="3"/>
        <v>0</v>
      </c>
      <c r="L9" s="155">
        <f t="shared" si="0"/>
        <v>0</v>
      </c>
      <c r="M9" s="155">
        <f t="shared" si="1"/>
        <v>0</v>
      </c>
      <c r="N9" s="155">
        <f t="shared" si="2"/>
        <v>0</v>
      </c>
      <c r="O9" s="155">
        <f t="shared" si="4"/>
        <v>0</v>
      </c>
      <c r="P9" s="155">
        <f t="shared" si="5"/>
        <v>0</v>
      </c>
      <c r="Q9" s="155">
        <f t="shared" si="6"/>
        <v>0</v>
      </c>
      <c r="R9" s="155">
        <f t="shared" si="7"/>
        <v>0</v>
      </c>
      <c r="S9" s="6"/>
    </row>
    <row r="10" spans="1:19" s="92" customFormat="1" ht="72" x14ac:dyDescent="0.2">
      <c r="A10" s="290"/>
      <c r="B10" s="290"/>
      <c r="C10" s="51" t="s">
        <v>183</v>
      </c>
      <c r="D10" s="51" t="s">
        <v>65</v>
      </c>
      <c r="E10" s="54" t="s">
        <v>187</v>
      </c>
      <c r="F10" s="55" t="s">
        <v>93</v>
      </c>
      <c r="G10" s="95"/>
      <c r="H10" s="130" t="s">
        <v>677</v>
      </c>
      <c r="I10" s="9" t="s">
        <v>823</v>
      </c>
      <c r="J10" s="155" t="s">
        <v>0</v>
      </c>
      <c r="K10" s="155">
        <f t="shared" si="3"/>
        <v>1</v>
      </c>
      <c r="L10" s="155">
        <f t="shared" si="0"/>
        <v>0</v>
      </c>
      <c r="M10" s="155">
        <f t="shared" si="1"/>
        <v>0</v>
      </c>
      <c r="N10" s="155">
        <f t="shared" si="2"/>
        <v>0</v>
      </c>
      <c r="O10" s="155">
        <f t="shared" si="4"/>
        <v>0</v>
      </c>
      <c r="P10" s="155">
        <f t="shared" si="5"/>
        <v>0</v>
      </c>
      <c r="Q10" s="155">
        <f t="shared" si="6"/>
        <v>0</v>
      </c>
      <c r="R10" s="155">
        <f t="shared" si="7"/>
        <v>0</v>
      </c>
      <c r="S10" s="6"/>
    </row>
    <row r="11" spans="1:19" s="92" customFormat="1" ht="36" x14ac:dyDescent="0.2">
      <c r="A11" s="290"/>
      <c r="B11" s="290"/>
      <c r="C11" s="51" t="s">
        <v>535</v>
      </c>
      <c r="D11" s="51" t="s">
        <v>65</v>
      </c>
      <c r="E11" s="54" t="s">
        <v>537</v>
      </c>
      <c r="F11" s="55"/>
      <c r="G11" s="95"/>
      <c r="H11" s="130" t="s">
        <v>678</v>
      </c>
      <c r="I11" s="9"/>
      <c r="J11" s="155" t="s">
        <v>0</v>
      </c>
      <c r="K11" s="155">
        <f t="shared" si="3"/>
        <v>0</v>
      </c>
      <c r="L11" s="155">
        <f t="shared" si="0"/>
        <v>0</v>
      </c>
      <c r="M11" s="155">
        <f t="shared" si="1"/>
        <v>0</v>
      </c>
      <c r="N11" s="155">
        <f t="shared" si="2"/>
        <v>0</v>
      </c>
      <c r="O11" s="155">
        <f t="shared" si="4"/>
        <v>0</v>
      </c>
      <c r="P11" s="155">
        <f t="shared" si="5"/>
        <v>0</v>
      </c>
      <c r="Q11" s="155">
        <f t="shared" si="6"/>
        <v>0</v>
      </c>
      <c r="R11" s="155">
        <f t="shared" si="7"/>
        <v>0</v>
      </c>
      <c r="S11" s="10"/>
    </row>
    <row r="12" spans="1:19" s="92" customFormat="1" ht="36" x14ac:dyDescent="0.2">
      <c r="A12" s="290"/>
      <c r="B12" s="290"/>
      <c r="C12" s="51" t="s">
        <v>536</v>
      </c>
      <c r="D12" s="51" t="s">
        <v>66</v>
      </c>
      <c r="E12" s="54" t="s">
        <v>538</v>
      </c>
      <c r="F12" s="55"/>
      <c r="G12" s="95"/>
      <c r="H12" s="130" t="s">
        <v>678</v>
      </c>
      <c r="I12" s="9"/>
      <c r="J12" s="155" t="s">
        <v>0</v>
      </c>
      <c r="K12" s="155">
        <f t="shared" si="3"/>
        <v>0</v>
      </c>
      <c r="L12" s="155">
        <f t="shared" si="0"/>
        <v>0</v>
      </c>
      <c r="M12" s="155">
        <f t="shared" si="1"/>
        <v>0</v>
      </c>
      <c r="N12" s="155">
        <f t="shared" si="2"/>
        <v>0</v>
      </c>
      <c r="O12" s="155">
        <f t="shared" si="4"/>
        <v>0</v>
      </c>
      <c r="P12" s="155">
        <f t="shared" si="5"/>
        <v>0</v>
      </c>
      <c r="Q12" s="155">
        <f t="shared" si="6"/>
        <v>0</v>
      </c>
      <c r="R12" s="155">
        <f t="shared" si="7"/>
        <v>0</v>
      </c>
      <c r="S12" s="10"/>
    </row>
    <row r="13" spans="1:19" s="92" customFormat="1" ht="21" thickBot="1" x14ac:dyDescent="0.25">
      <c r="A13" s="290"/>
      <c r="B13" s="290"/>
      <c r="C13" s="51" t="s">
        <v>456</v>
      </c>
      <c r="D13" s="51" t="s">
        <v>390</v>
      </c>
      <c r="E13" s="54" t="s">
        <v>458</v>
      </c>
      <c r="F13" s="55"/>
      <c r="G13" s="95"/>
      <c r="H13" s="129" t="s">
        <v>678</v>
      </c>
      <c r="I13" s="7"/>
      <c r="J13" s="157" t="s">
        <v>0</v>
      </c>
      <c r="K13" s="157">
        <f t="shared" si="3"/>
        <v>0</v>
      </c>
      <c r="L13" s="157">
        <f t="shared" si="0"/>
        <v>0</v>
      </c>
      <c r="M13" s="157">
        <f t="shared" si="1"/>
        <v>0</v>
      </c>
      <c r="N13" s="157">
        <f t="shared" si="2"/>
        <v>0</v>
      </c>
      <c r="O13" s="157">
        <f t="shared" si="4"/>
        <v>0</v>
      </c>
      <c r="P13" s="157">
        <f t="shared" si="5"/>
        <v>0</v>
      </c>
      <c r="Q13" s="157">
        <f t="shared" si="6"/>
        <v>0</v>
      </c>
      <c r="R13" s="157">
        <f t="shared" si="7"/>
        <v>0</v>
      </c>
      <c r="S13" s="8"/>
    </row>
    <row r="14" spans="1:19" s="92" customFormat="1" ht="127" thickTop="1" x14ac:dyDescent="0.2">
      <c r="A14" s="291" t="s">
        <v>1</v>
      </c>
      <c r="B14" s="291" t="s">
        <v>60</v>
      </c>
      <c r="C14" s="56" t="s">
        <v>188</v>
      </c>
      <c r="D14" s="56" t="s">
        <v>65</v>
      </c>
      <c r="E14" s="57" t="s">
        <v>190</v>
      </c>
      <c r="F14" s="58" t="s">
        <v>593</v>
      </c>
      <c r="G14" s="95"/>
      <c r="H14" s="127" t="s">
        <v>677</v>
      </c>
      <c r="I14" s="4" t="s">
        <v>826</v>
      </c>
      <c r="J14" s="154" t="s">
        <v>1</v>
      </c>
      <c r="K14" s="154">
        <f t="shared" si="3"/>
        <v>1</v>
      </c>
      <c r="L14" s="154">
        <f t="shared" si="0"/>
        <v>0</v>
      </c>
      <c r="M14" s="154">
        <f t="shared" si="1"/>
        <v>0</v>
      </c>
      <c r="N14" s="154">
        <f t="shared" si="2"/>
        <v>0</v>
      </c>
      <c r="O14" s="155">
        <f t="shared" si="4"/>
        <v>0</v>
      </c>
      <c r="P14" s="155">
        <f t="shared" si="5"/>
        <v>0</v>
      </c>
      <c r="Q14" s="155">
        <f t="shared" si="6"/>
        <v>0</v>
      </c>
      <c r="R14" s="155">
        <f t="shared" si="7"/>
        <v>0</v>
      </c>
      <c r="S14" s="247"/>
    </row>
    <row r="15" spans="1:19" s="92" customFormat="1" ht="54" x14ac:dyDescent="0.2">
      <c r="A15" s="292"/>
      <c r="B15" s="292"/>
      <c r="C15" s="56" t="s">
        <v>189</v>
      </c>
      <c r="D15" s="56" t="s">
        <v>65</v>
      </c>
      <c r="E15" s="57" t="s">
        <v>191</v>
      </c>
      <c r="F15" s="58" t="s">
        <v>94</v>
      </c>
      <c r="G15" s="95"/>
      <c r="H15" s="128" t="s">
        <v>678</v>
      </c>
      <c r="I15" s="3"/>
      <c r="J15" s="155" t="s">
        <v>1</v>
      </c>
      <c r="K15" s="155">
        <f t="shared" si="3"/>
        <v>0</v>
      </c>
      <c r="L15" s="155">
        <f t="shared" si="0"/>
        <v>0</v>
      </c>
      <c r="M15" s="155">
        <f t="shared" si="1"/>
        <v>0</v>
      </c>
      <c r="N15" s="155">
        <f t="shared" si="2"/>
        <v>0</v>
      </c>
      <c r="O15" s="155">
        <f t="shared" si="4"/>
        <v>0</v>
      </c>
      <c r="P15" s="155">
        <f t="shared" si="5"/>
        <v>0</v>
      </c>
      <c r="Q15" s="155">
        <f t="shared" si="6"/>
        <v>0</v>
      </c>
      <c r="R15" s="155">
        <f t="shared" si="7"/>
        <v>0</v>
      </c>
      <c r="S15" s="6"/>
    </row>
    <row r="16" spans="1:19" s="92" customFormat="1" ht="126" x14ac:dyDescent="0.2">
      <c r="A16" s="292"/>
      <c r="B16" s="292"/>
      <c r="C16" s="56" t="s">
        <v>193</v>
      </c>
      <c r="D16" s="56" t="s">
        <v>65</v>
      </c>
      <c r="E16" s="57" t="s">
        <v>192</v>
      </c>
      <c r="F16" s="58" t="s">
        <v>522</v>
      </c>
      <c r="G16" s="95"/>
      <c r="H16" s="128" t="s">
        <v>677</v>
      </c>
      <c r="I16" s="3" t="s">
        <v>827</v>
      </c>
      <c r="J16" s="155" t="s">
        <v>1</v>
      </c>
      <c r="K16" s="155">
        <f t="shared" si="3"/>
        <v>1</v>
      </c>
      <c r="L16" s="155">
        <f t="shared" si="0"/>
        <v>0</v>
      </c>
      <c r="M16" s="155">
        <f t="shared" si="1"/>
        <v>0</v>
      </c>
      <c r="N16" s="155">
        <f t="shared" si="2"/>
        <v>0</v>
      </c>
      <c r="O16" s="155">
        <f t="shared" si="4"/>
        <v>0</v>
      </c>
      <c r="P16" s="155">
        <f t="shared" si="5"/>
        <v>0</v>
      </c>
      <c r="Q16" s="155">
        <f t="shared" si="6"/>
        <v>0</v>
      </c>
      <c r="R16" s="155">
        <f t="shared" si="7"/>
        <v>0</v>
      </c>
      <c r="S16" s="6"/>
    </row>
    <row r="17" spans="1:20" s="92" customFormat="1" ht="72" x14ac:dyDescent="0.2">
      <c r="A17" s="292"/>
      <c r="B17" s="292"/>
      <c r="C17" s="56" t="s">
        <v>194</v>
      </c>
      <c r="D17" s="56" t="s">
        <v>66</v>
      </c>
      <c r="E17" s="59" t="s">
        <v>482</v>
      </c>
      <c r="F17" s="60" t="s">
        <v>519</v>
      </c>
      <c r="G17" s="95"/>
      <c r="H17" s="128" t="s">
        <v>678</v>
      </c>
      <c r="I17" s="3"/>
      <c r="J17" s="155" t="s">
        <v>1</v>
      </c>
      <c r="K17" s="155">
        <f t="shared" si="3"/>
        <v>0</v>
      </c>
      <c r="L17" s="155">
        <f t="shared" si="0"/>
        <v>0</v>
      </c>
      <c r="M17" s="155">
        <f t="shared" si="1"/>
        <v>0</v>
      </c>
      <c r="N17" s="155">
        <f t="shared" si="2"/>
        <v>0</v>
      </c>
      <c r="O17" s="155">
        <f t="shared" si="4"/>
        <v>0</v>
      </c>
      <c r="P17" s="155">
        <f t="shared" si="5"/>
        <v>0</v>
      </c>
      <c r="Q17" s="155">
        <f t="shared" si="6"/>
        <v>0</v>
      </c>
      <c r="R17" s="155">
        <f t="shared" si="7"/>
        <v>0</v>
      </c>
      <c r="S17" s="6"/>
    </row>
    <row r="18" spans="1:20" s="92" customFormat="1" ht="36" x14ac:dyDescent="0.2">
      <c r="A18" s="292"/>
      <c r="B18" s="292"/>
      <c r="C18" s="183" t="s">
        <v>539</v>
      </c>
      <c r="D18" s="183" t="s">
        <v>65</v>
      </c>
      <c r="E18" s="57" t="s">
        <v>537</v>
      </c>
      <c r="F18" s="58"/>
      <c r="G18" s="95"/>
      <c r="H18" s="130" t="s">
        <v>678</v>
      </c>
      <c r="I18" s="9"/>
      <c r="J18" s="155" t="s">
        <v>1</v>
      </c>
      <c r="K18" s="155">
        <f t="shared" si="3"/>
        <v>0</v>
      </c>
      <c r="L18" s="155">
        <f t="shared" si="0"/>
        <v>0</v>
      </c>
      <c r="M18" s="155">
        <f t="shared" si="1"/>
        <v>0</v>
      </c>
      <c r="N18" s="155">
        <f t="shared" si="2"/>
        <v>0</v>
      </c>
      <c r="O18" s="155">
        <f t="shared" si="4"/>
        <v>0</v>
      </c>
      <c r="P18" s="155">
        <f t="shared" si="5"/>
        <v>0</v>
      </c>
      <c r="Q18" s="155">
        <f t="shared" si="6"/>
        <v>0</v>
      </c>
      <c r="R18" s="155">
        <f t="shared" si="7"/>
        <v>0</v>
      </c>
      <c r="S18" s="10"/>
    </row>
    <row r="19" spans="1:20" s="92" customFormat="1" ht="36" x14ac:dyDescent="0.2">
      <c r="A19" s="292"/>
      <c r="B19" s="292"/>
      <c r="C19" s="183" t="s">
        <v>540</v>
      </c>
      <c r="D19" s="183" t="s">
        <v>66</v>
      </c>
      <c r="E19" s="57" t="s">
        <v>538</v>
      </c>
      <c r="F19" s="58"/>
      <c r="G19" s="95"/>
      <c r="H19" s="128" t="s">
        <v>678</v>
      </c>
      <c r="I19" s="3"/>
      <c r="J19" s="155" t="s">
        <v>1</v>
      </c>
      <c r="K19" s="155">
        <f t="shared" si="3"/>
        <v>0</v>
      </c>
      <c r="L19" s="155">
        <f t="shared" si="0"/>
        <v>0</v>
      </c>
      <c r="M19" s="155">
        <f t="shared" si="1"/>
        <v>0</v>
      </c>
      <c r="N19" s="155">
        <f t="shared" si="2"/>
        <v>0</v>
      </c>
      <c r="O19" s="155">
        <f t="shared" si="4"/>
        <v>0</v>
      </c>
      <c r="P19" s="155">
        <f t="shared" si="5"/>
        <v>0</v>
      </c>
      <c r="Q19" s="155">
        <f t="shared" si="6"/>
        <v>0</v>
      </c>
      <c r="R19" s="155">
        <f t="shared" si="7"/>
        <v>0</v>
      </c>
      <c r="S19" s="6"/>
    </row>
    <row r="20" spans="1:20" s="92" customFormat="1" ht="163" thickBot="1" x14ac:dyDescent="0.25">
      <c r="A20" s="293"/>
      <c r="B20" s="293"/>
      <c r="C20" s="56" t="s">
        <v>459</v>
      </c>
      <c r="D20" s="56" t="s">
        <v>390</v>
      </c>
      <c r="E20" s="59" t="s">
        <v>458</v>
      </c>
      <c r="F20" s="60"/>
      <c r="G20" s="95"/>
      <c r="H20" s="132" t="s">
        <v>678</v>
      </c>
      <c r="I20" s="133"/>
      <c r="J20" s="156" t="s">
        <v>1</v>
      </c>
      <c r="K20" s="156">
        <f t="shared" si="3"/>
        <v>0</v>
      </c>
      <c r="L20" s="156">
        <f t="shared" si="0"/>
        <v>0</v>
      </c>
      <c r="M20" s="156">
        <f t="shared" si="1"/>
        <v>0</v>
      </c>
      <c r="N20" s="156">
        <f t="shared" si="2"/>
        <v>0</v>
      </c>
      <c r="O20" s="157">
        <f t="shared" si="4"/>
        <v>0</v>
      </c>
      <c r="P20" s="157">
        <f t="shared" si="5"/>
        <v>0</v>
      </c>
      <c r="Q20" s="157">
        <f t="shared" si="6"/>
        <v>0</v>
      </c>
      <c r="R20" s="157">
        <f t="shared" si="7"/>
        <v>0</v>
      </c>
      <c r="S20" s="265" t="s">
        <v>837</v>
      </c>
    </row>
    <row r="21" spans="1:20" s="92" customFormat="1" ht="21" thickTop="1" x14ac:dyDescent="0.2">
      <c r="A21" s="294" t="s">
        <v>2</v>
      </c>
      <c r="B21" s="294" t="s">
        <v>39</v>
      </c>
      <c r="C21" s="61" t="s">
        <v>195</v>
      </c>
      <c r="D21" s="61" t="s">
        <v>65</v>
      </c>
      <c r="E21" s="54" t="s">
        <v>293</v>
      </c>
      <c r="F21" s="55" t="s">
        <v>95</v>
      </c>
      <c r="G21" s="96"/>
      <c r="H21" s="127" t="s">
        <v>678</v>
      </c>
      <c r="I21" s="4"/>
      <c r="J21" s="154" t="s">
        <v>2</v>
      </c>
      <c r="K21" s="154">
        <f t="shared" si="3"/>
        <v>0</v>
      </c>
      <c r="L21" s="154">
        <f t="shared" si="0"/>
        <v>0</v>
      </c>
      <c r="M21" s="154">
        <f t="shared" si="1"/>
        <v>0</v>
      </c>
      <c r="N21" s="154">
        <f t="shared" si="2"/>
        <v>0</v>
      </c>
      <c r="O21" s="156">
        <f t="shared" si="4"/>
        <v>0</v>
      </c>
      <c r="P21" s="156">
        <f t="shared" si="5"/>
        <v>0</v>
      </c>
      <c r="Q21" s="156">
        <f t="shared" si="6"/>
        <v>0</v>
      </c>
      <c r="R21" s="156">
        <f t="shared" si="7"/>
        <v>0</v>
      </c>
      <c r="S21" s="5"/>
    </row>
    <row r="22" spans="1:20" s="92" customFormat="1" ht="20" x14ac:dyDescent="0.2">
      <c r="A22" s="290"/>
      <c r="B22" s="290"/>
      <c r="C22" s="61" t="s">
        <v>196</v>
      </c>
      <c r="D22" s="61" t="s">
        <v>65</v>
      </c>
      <c r="E22" s="54" t="s">
        <v>294</v>
      </c>
      <c r="F22" s="55" t="s">
        <v>96</v>
      </c>
      <c r="G22" s="95"/>
      <c r="H22" s="128" t="s">
        <v>678</v>
      </c>
      <c r="I22" s="3"/>
      <c r="J22" s="155" t="s">
        <v>2</v>
      </c>
      <c r="K22" s="155">
        <f t="shared" si="3"/>
        <v>0</v>
      </c>
      <c r="L22" s="155">
        <f t="shared" si="0"/>
        <v>0</v>
      </c>
      <c r="M22" s="155">
        <f t="shared" si="1"/>
        <v>0</v>
      </c>
      <c r="N22" s="155">
        <f t="shared" si="2"/>
        <v>0</v>
      </c>
      <c r="O22" s="155">
        <f t="shared" si="4"/>
        <v>0</v>
      </c>
      <c r="P22" s="155">
        <f t="shared" si="5"/>
        <v>0</v>
      </c>
      <c r="Q22" s="155">
        <f t="shared" si="6"/>
        <v>0</v>
      </c>
      <c r="R22" s="155">
        <f t="shared" si="7"/>
        <v>0</v>
      </c>
      <c r="S22" s="6"/>
    </row>
    <row r="23" spans="1:20" s="92" customFormat="1" ht="20" x14ac:dyDescent="0.2">
      <c r="A23" s="290"/>
      <c r="B23" s="290"/>
      <c r="C23" s="61" t="s">
        <v>197</v>
      </c>
      <c r="D23" s="61" t="s">
        <v>65</v>
      </c>
      <c r="E23" s="54" t="s">
        <v>295</v>
      </c>
      <c r="F23" s="55" t="s">
        <v>97</v>
      </c>
      <c r="G23" s="95"/>
      <c r="H23" s="128" t="s">
        <v>678</v>
      </c>
      <c r="I23" s="3"/>
      <c r="J23" s="155" t="s">
        <v>2</v>
      </c>
      <c r="K23" s="155">
        <f t="shared" si="3"/>
        <v>0</v>
      </c>
      <c r="L23" s="155">
        <f t="shared" si="0"/>
        <v>0</v>
      </c>
      <c r="M23" s="155">
        <f t="shared" si="1"/>
        <v>0</v>
      </c>
      <c r="N23" s="155">
        <f t="shared" si="2"/>
        <v>0</v>
      </c>
      <c r="O23" s="155">
        <f t="shared" si="4"/>
        <v>0</v>
      </c>
      <c r="P23" s="155">
        <f t="shared" si="5"/>
        <v>0</v>
      </c>
      <c r="Q23" s="155">
        <f t="shared" si="6"/>
        <v>0</v>
      </c>
      <c r="R23" s="155">
        <f t="shared" si="7"/>
        <v>0</v>
      </c>
      <c r="S23" s="6"/>
    </row>
    <row r="24" spans="1:20" s="92" customFormat="1" ht="54" x14ac:dyDescent="0.2">
      <c r="A24" s="290"/>
      <c r="B24" s="290"/>
      <c r="C24" s="61" t="s">
        <v>198</v>
      </c>
      <c r="D24" s="61" t="s">
        <v>65</v>
      </c>
      <c r="E24" s="54" t="s">
        <v>296</v>
      </c>
      <c r="F24" s="55" t="s">
        <v>98</v>
      </c>
      <c r="G24" s="95"/>
      <c r="H24" s="128" t="s">
        <v>678</v>
      </c>
      <c r="I24" s="3"/>
      <c r="J24" s="155" t="s">
        <v>2</v>
      </c>
      <c r="K24" s="155">
        <f t="shared" si="3"/>
        <v>0</v>
      </c>
      <c r="L24" s="155">
        <f t="shared" si="0"/>
        <v>0</v>
      </c>
      <c r="M24" s="155">
        <f t="shared" si="1"/>
        <v>0</v>
      </c>
      <c r="N24" s="155">
        <f t="shared" si="2"/>
        <v>0</v>
      </c>
      <c r="O24" s="155">
        <f t="shared" si="4"/>
        <v>0</v>
      </c>
      <c r="P24" s="155">
        <f t="shared" si="5"/>
        <v>0</v>
      </c>
      <c r="Q24" s="155">
        <f t="shared" si="6"/>
        <v>0</v>
      </c>
      <c r="R24" s="155">
        <f t="shared" si="7"/>
        <v>0</v>
      </c>
      <c r="S24" s="6"/>
    </row>
    <row r="25" spans="1:20" s="92" customFormat="1" ht="20" x14ac:dyDescent="0.2">
      <c r="A25" s="290"/>
      <c r="B25" s="290"/>
      <c r="C25" s="61" t="s">
        <v>199</v>
      </c>
      <c r="D25" s="61" t="s">
        <v>65</v>
      </c>
      <c r="E25" s="54" t="s">
        <v>297</v>
      </c>
      <c r="F25" s="55" t="s">
        <v>99</v>
      </c>
      <c r="G25" s="95"/>
      <c r="H25" s="128" t="s">
        <v>678</v>
      </c>
      <c r="I25" s="3"/>
      <c r="J25" s="155" t="s">
        <v>2</v>
      </c>
      <c r="K25" s="155">
        <f t="shared" si="3"/>
        <v>0</v>
      </c>
      <c r="L25" s="155">
        <f t="shared" si="0"/>
        <v>0</v>
      </c>
      <c r="M25" s="155">
        <f t="shared" si="1"/>
        <v>0</v>
      </c>
      <c r="N25" s="155">
        <f t="shared" si="2"/>
        <v>0</v>
      </c>
      <c r="O25" s="155">
        <f t="shared" si="4"/>
        <v>0</v>
      </c>
      <c r="P25" s="155">
        <f t="shared" si="5"/>
        <v>0</v>
      </c>
      <c r="Q25" s="155">
        <f t="shared" si="6"/>
        <v>0</v>
      </c>
      <c r="R25" s="155">
        <f t="shared" si="7"/>
        <v>0</v>
      </c>
      <c r="S25" s="6"/>
    </row>
    <row r="26" spans="1:20" s="92" customFormat="1" ht="90" x14ac:dyDescent="0.2">
      <c r="A26" s="290"/>
      <c r="B26" s="290"/>
      <c r="C26" s="61" t="s">
        <v>200</v>
      </c>
      <c r="D26" s="61" t="s">
        <v>67</v>
      </c>
      <c r="E26" s="52" t="s">
        <v>298</v>
      </c>
      <c r="F26" s="55"/>
      <c r="G26" s="95"/>
      <c r="H26" s="130" t="s">
        <v>677</v>
      </c>
      <c r="I26" s="9" t="s">
        <v>680</v>
      </c>
      <c r="J26" s="155" t="s">
        <v>2</v>
      </c>
      <c r="K26" s="155">
        <f t="shared" si="3"/>
        <v>0</v>
      </c>
      <c r="L26" s="155">
        <f t="shared" si="0"/>
        <v>0</v>
      </c>
      <c r="M26" s="155">
        <f t="shared" si="1"/>
        <v>1</v>
      </c>
      <c r="N26" s="155">
        <f t="shared" si="2"/>
        <v>0</v>
      </c>
      <c r="O26" s="155">
        <f t="shared" si="4"/>
        <v>0</v>
      </c>
      <c r="P26" s="155">
        <f t="shared" si="5"/>
        <v>0</v>
      </c>
      <c r="Q26" s="155">
        <f t="shared" si="6"/>
        <v>0</v>
      </c>
      <c r="R26" s="155">
        <f t="shared" si="7"/>
        <v>0</v>
      </c>
      <c r="S26" s="10"/>
    </row>
    <row r="27" spans="1:20" s="92" customFormat="1" ht="36" x14ac:dyDescent="0.2">
      <c r="A27" s="290"/>
      <c r="B27" s="290"/>
      <c r="C27" s="51" t="s">
        <v>541</v>
      </c>
      <c r="D27" s="51" t="s">
        <v>65</v>
      </c>
      <c r="E27" s="54" t="s">
        <v>537</v>
      </c>
      <c r="F27" s="55"/>
      <c r="G27" s="95"/>
      <c r="H27" s="130" t="s">
        <v>678</v>
      </c>
      <c r="I27" s="9"/>
      <c r="J27" s="155" t="s">
        <v>2</v>
      </c>
      <c r="K27" s="155">
        <f t="shared" si="3"/>
        <v>0</v>
      </c>
      <c r="L27" s="155">
        <f t="shared" si="0"/>
        <v>0</v>
      </c>
      <c r="M27" s="155">
        <f t="shared" si="1"/>
        <v>0</v>
      </c>
      <c r="N27" s="155">
        <f t="shared" si="2"/>
        <v>0</v>
      </c>
      <c r="O27" s="155">
        <f t="shared" si="4"/>
        <v>0</v>
      </c>
      <c r="P27" s="155">
        <f t="shared" si="5"/>
        <v>0</v>
      </c>
      <c r="Q27" s="155">
        <f t="shared" si="6"/>
        <v>0</v>
      </c>
      <c r="R27" s="155">
        <f t="shared" si="7"/>
        <v>0</v>
      </c>
      <c r="S27" s="10"/>
    </row>
    <row r="28" spans="1:20" s="92" customFormat="1" ht="36" x14ac:dyDescent="0.2">
      <c r="A28" s="290"/>
      <c r="B28" s="290"/>
      <c r="C28" s="51" t="s">
        <v>542</v>
      </c>
      <c r="D28" s="51" t="s">
        <v>66</v>
      </c>
      <c r="E28" s="54" t="s">
        <v>538</v>
      </c>
      <c r="F28" s="55"/>
      <c r="G28" s="95"/>
      <c r="H28" s="130" t="s">
        <v>678</v>
      </c>
      <c r="I28" s="9"/>
      <c r="J28" s="155" t="s">
        <v>2</v>
      </c>
      <c r="K28" s="155">
        <f t="shared" si="3"/>
        <v>0</v>
      </c>
      <c r="L28" s="155">
        <f t="shared" si="0"/>
        <v>0</v>
      </c>
      <c r="M28" s="155">
        <f t="shared" si="1"/>
        <v>0</v>
      </c>
      <c r="N28" s="155">
        <f t="shared" si="2"/>
        <v>0</v>
      </c>
      <c r="O28" s="155">
        <f t="shared" si="4"/>
        <v>0</v>
      </c>
      <c r="P28" s="155">
        <f t="shared" si="5"/>
        <v>0</v>
      </c>
      <c r="Q28" s="155">
        <f t="shared" si="6"/>
        <v>0</v>
      </c>
      <c r="R28" s="155">
        <f t="shared" si="7"/>
        <v>0</v>
      </c>
      <c r="S28" s="10"/>
    </row>
    <row r="29" spans="1:20" s="99" customFormat="1" ht="21" thickBot="1" x14ac:dyDescent="0.25">
      <c r="A29" s="290"/>
      <c r="B29" s="290"/>
      <c r="C29" s="61" t="s">
        <v>457</v>
      </c>
      <c r="D29" s="61" t="s">
        <v>390</v>
      </c>
      <c r="E29" s="52" t="s">
        <v>458</v>
      </c>
      <c r="F29" s="53"/>
      <c r="G29" s="97"/>
      <c r="H29" s="130" t="s">
        <v>678</v>
      </c>
      <c r="I29" s="9"/>
      <c r="J29" s="158" t="s">
        <v>2</v>
      </c>
      <c r="K29" s="158">
        <f t="shared" si="3"/>
        <v>0</v>
      </c>
      <c r="L29" s="158">
        <f t="shared" si="0"/>
        <v>0</v>
      </c>
      <c r="M29" s="158">
        <f t="shared" si="1"/>
        <v>0</v>
      </c>
      <c r="N29" s="158">
        <f t="shared" si="2"/>
        <v>0</v>
      </c>
      <c r="O29" s="157">
        <f t="shared" si="4"/>
        <v>0</v>
      </c>
      <c r="P29" s="157">
        <f t="shared" si="5"/>
        <v>0</v>
      </c>
      <c r="Q29" s="157">
        <f t="shared" si="6"/>
        <v>0</v>
      </c>
      <c r="R29" s="157">
        <f t="shared" si="7"/>
        <v>0</v>
      </c>
      <c r="S29" s="10"/>
      <c r="T29" s="98"/>
    </row>
    <row r="30" spans="1:20" s="92" customFormat="1" ht="21" thickTop="1" x14ac:dyDescent="0.2">
      <c r="A30" s="291" t="s">
        <v>3</v>
      </c>
      <c r="B30" s="291" t="s">
        <v>4</v>
      </c>
      <c r="C30" s="56" t="s">
        <v>201</v>
      </c>
      <c r="D30" s="56" t="s">
        <v>65</v>
      </c>
      <c r="E30" s="57" t="s">
        <v>299</v>
      </c>
      <c r="F30" s="58" t="s">
        <v>100</v>
      </c>
      <c r="G30" s="95"/>
      <c r="H30" s="127" t="s">
        <v>678</v>
      </c>
      <c r="I30" s="4"/>
      <c r="J30" s="154" t="s">
        <v>3</v>
      </c>
      <c r="K30" s="154">
        <f t="shared" si="3"/>
        <v>0</v>
      </c>
      <c r="L30" s="154">
        <f t="shared" si="0"/>
        <v>0</v>
      </c>
      <c r="M30" s="154">
        <f t="shared" si="1"/>
        <v>0</v>
      </c>
      <c r="N30" s="154">
        <f t="shared" si="2"/>
        <v>0</v>
      </c>
      <c r="O30" s="156">
        <f t="shared" si="4"/>
        <v>0</v>
      </c>
      <c r="P30" s="156">
        <f t="shared" si="5"/>
        <v>0</v>
      </c>
      <c r="Q30" s="156">
        <f t="shared" si="6"/>
        <v>0</v>
      </c>
      <c r="R30" s="156">
        <f t="shared" si="7"/>
        <v>0</v>
      </c>
      <c r="S30" s="5"/>
    </row>
    <row r="31" spans="1:20" s="92" customFormat="1" ht="180" x14ac:dyDescent="0.2">
      <c r="A31" s="292"/>
      <c r="B31" s="292"/>
      <c r="C31" s="56" t="s">
        <v>202</v>
      </c>
      <c r="D31" s="56" t="s">
        <v>65</v>
      </c>
      <c r="E31" s="57" t="s">
        <v>614</v>
      </c>
      <c r="F31" s="58" t="s">
        <v>613</v>
      </c>
      <c r="G31" s="95"/>
      <c r="H31" s="128" t="s">
        <v>677</v>
      </c>
      <c r="I31" s="3" t="s">
        <v>820</v>
      </c>
      <c r="J31" s="155" t="s">
        <v>3</v>
      </c>
      <c r="K31" s="155">
        <f t="shared" si="3"/>
        <v>1</v>
      </c>
      <c r="L31" s="155">
        <f t="shared" si="0"/>
        <v>0</v>
      </c>
      <c r="M31" s="155">
        <f t="shared" si="1"/>
        <v>0</v>
      </c>
      <c r="N31" s="155">
        <f t="shared" si="2"/>
        <v>0</v>
      </c>
      <c r="O31" s="155">
        <f t="shared" si="4"/>
        <v>0</v>
      </c>
      <c r="P31" s="155">
        <f t="shared" si="5"/>
        <v>0</v>
      </c>
      <c r="Q31" s="155">
        <f t="shared" si="6"/>
        <v>0</v>
      </c>
      <c r="R31" s="155">
        <f t="shared" si="7"/>
        <v>0</v>
      </c>
      <c r="S31" s="6"/>
    </row>
    <row r="32" spans="1:20" s="92" customFormat="1" ht="90" x14ac:dyDescent="0.2">
      <c r="A32" s="292"/>
      <c r="B32" s="292"/>
      <c r="C32" s="56" t="s">
        <v>203</v>
      </c>
      <c r="D32" s="56" t="s">
        <v>65</v>
      </c>
      <c r="E32" s="57" t="s">
        <v>588</v>
      </c>
      <c r="F32" s="58" t="s">
        <v>615</v>
      </c>
      <c r="G32" s="95"/>
      <c r="H32" s="128" t="s">
        <v>677</v>
      </c>
      <c r="I32" s="3" t="s">
        <v>789</v>
      </c>
      <c r="J32" s="155" t="s">
        <v>3</v>
      </c>
      <c r="K32" s="155">
        <f t="shared" si="3"/>
        <v>1</v>
      </c>
      <c r="L32" s="155">
        <f t="shared" si="0"/>
        <v>0</v>
      </c>
      <c r="M32" s="155">
        <f t="shared" si="1"/>
        <v>0</v>
      </c>
      <c r="N32" s="155">
        <f t="shared" si="2"/>
        <v>0</v>
      </c>
      <c r="O32" s="155">
        <f t="shared" si="4"/>
        <v>0</v>
      </c>
      <c r="P32" s="155">
        <f t="shared" si="5"/>
        <v>0</v>
      </c>
      <c r="Q32" s="155">
        <f t="shared" si="6"/>
        <v>0</v>
      </c>
      <c r="R32" s="155">
        <f t="shared" si="7"/>
        <v>0</v>
      </c>
      <c r="S32" s="6"/>
    </row>
    <row r="33" spans="1:19" s="92" customFormat="1" ht="36" x14ac:dyDescent="0.2">
      <c r="A33" s="292"/>
      <c r="B33" s="292"/>
      <c r="C33" s="56" t="s">
        <v>204</v>
      </c>
      <c r="D33" s="56" t="s">
        <v>65</v>
      </c>
      <c r="E33" s="57" t="s">
        <v>300</v>
      </c>
      <c r="F33" s="58" t="s">
        <v>101</v>
      </c>
      <c r="G33" s="95"/>
      <c r="H33" s="128" t="s">
        <v>678</v>
      </c>
      <c r="I33" s="3"/>
      <c r="J33" s="155" t="s">
        <v>3</v>
      </c>
      <c r="K33" s="155">
        <f t="shared" si="3"/>
        <v>0</v>
      </c>
      <c r="L33" s="155">
        <f t="shared" si="0"/>
        <v>0</v>
      </c>
      <c r="M33" s="155">
        <f t="shared" si="1"/>
        <v>0</v>
      </c>
      <c r="N33" s="155">
        <f t="shared" si="2"/>
        <v>0</v>
      </c>
      <c r="O33" s="155">
        <f t="shared" si="4"/>
        <v>0</v>
      </c>
      <c r="P33" s="155">
        <f t="shared" si="5"/>
        <v>0</v>
      </c>
      <c r="Q33" s="155">
        <f t="shared" si="6"/>
        <v>0</v>
      </c>
      <c r="R33" s="155">
        <f t="shared" si="7"/>
        <v>0</v>
      </c>
      <c r="S33" s="6"/>
    </row>
    <row r="34" spans="1:19" s="92" customFormat="1" ht="36" x14ac:dyDescent="0.2">
      <c r="A34" s="292"/>
      <c r="B34" s="292"/>
      <c r="C34" s="212" t="s">
        <v>205</v>
      </c>
      <c r="D34" s="212" t="s">
        <v>65</v>
      </c>
      <c r="E34" s="213" t="s">
        <v>301</v>
      </c>
      <c r="F34" s="214" t="s">
        <v>102</v>
      </c>
      <c r="H34" s="128" t="s">
        <v>678</v>
      </c>
      <c r="I34" s="3"/>
      <c r="J34" s="155" t="s">
        <v>3</v>
      </c>
      <c r="K34" s="155">
        <f t="shared" si="3"/>
        <v>0</v>
      </c>
      <c r="L34" s="155">
        <f t="shared" si="0"/>
        <v>0</v>
      </c>
      <c r="M34" s="155">
        <f t="shared" si="1"/>
        <v>0</v>
      </c>
      <c r="N34" s="155">
        <f t="shared" si="2"/>
        <v>0</v>
      </c>
      <c r="O34" s="155">
        <f t="shared" si="4"/>
        <v>0</v>
      </c>
      <c r="P34" s="155">
        <f t="shared" si="5"/>
        <v>0</v>
      </c>
      <c r="Q34" s="155">
        <f t="shared" si="6"/>
        <v>0</v>
      </c>
      <c r="R34" s="155">
        <f t="shared" si="7"/>
        <v>0</v>
      </c>
      <c r="S34" s="6"/>
    </row>
    <row r="35" spans="1:19" s="92" customFormat="1" ht="162" x14ac:dyDescent="0.2">
      <c r="A35" s="292"/>
      <c r="B35" s="292"/>
      <c r="C35" s="56" t="s">
        <v>206</v>
      </c>
      <c r="D35" s="56" t="s">
        <v>65</v>
      </c>
      <c r="E35" s="62" t="s">
        <v>616</v>
      </c>
      <c r="F35" s="63" t="s">
        <v>103</v>
      </c>
      <c r="G35" s="95"/>
      <c r="H35" s="128" t="s">
        <v>677</v>
      </c>
      <c r="I35" s="3" t="s">
        <v>791</v>
      </c>
      <c r="J35" s="155" t="s">
        <v>3</v>
      </c>
      <c r="K35" s="155">
        <f t="shared" si="3"/>
        <v>1</v>
      </c>
      <c r="L35" s="155">
        <f t="shared" si="0"/>
        <v>0</v>
      </c>
      <c r="M35" s="155">
        <f t="shared" si="1"/>
        <v>0</v>
      </c>
      <c r="N35" s="155">
        <f t="shared" si="2"/>
        <v>0</v>
      </c>
      <c r="O35" s="155">
        <f t="shared" si="4"/>
        <v>0</v>
      </c>
      <c r="P35" s="155">
        <f t="shared" si="5"/>
        <v>0</v>
      </c>
      <c r="Q35" s="155">
        <f t="shared" si="6"/>
        <v>0</v>
      </c>
      <c r="R35" s="155">
        <f t="shared" si="7"/>
        <v>0</v>
      </c>
      <c r="S35" s="6"/>
    </row>
    <row r="36" spans="1:19" s="92" customFormat="1" ht="36" x14ac:dyDescent="0.2">
      <c r="A36" s="292"/>
      <c r="B36" s="292"/>
      <c r="C36" s="56" t="s">
        <v>207</v>
      </c>
      <c r="D36" s="56" t="s">
        <v>66</v>
      </c>
      <c r="E36" s="59" t="s">
        <v>302</v>
      </c>
      <c r="F36" s="60" t="s">
        <v>104</v>
      </c>
      <c r="G36" s="95"/>
      <c r="H36" s="130" t="s">
        <v>678</v>
      </c>
      <c r="I36" s="9"/>
      <c r="J36" s="155" t="s">
        <v>3</v>
      </c>
      <c r="K36" s="155">
        <f t="shared" si="3"/>
        <v>0</v>
      </c>
      <c r="L36" s="155">
        <f t="shared" si="0"/>
        <v>0</v>
      </c>
      <c r="M36" s="155">
        <f t="shared" si="1"/>
        <v>0</v>
      </c>
      <c r="N36" s="155">
        <f t="shared" si="2"/>
        <v>0</v>
      </c>
      <c r="O36" s="155">
        <f t="shared" si="4"/>
        <v>0</v>
      </c>
      <c r="P36" s="155">
        <f t="shared" si="5"/>
        <v>0</v>
      </c>
      <c r="Q36" s="155">
        <f t="shared" si="6"/>
        <v>0</v>
      </c>
      <c r="R36" s="155">
        <f t="shared" si="7"/>
        <v>0</v>
      </c>
      <c r="S36" s="10"/>
    </row>
    <row r="37" spans="1:19" s="92" customFormat="1" ht="36" x14ac:dyDescent="0.2">
      <c r="A37" s="292"/>
      <c r="B37" s="292"/>
      <c r="C37" s="183" t="s">
        <v>543</v>
      </c>
      <c r="D37" s="183" t="s">
        <v>65</v>
      </c>
      <c r="E37" s="57" t="s">
        <v>537</v>
      </c>
      <c r="F37" s="60"/>
      <c r="G37" s="95"/>
      <c r="H37" s="130" t="s">
        <v>678</v>
      </c>
      <c r="I37" s="9"/>
      <c r="J37" s="155" t="s">
        <v>3</v>
      </c>
      <c r="K37" s="155">
        <f t="shared" si="3"/>
        <v>0</v>
      </c>
      <c r="L37" s="155">
        <f t="shared" si="0"/>
        <v>0</v>
      </c>
      <c r="M37" s="155">
        <f t="shared" si="1"/>
        <v>0</v>
      </c>
      <c r="N37" s="155">
        <f t="shared" si="2"/>
        <v>0</v>
      </c>
      <c r="O37" s="155">
        <f t="shared" si="4"/>
        <v>0</v>
      </c>
      <c r="P37" s="155">
        <f t="shared" si="5"/>
        <v>0</v>
      </c>
      <c r="Q37" s="155">
        <f t="shared" si="6"/>
        <v>0</v>
      </c>
      <c r="R37" s="155">
        <f t="shared" si="7"/>
        <v>0</v>
      </c>
      <c r="S37" s="10"/>
    </row>
    <row r="38" spans="1:19" s="92" customFormat="1" ht="36" x14ac:dyDescent="0.2">
      <c r="A38" s="292"/>
      <c r="B38" s="292"/>
      <c r="C38" s="183" t="s">
        <v>544</v>
      </c>
      <c r="D38" s="183" t="s">
        <v>66</v>
      </c>
      <c r="E38" s="57" t="s">
        <v>538</v>
      </c>
      <c r="F38" s="60"/>
      <c r="G38" s="95"/>
      <c r="H38" s="130" t="s">
        <v>678</v>
      </c>
      <c r="I38" s="9"/>
      <c r="J38" s="155" t="s">
        <v>3</v>
      </c>
      <c r="K38" s="155">
        <f t="shared" si="3"/>
        <v>0</v>
      </c>
      <c r="L38" s="155">
        <f t="shared" si="0"/>
        <v>0</v>
      </c>
      <c r="M38" s="155">
        <f t="shared" si="1"/>
        <v>0</v>
      </c>
      <c r="N38" s="155">
        <f t="shared" si="2"/>
        <v>0</v>
      </c>
      <c r="O38" s="155">
        <f t="shared" si="4"/>
        <v>0</v>
      </c>
      <c r="P38" s="155">
        <f t="shared" si="5"/>
        <v>0</v>
      </c>
      <c r="Q38" s="155">
        <f t="shared" si="6"/>
        <v>0</v>
      </c>
      <c r="R38" s="155">
        <f t="shared" si="7"/>
        <v>0</v>
      </c>
      <c r="S38" s="10"/>
    </row>
    <row r="39" spans="1:19" s="92" customFormat="1" ht="21" thickBot="1" x14ac:dyDescent="0.25">
      <c r="A39" s="292"/>
      <c r="B39" s="292"/>
      <c r="C39" s="56" t="s">
        <v>460</v>
      </c>
      <c r="D39" s="56" t="s">
        <v>390</v>
      </c>
      <c r="E39" s="59" t="s">
        <v>458</v>
      </c>
      <c r="F39" s="60"/>
      <c r="G39" s="95"/>
      <c r="H39" s="129" t="s">
        <v>678</v>
      </c>
      <c r="I39" s="7"/>
      <c r="J39" s="157" t="s">
        <v>3</v>
      </c>
      <c r="K39" s="157">
        <f t="shared" si="3"/>
        <v>0</v>
      </c>
      <c r="L39" s="157">
        <f t="shared" si="0"/>
        <v>0</v>
      </c>
      <c r="M39" s="157">
        <f t="shared" si="1"/>
        <v>0</v>
      </c>
      <c r="N39" s="157">
        <f t="shared" si="2"/>
        <v>0</v>
      </c>
      <c r="O39" s="157">
        <f t="shared" si="4"/>
        <v>0</v>
      </c>
      <c r="P39" s="157">
        <f t="shared" si="5"/>
        <v>0</v>
      </c>
      <c r="Q39" s="157">
        <f t="shared" si="6"/>
        <v>0</v>
      </c>
      <c r="R39" s="157">
        <f t="shared" si="7"/>
        <v>0</v>
      </c>
      <c r="S39" s="8"/>
    </row>
    <row r="40" spans="1:19" s="102" customFormat="1" ht="37" thickTop="1" x14ac:dyDescent="0.2">
      <c r="A40" s="294" t="s">
        <v>5</v>
      </c>
      <c r="B40" s="294" t="s">
        <v>36</v>
      </c>
      <c r="C40" s="64" t="s">
        <v>181</v>
      </c>
      <c r="D40" s="64" t="s">
        <v>65</v>
      </c>
      <c r="E40" s="65" t="s">
        <v>186</v>
      </c>
      <c r="F40" s="65" t="s">
        <v>92</v>
      </c>
      <c r="G40" s="100"/>
      <c r="H40" s="101" t="str">
        <f>IF(ISBLANK(H8),"Waiting",H8)</f>
        <v>No</v>
      </c>
      <c r="I40" s="123"/>
      <c r="J40" s="159" t="s">
        <v>5</v>
      </c>
      <c r="K40" s="154">
        <f t="shared" si="3"/>
        <v>0</v>
      </c>
      <c r="L40" s="154">
        <f t="shared" si="0"/>
        <v>0</v>
      </c>
      <c r="M40" s="154">
        <f t="shared" si="1"/>
        <v>0</v>
      </c>
      <c r="N40" s="154">
        <f t="shared" si="2"/>
        <v>0</v>
      </c>
      <c r="O40" s="156">
        <f t="shared" si="4"/>
        <v>0</v>
      </c>
      <c r="P40" s="156">
        <f t="shared" si="5"/>
        <v>0</v>
      </c>
      <c r="Q40" s="156">
        <f t="shared" si="6"/>
        <v>0</v>
      </c>
      <c r="R40" s="156">
        <f t="shared" si="7"/>
        <v>0</v>
      </c>
      <c r="S40" s="124"/>
    </row>
    <row r="41" spans="1:19" s="92" customFormat="1" ht="36" x14ac:dyDescent="0.2">
      <c r="A41" s="290"/>
      <c r="B41" s="290"/>
      <c r="C41" s="61" t="s">
        <v>208</v>
      </c>
      <c r="D41" s="61" t="s">
        <v>65</v>
      </c>
      <c r="E41" s="66" t="s">
        <v>303</v>
      </c>
      <c r="F41" s="295" t="s">
        <v>105</v>
      </c>
      <c r="G41" s="95"/>
      <c r="H41" s="128" t="s">
        <v>678</v>
      </c>
      <c r="I41" s="3"/>
      <c r="J41" s="160" t="s">
        <v>5</v>
      </c>
      <c r="K41" s="155">
        <f t="shared" si="3"/>
        <v>0</v>
      </c>
      <c r="L41" s="155">
        <f t="shared" si="0"/>
        <v>0</v>
      </c>
      <c r="M41" s="155">
        <f t="shared" si="1"/>
        <v>0</v>
      </c>
      <c r="N41" s="155">
        <f t="shared" si="2"/>
        <v>0</v>
      </c>
      <c r="O41" s="155">
        <f t="shared" si="4"/>
        <v>0</v>
      </c>
      <c r="P41" s="155">
        <f t="shared" si="5"/>
        <v>0</v>
      </c>
      <c r="Q41" s="155">
        <f t="shared" si="6"/>
        <v>0</v>
      </c>
      <c r="R41" s="155">
        <f t="shared" si="7"/>
        <v>0</v>
      </c>
      <c r="S41" s="6"/>
    </row>
    <row r="42" spans="1:19" s="92" customFormat="1" ht="198" x14ac:dyDescent="0.2">
      <c r="A42" s="290"/>
      <c r="B42" s="290"/>
      <c r="C42" s="61" t="s">
        <v>209</v>
      </c>
      <c r="D42" s="61" t="s">
        <v>65</v>
      </c>
      <c r="E42" s="66" t="s">
        <v>304</v>
      </c>
      <c r="F42" s="296"/>
      <c r="G42" s="95"/>
      <c r="H42" s="128" t="s">
        <v>677</v>
      </c>
      <c r="I42" s="3" t="s">
        <v>828</v>
      </c>
      <c r="J42" s="160" t="s">
        <v>5</v>
      </c>
      <c r="K42" s="155">
        <f t="shared" si="3"/>
        <v>1</v>
      </c>
      <c r="L42" s="155">
        <f t="shared" si="0"/>
        <v>0</v>
      </c>
      <c r="M42" s="155">
        <f t="shared" si="1"/>
        <v>0</v>
      </c>
      <c r="N42" s="155">
        <f t="shared" si="2"/>
        <v>0</v>
      </c>
      <c r="O42" s="155">
        <f t="shared" si="4"/>
        <v>0</v>
      </c>
      <c r="P42" s="155">
        <f t="shared" si="5"/>
        <v>0</v>
      </c>
      <c r="Q42" s="155">
        <f t="shared" si="6"/>
        <v>0</v>
      </c>
      <c r="R42" s="155">
        <f t="shared" si="7"/>
        <v>0</v>
      </c>
      <c r="S42" s="263" t="s">
        <v>845</v>
      </c>
    </row>
    <row r="43" spans="1:19" s="92" customFormat="1" ht="36" x14ac:dyDescent="0.2">
      <c r="A43" s="290"/>
      <c r="B43" s="290"/>
      <c r="C43" s="61" t="s">
        <v>210</v>
      </c>
      <c r="D43" s="61" t="s">
        <v>65</v>
      </c>
      <c r="E43" s="66" t="s">
        <v>305</v>
      </c>
      <c r="F43" s="297"/>
      <c r="G43" s="95"/>
      <c r="H43" s="128" t="s">
        <v>678</v>
      </c>
      <c r="I43" s="3"/>
      <c r="J43" s="160" t="s">
        <v>5</v>
      </c>
      <c r="K43" s="155">
        <f t="shared" si="3"/>
        <v>0</v>
      </c>
      <c r="L43" s="155">
        <f t="shared" si="0"/>
        <v>0</v>
      </c>
      <c r="M43" s="155">
        <f t="shared" si="1"/>
        <v>0</v>
      </c>
      <c r="N43" s="155">
        <f t="shared" si="2"/>
        <v>0</v>
      </c>
      <c r="O43" s="155">
        <f t="shared" si="4"/>
        <v>0</v>
      </c>
      <c r="P43" s="155">
        <f t="shared" si="5"/>
        <v>0</v>
      </c>
      <c r="Q43" s="155">
        <f t="shared" si="6"/>
        <v>0</v>
      </c>
      <c r="R43" s="155">
        <f t="shared" si="7"/>
        <v>0</v>
      </c>
      <c r="S43" s="6"/>
    </row>
    <row r="44" spans="1:19" s="102" customFormat="1" ht="54" x14ac:dyDescent="0.2">
      <c r="A44" s="290"/>
      <c r="B44" s="290"/>
      <c r="C44" s="64" t="s">
        <v>178</v>
      </c>
      <c r="D44" s="64" t="s">
        <v>65</v>
      </c>
      <c r="E44" s="65" t="s">
        <v>177</v>
      </c>
      <c r="F44" s="67" t="s">
        <v>106</v>
      </c>
      <c r="G44" s="100"/>
      <c r="H44" s="103" t="str">
        <f>IF(ISBLANK(H5),"Waiting",H5)</f>
        <v>No</v>
      </c>
      <c r="I44" s="3"/>
      <c r="J44" s="160" t="s">
        <v>5</v>
      </c>
      <c r="K44" s="155">
        <f t="shared" si="3"/>
        <v>0</v>
      </c>
      <c r="L44" s="155">
        <f t="shared" si="0"/>
        <v>0</v>
      </c>
      <c r="M44" s="155">
        <f t="shared" si="1"/>
        <v>0</v>
      </c>
      <c r="N44" s="155">
        <f t="shared" si="2"/>
        <v>0</v>
      </c>
      <c r="O44" s="155">
        <f t="shared" si="4"/>
        <v>0</v>
      </c>
      <c r="P44" s="155">
        <f t="shared" si="5"/>
        <v>0</v>
      </c>
      <c r="Q44" s="155">
        <f t="shared" si="6"/>
        <v>0</v>
      </c>
      <c r="R44" s="155">
        <f t="shared" si="7"/>
        <v>0</v>
      </c>
      <c r="S44" s="6"/>
    </row>
    <row r="45" spans="1:19" s="92" customFormat="1" ht="20" x14ac:dyDescent="0.2">
      <c r="A45" s="290"/>
      <c r="B45" s="290"/>
      <c r="C45" s="68" t="s">
        <v>211</v>
      </c>
      <c r="D45" s="68" t="s">
        <v>65</v>
      </c>
      <c r="E45" s="52" t="s">
        <v>592</v>
      </c>
      <c r="F45" s="53" t="s">
        <v>107</v>
      </c>
      <c r="G45" s="95"/>
      <c r="H45" s="128" t="s">
        <v>678</v>
      </c>
      <c r="I45" s="3"/>
      <c r="J45" s="160" t="s">
        <v>5</v>
      </c>
      <c r="K45" s="155">
        <f t="shared" si="3"/>
        <v>0</v>
      </c>
      <c r="L45" s="155">
        <f t="shared" si="0"/>
        <v>0</v>
      </c>
      <c r="M45" s="155">
        <f t="shared" si="1"/>
        <v>0</v>
      </c>
      <c r="N45" s="155">
        <f t="shared" si="2"/>
        <v>0</v>
      </c>
      <c r="O45" s="155">
        <f t="shared" si="4"/>
        <v>0</v>
      </c>
      <c r="P45" s="155">
        <f t="shared" si="5"/>
        <v>0</v>
      </c>
      <c r="Q45" s="155">
        <f t="shared" si="6"/>
        <v>0</v>
      </c>
      <c r="R45" s="155">
        <f t="shared" si="7"/>
        <v>0</v>
      </c>
      <c r="S45" s="6"/>
    </row>
    <row r="46" spans="1:19" s="92" customFormat="1" ht="36" x14ac:dyDescent="0.2">
      <c r="A46" s="290"/>
      <c r="B46" s="290"/>
      <c r="C46" s="61" t="s">
        <v>212</v>
      </c>
      <c r="D46" s="61" t="s">
        <v>65</v>
      </c>
      <c r="E46" s="54" t="s">
        <v>602</v>
      </c>
      <c r="F46" s="55" t="s">
        <v>108</v>
      </c>
      <c r="G46" s="95"/>
      <c r="H46" s="128" t="s">
        <v>678</v>
      </c>
      <c r="I46" s="3"/>
      <c r="J46" s="160" t="s">
        <v>5</v>
      </c>
      <c r="K46" s="155">
        <f t="shared" si="3"/>
        <v>0</v>
      </c>
      <c r="L46" s="155">
        <f t="shared" si="0"/>
        <v>0</v>
      </c>
      <c r="M46" s="155">
        <f t="shared" si="1"/>
        <v>0</v>
      </c>
      <c r="N46" s="155">
        <f t="shared" si="2"/>
        <v>0</v>
      </c>
      <c r="O46" s="155">
        <f t="shared" si="4"/>
        <v>0</v>
      </c>
      <c r="P46" s="155">
        <f t="shared" si="5"/>
        <v>0</v>
      </c>
      <c r="Q46" s="155">
        <f t="shared" si="6"/>
        <v>0</v>
      </c>
      <c r="R46" s="155">
        <f t="shared" si="7"/>
        <v>0</v>
      </c>
      <c r="S46" s="6"/>
    </row>
    <row r="47" spans="1:19" s="92" customFormat="1" ht="36" x14ac:dyDescent="0.2">
      <c r="A47" s="290"/>
      <c r="B47" s="290"/>
      <c r="C47" s="61" t="s">
        <v>213</v>
      </c>
      <c r="D47" s="61" t="s">
        <v>66</v>
      </c>
      <c r="E47" s="52" t="s">
        <v>306</v>
      </c>
      <c r="F47" s="53" t="s">
        <v>109</v>
      </c>
      <c r="G47" s="95"/>
      <c r="H47" s="128" t="s">
        <v>678</v>
      </c>
      <c r="I47" s="3"/>
      <c r="J47" s="160" t="s">
        <v>5</v>
      </c>
      <c r="K47" s="155">
        <f t="shared" si="3"/>
        <v>0</v>
      </c>
      <c r="L47" s="155">
        <f t="shared" si="0"/>
        <v>0</v>
      </c>
      <c r="M47" s="155">
        <f t="shared" si="1"/>
        <v>0</v>
      </c>
      <c r="N47" s="155">
        <f t="shared" si="2"/>
        <v>0</v>
      </c>
      <c r="O47" s="155">
        <f t="shared" si="4"/>
        <v>0</v>
      </c>
      <c r="P47" s="155">
        <f t="shared" si="5"/>
        <v>0</v>
      </c>
      <c r="Q47" s="155">
        <f t="shared" si="6"/>
        <v>0</v>
      </c>
      <c r="R47" s="155">
        <f t="shared" si="7"/>
        <v>0</v>
      </c>
      <c r="S47" s="6"/>
    </row>
    <row r="48" spans="1:19" s="92" customFormat="1" ht="36" x14ac:dyDescent="0.2">
      <c r="A48" s="290"/>
      <c r="B48" s="290"/>
      <c r="C48" s="51" t="s">
        <v>214</v>
      </c>
      <c r="D48" s="51" t="s">
        <v>66</v>
      </c>
      <c r="E48" s="52" t="s">
        <v>307</v>
      </c>
      <c r="F48" s="53" t="s">
        <v>110</v>
      </c>
      <c r="G48" s="95"/>
      <c r="H48" s="128" t="s">
        <v>678</v>
      </c>
      <c r="I48" s="3"/>
      <c r="J48" s="160" t="s">
        <v>5</v>
      </c>
      <c r="K48" s="155">
        <f t="shared" si="3"/>
        <v>0</v>
      </c>
      <c r="L48" s="155">
        <f t="shared" si="0"/>
        <v>0</v>
      </c>
      <c r="M48" s="155">
        <f t="shared" si="1"/>
        <v>0</v>
      </c>
      <c r="N48" s="155">
        <f t="shared" si="2"/>
        <v>0</v>
      </c>
      <c r="O48" s="155">
        <f t="shared" si="4"/>
        <v>0</v>
      </c>
      <c r="P48" s="155">
        <f t="shared" si="5"/>
        <v>0</v>
      </c>
      <c r="Q48" s="155">
        <f t="shared" si="6"/>
        <v>0</v>
      </c>
      <c r="R48" s="155">
        <f t="shared" si="7"/>
        <v>0</v>
      </c>
      <c r="S48" s="6"/>
    </row>
    <row r="49" spans="1:19" s="92" customFormat="1" ht="36" x14ac:dyDescent="0.2">
      <c r="A49" s="290"/>
      <c r="B49" s="290"/>
      <c r="C49" s="51" t="s">
        <v>215</v>
      </c>
      <c r="D49" s="51" t="s">
        <v>66</v>
      </c>
      <c r="E49" s="52" t="s">
        <v>308</v>
      </c>
      <c r="F49" s="53" t="s">
        <v>102</v>
      </c>
      <c r="G49" s="95"/>
      <c r="H49" s="130" t="s">
        <v>678</v>
      </c>
      <c r="I49" s="9"/>
      <c r="J49" s="160" t="s">
        <v>5</v>
      </c>
      <c r="K49" s="155">
        <f t="shared" si="3"/>
        <v>0</v>
      </c>
      <c r="L49" s="155">
        <f t="shared" si="0"/>
        <v>0</v>
      </c>
      <c r="M49" s="155">
        <f t="shared" si="1"/>
        <v>0</v>
      </c>
      <c r="N49" s="155">
        <f t="shared" si="2"/>
        <v>0</v>
      </c>
      <c r="O49" s="155">
        <f t="shared" si="4"/>
        <v>0</v>
      </c>
      <c r="P49" s="155">
        <f t="shared" si="5"/>
        <v>0</v>
      </c>
      <c r="Q49" s="155">
        <f t="shared" si="6"/>
        <v>0</v>
      </c>
      <c r="R49" s="155">
        <f t="shared" si="7"/>
        <v>0</v>
      </c>
      <c r="S49" s="10"/>
    </row>
    <row r="50" spans="1:19" s="92" customFormat="1" ht="36" x14ac:dyDescent="0.2">
      <c r="A50" s="290"/>
      <c r="B50" s="290"/>
      <c r="C50" s="51" t="s">
        <v>545</v>
      </c>
      <c r="D50" s="51" t="s">
        <v>65</v>
      </c>
      <c r="E50" s="54" t="s">
        <v>537</v>
      </c>
      <c r="F50" s="53"/>
      <c r="G50" s="95"/>
      <c r="H50" s="130" t="s">
        <v>678</v>
      </c>
      <c r="I50" s="9"/>
      <c r="J50" s="160" t="s">
        <v>5</v>
      </c>
      <c r="K50" s="155">
        <f t="shared" si="3"/>
        <v>0</v>
      </c>
      <c r="L50" s="155">
        <f t="shared" si="0"/>
        <v>0</v>
      </c>
      <c r="M50" s="155">
        <f t="shared" si="1"/>
        <v>0</v>
      </c>
      <c r="N50" s="155">
        <f t="shared" si="2"/>
        <v>0</v>
      </c>
      <c r="O50" s="155">
        <f t="shared" si="4"/>
        <v>0</v>
      </c>
      <c r="P50" s="155">
        <f t="shared" si="5"/>
        <v>0</v>
      </c>
      <c r="Q50" s="155">
        <f t="shared" si="6"/>
        <v>0</v>
      </c>
      <c r="R50" s="155">
        <f t="shared" si="7"/>
        <v>0</v>
      </c>
      <c r="S50" s="10"/>
    </row>
    <row r="51" spans="1:19" s="92" customFormat="1" ht="36" x14ac:dyDescent="0.2">
      <c r="A51" s="290"/>
      <c r="B51" s="290"/>
      <c r="C51" s="51" t="s">
        <v>546</v>
      </c>
      <c r="D51" s="51" t="s">
        <v>66</v>
      </c>
      <c r="E51" s="54" t="s">
        <v>538</v>
      </c>
      <c r="F51" s="53"/>
      <c r="G51" s="95"/>
      <c r="H51" s="130" t="s">
        <v>678</v>
      </c>
      <c r="I51" s="9"/>
      <c r="J51" s="160" t="s">
        <v>5</v>
      </c>
      <c r="K51" s="155">
        <f t="shared" si="3"/>
        <v>0</v>
      </c>
      <c r="L51" s="155">
        <f t="shared" si="0"/>
        <v>0</v>
      </c>
      <c r="M51" s="155">
        <f t="shared" si="1"/>
        <v>0</v>
      </c>
      <c r="N51" s="155">
        <f t="shared" si="2"/>
        <v>0</v>
      </c>
      <c r="O51" s="155">
        <f t="shared" si="4"/>
        <v>0</v>
      </c>
      <c r="P51" s="155">
        <f t="shared" si="5"/>
        <v>0</v>
      </c>
      <c r="Q51" s="155">
        <f t="shared" si="6"/>
        <v>0</v>
      </c>
      <c r="R51" s="155">
        <f t="shared" si="7"/>
        <v>0</v>
      </c>
      <c r="S51" s="10"/>
    </row>
    <row r="52" spans="1:19" s="92" customFormat="1" ht="91" thickBot="1" x14ac:dyDescent="0.25">
      <c r="A52" s="290"/>
      <c r="B52" s="290"/>
      <c r="C52" s="51" t="s">
        <v>461</v>
      </c>
      <c r="D52" s="51" t="s">
        <v>390</v>
      </c>
      <c r="E52" s="52" t="s">
        <v>458</v>
      </c>
      <c r="F52" s="53"/>
      <c r="G52" s="95"/>
      <c r="H52" s="129" t="s">
        <v>678</v>
      </c>
      <c r="I52" s="7"/>
      <c r="J52" s="161" t="s">
        <v>5</v>
      </c>
      <c r="K52" s="157">
        <f t="shared" si="3"/>
        <v>0</v>
      </c>
      <c r="L52" s="157">
        <f t="shared" si="0"/>
        <v>0</v>
      </c>
      <c r="M52" s="157">
        <f t="shared" si="1"/>
        <v>0</v>
      </c>
      <c r="N52" s="157">
        <f t="shared" si="2"/>
        <v>0</v>
      </c>
      <c r="O52" s="157">
        <f t="shared" si="4"/>
        <v>0</v>
      </c>
      <c r="P52" s="157">
        <f t="shared" si="5"/>
        <v>0</v>
      </c>
      <c r="Q52" s="157">
        <f t="shared" si="6"/>
        <v>0</v>
      </c>
      <c r="R52" s="157">
        <f t="shared" si="7"/>
        <v>0</v>
      </c>
      <c r="S52" s="245" t="s">
        <v>830</v>
      </c>
    </row>
    <row r="53" spans="1:19" s="106" customFormat="1" ht="37" thickTop="1" x14ac:dyDescent="0.2">
      <c r="A53" s="291" t="s">
        <v>6</v>
      </c>
      <c r="B53" s="291" t="s">
        <v>7</v>
      </c>
      <c r="C53" s="69" t="s">
        <v>179</v>
      </c>
      <c r="D53" s="69" t="s">
        <v>65</v>
      </c>
      <c r="E53" s="70" t="s">
        <v>184</v>
      </c>
      <c r="F53" s="71" t="s">
        <v>91</v>
      </c>
      <c r="G53" s="104"/>
      <c r="H53" s="105" t="str">
        <f>IF(ISBLANK(H6),"Waiting",H6)</f>
        <v>No</v>
      </c>
      <c r="I53" s="4"/>
      <c r="J53" s="154" t="s">
        <v>6</v>
      </c>
      <c r="K53" s="154">
        <f t="shared" si="3"/>
        <v>0</v>
      </c>
      <c r="L53" s="154">
        <f t="shared" si="0"/>
        <v>0</v>
      </c>
      <c r="M53" s="154">
        <f t="shared" si="1"/>
        <v>0</v>
      </c>
      <c r="N53" s="154">
        <f t="shared" si="2"/>
        <v>0</v>
      </c>
      <c r="O53" s="156">
        <f t="shared" si="4"/>
        <v>0</v>
      </c>
      <c r="P53" s="156">
        <f t="shared" si="5"/>
        <v>0</v>
      </c>
      <c r="Q53" s="156">
        <f t="shared" si="6"/>
        <v>0</v>
      </c>
      <c r="R53" s="156">
        <f t="shared" si="7"/>
        <v>0</v>
      </c>
      <c r="S53" s="5"/>
    </row>
    <row r="54" spans="1:19" s="106" customFormat="1" ht="126" x14ac:dyDescent="0.2">
      <c r="A54" s="292"/>
      <c r="B54" s="292"/>
      <c r="C54" s="69" t="s">
        <v>180</v>
      </c>
      <c r="D54" s="69" t="s">
        <v>65</v>
      </c>
      <c r="E54" s="72" t="s">
        <v>185</v>
      </c>
      <c r="F54" s="73" t="s">
        <v>517</v>
      </c>
      <c r="G54" s="104"/>
      <c r="H54" s="107" t="str">
        <f>IF(ISBLANK(H7),"Waiting",H7)</f>
        <v>Yes</v>
      </c>
      <c r="I54" s="3" t="s">
        <v>822</v>
      </c>
      <c r="J54" s="155" t="s">
        <v>6</v>
      </c>
      <c r="K54" s="155">
        <f t="shared" si="3"/>
        <v>1</v>
      </c>
      <c r="L54" s="155">
        <f t="shared" si="0"/>
        <v>0</v>
      </c>
      <c r="M54" s="155">
        <f t="shared" si="1"/>
        <v>0</v>
      </c>
      <c r="N54" s="155">
        <f t="shared" si="2"/>
        <v>0</v>
      </c>
      <c r="O54" s="155">
        <f t="shared" si="4"/>
        <v>0</v>
      </c>
      <c r="P54" s="155">
        <f t="shared" si="5"/>
        <v>0</v>
      </c>
      <c r="Q54" s="155">
        <f t="shared" si="6"/>
        <v>0</v>
      </c>
      <c r="R54" s="155">
        <f t="shared" si="7"/>
        <v>0</v>
      </c>
      <c r="S54" s="246"/>
    </row>
    <row r="55" spans="1:19" s="106" customFormat="1" ht="36" x14ac:dyDescent="0.2">
      <c r="A55" s="292"/>
      <c r="B55" s="292"/>
      <c r="C55" s="69" t="s">
        <v>181</v>
      </c>
      <c r="D55" s="69" t="s">
        <v>65</v>
      </c>
      <c r="E55" s="74" t="s">
        <v>186</v>
      </c>
      <c r="F55" s="75" t="s">
        <v>92</v>
      </c>
      <c r="G55" s="104"/>
      <c r="H55" s="107" t="str">
        <f>IF(ISBLANK(H8),"Waiting",H8)</f>
        <v>No</v>
      </c>
      <c r="I55" s="125"/>
      <c r="J55" s="155" t="s">
        <v>6</v>
      </c>
      <c r="K55" s="155">
        <f t="shared" si="3"/>
        <v>0</v>
      </c>
      <c r="L55" s="155">
        <f t="shared" si="0"/>
        <v>0</v>
      </c>
      <c r="M55" s="155">
        <f t="shared" si="1"/>
        <v>0</v>
      </c>
      <c r="N55" s="155">
        <f t="shared" si="2"/>
        <v>0</v>
      </c>
      <c r="O55" s="155">
        <f t="shared" si="4"/>
        <v>0</v>
      </c>
      <c r="P55" s="155">
        <f t="shared" si="5"/>
        <v>0</v>
      </c>
      <c r="Q55" s="155">
        <f t="shared" si="6"/>
        <v>0</v>
      </c>
      <c r="R55" s="155">
        <f t="shared" si="7"/>
        <v>0</v>
      </c>
      <c r="S55" s="126"/>
    </row>
    <row r="56" spans="1:19" s="106" customFormat="1" ht="54" x14ac:dyDescent="0.2">
      <c r="A56" s="292"/>
      <c r="B56" s="292"/>
      <c r="C56" s="215" t="s">
        <v>182</v>
      </c>
      <c r="D56" s="215" t="s">
        <v>65</v>
      </c>
      <c r="E56" s="216" t="s">
        <v>612</v>
      </c>
      <c r="F56" s="217" t="s">
        <v>520</v>
      </c>
      <c r="G56" s="104"/>
      <c r="H56" s="107" t="str">
        <f>IF(ISBLANK(H9),"Waiting",H9)</f>
        <v>No</v>
      </c>
      <c r="I56" s="125"/>
      <c r="J56" s="155" t="s">
        <v>6</v>
      </c>
      <c r="K56" s="155">
        <f t="shared" si="3"/>
        <v>0</v>
      </c>
      <c r="L56" s="155">
        <f t="shared" si="0"/>
        <v>0</v>
      </c>
      <c r="M56" s="155">
        <f t="shared" si="1"/>
        <v>0</v>
      </c>
      <c r="N56" s="155">
        <f t="shared" si="2"/>
        <v>0</v>
      </c>
      <c r="O56" s="155">
        <f t="shared" si="4"/>
        <v>0</v>
      </c>
      <c r="P56" s="155">
        <f t="shared" si="5"/>
        <v>0</v>
      </c>
      <c r="Q56" s="155">
        <f t="shared" si="6"/>
        <v>0</v>
      </c>
      <c r="R56" s="155">
        <f t="shared" si="7"/>
        <v>0</v>
      </c>
      <c r="S56" s="126"/>
    </row>
    <row r="57" spans="1:19" s="106" customFormat="1" ht="72" x14ac:dyDescent="0.2">
      <c r="A57" s="292"/>
      <c r="B57" s="292"/>
      <c r="C57" s="69" t="s">
        <v>183</v>
      </c>
      <c r="D57" s="69" t="s">
        <v>65</v>
      </c>
      <c r="E57" s="74" t="s">
        <v>309</v>
      </c>
      <c r="F57" s="75" t="s">
        <v>111</v>
      </c>
      <c r="G57" s="104"/>
      <c r="H57" s="107" t="str">
        <f>IF(ISBLANK(H10),"Waiting",H10)</f>
        <v>Yes</v>
      </c>
      <c r="I57" s="9" t="s">
        <v>679</v>
      </c>
      <c r="J57" s="155" t="s">
        <v>6</v>
      </c>
      <c r="K57" s="155">
        <f t="shared" si="3"/>
        <v>1</v>
      </c>
      <c r="L57" s="155">
        <f t="shared" si="0"/>
        <v>0</v>
      </c>
      <c r="M57" s="155">
        <f t="shared" si="1"/>
        <v>0</v>
      </c>
      <c r="N57" s="155">
        <f t="shared" si="2"/>
        <v>0</v>
      </c>
      <c r="O57" s="155">
        <f t="shared" si="4"/>
        <v>0</v>
      </c>
      <c r="P57" s="155">
        <f t="shared" si="5"/>
        <v>0</v>
      </c>
      <c r="Q57" s="155">
        <f t="shared" si="6"/>
        <v>0</v>
      </c>
      <c r="R57" s="155">
        <f t="shared" si="7"/>
        <v>0</v>
      </c>
      <c r="S57" s="126"/>
    </row>
    <row r="58" spans="1:19" s="92" customFormat="1" ht="36" x14ac:dyDescent="0.2">
      <c r="A58" s="292"/>
      <c r="B58" s="292"/>
      <c r="C58" s="76" t="s">
        <v>216</v>
      </c>
      <c r="D58" s="76" t="s">
        <v>65</v>
      </c>
      <c r="E58" s="77" t="s">
        <v>310</v>
      </c>
      <c r="F58" s="78" t="s">
        <v>523</v>
      </c>
      <c r="G58" s="95"/>
      <c r="H58" s="128" t="s">
        <v>678</v>
      </c>
      <c r="I58" s="3"/>
      <c r="J58" s="155" t="s">
        <v>6</v>
      </c>
      <c r="K58" s="155">
        <f t="shared" si="3"/>
        <v>0</v>
      </c>
      <c r="L58" s="155">
        <f t="shared" si="0"/>
        <v>0</v>
      </c>
      <c r="M58" s="155">
        <f t="shared" si="1"/>
        <v>0</v>
      </c>
      <c r="N58" s="155">
        <f t="shared" si="2"/>
        <v>0</v>
      </c>
      <c r="O58" s="155">
        <f t="shared" si="4"/>
        <v>0</v>
      </c>
      <c r="P58" s="155">
        <f t="shared" si="5"/>
        <v>0</v>
      </c>
      <c r="Q58" s="155">
        <f t="shared" si="6"/>
        <v>0</v>
      </c>
      <c r="R58" s="155">
        <f t="shared" si="7"/>
        <v>0</v>
      </c>
      <c r="S58" s="6"/>
    </row>
    <row r="59" spans="1:19" s="106" customFormat="1" ht="54" x14ac:dyDescent="0.2">
      <c r="A59" s="292"/>
      <c r="B59" s="292"/>
      <c r="C59" s="79" t="s">
        <v>178</v>
      </c>
      <c r="D59" s="79" t="s">
        <v>65</v>
      </c>
      <c r="E59" s="72" t="s">
        <v>177</v>
      </c>
      <c r="F59" s="73" t="s">
        <v>106</v>
      </c>
      <c r="G59" s="108"/>
      <c r="H59" s="107" t="str">
        <f>IF(ISBLANK(H5),"Waiting",H5)</f>
        <v>No</v>
      </c>
      <c r="I59" s="125"/>
      <c r="J59" s="155" t="s">
        <v>6</v>
      </c>
      <c r="K59" s="155">
        <f t="shared" si="3"/>
        <v>0</v>
      </c>
      <c r="L59" s="155">
        <f t="shared" si="0"/>
        <v>0</v>
      </c>
      <c r="M59" s="155">
        <f t="shared" si="1"/>
        <v>0</v>
      </c>
      <c r="N59" s="155">
        <f t="shared" si="2"/>
        <v>0</v>
      </c>
      <c r="O59" s="155">
        <f t="shared" si="4"/>
        <v>0</v>
      </c>
      <c r="P59" s="155">
        <f t="shared" si="5"/>
        <v>0</v>
      </c>
      <c r="Q59" s="155">
        <f t="shared" si="6"/>
        <v>0</v>
      </c>
      <c r="R59" s="155">
        <f t="shared" si="7"/>
        <v>0</v>
      </c>
      <c r="S59" s="126"/>
    </row>
    <row r="60" spans="1:19" s="106" customFormat="1" ht="36" x14ac:dyDescent="0.2">
      <c r="A60" s="292"/>
      <c r="B60" s="292"/>
      <c r="C60" s="56" t="s">
        <v>217</v>
      </c>
      <c r="D60" s="56" t="s">
        <v>65</v>
      </c>
      <c r="E60" s="77" t="s">
        <v>595</v>
      </c>
      <c r="F60" s="78" t="s">
        <v>112</v>
      </c>
      <c r="G60" s="108"/>
      <c r="H60" s="128" t="s">
        <v>678</v>
      </c>
      <c r="I60" s="135"/>
      <c r="J60" s="155" t="s">
        <v>6</v>
      </c>
      <c r="K60" s="155">
        <f t="shared" si="3"/>
        <v>0</v>
      </c>
      <c r="L60" s="155">
        <f t="shared" si="0"/>
        <v>0</v>
      </c>
      <c r="M60" s="155">
        <f t="shared" si="1"/>
        <v>0</v>
      </c>
      <c r="N60" s="155">
        <f t="shared" si="2"/>
        <v>0</v>
      </c>
      <c r="O60" s="155">
        <f t="shared" si="4"/>
        <v>0</v>
      </c>
      <c r="P60" s="155">
        <f t="shared" si="5"/>
        <v>0</v>
      </c>
      <c r="Q60" s="155">
        <f t="shared" si="6"/>
        <v>0</v>
      </c>
      <c r="R60" s="155">
        <f t="shared" si="7"/>
        <v>0</v>
      </c>
      <c r="S60" s="136"/>
    </row>
    <row r="61" spans="1:19" s="106" customFormat="1" ht="36" x14ac:dyDescent="0.2">
      <c r="A61" s="292"/>
      <c r="B61" s="292"/>
      <c r="C61" s="183" t="s">
        <v>547</v>
      </c>
      <c r="D61" s="183" t="s">
        <v>65</v>
      </c>
      <c r="E61" s="57" t="s">
        <v>537</v>
      </c>
      <c r="F61" s="78"/>
      <c r="G61" s="108"/>
      <c r="H61" s="130" t="s">
        <v>678</v>
      </c>
      <c r="I61" s="135"/>
      <c r="J61" s="155" t="s">
        <v>6</v>
      </c>
      <c r="K61" s="155">
        <f t="shared" si="3"/>
        <v>0</v>
      </c>
      <c r="L61" s="155">
        <f t="shared" si="0"/>
        <v>0</v>
      </c>
      <c r="M61" s="155">
        <f t="shared" si="1"/>
        <v>0</v>
      </c>
      <c r="N61" s="155">
        <f t="shared" si="2"/>
        <v>0</v>
      </c>
      <c r="O61" s="155">
        <f t="shared" si="4"/>
        <v>0</v>
      </c>
      <c r="P61" s="155">
        <f t="shared" si="5"/>
        <v>0</v>
      </c>
      <c r="Q61" s="155">
        <f t="shared" si="6"/>
        <v>0</v>
      </c>
      <c r="R61" s="155">
        <f t="shared" si="7"/>
        <v>0</v>
      </c>
      <c r="S61" s="136"/>
    </row>
    <row r="62" spans="1:19" s="106" customFormat="1" ht="36" x14ac:dyDescent="0.2">
      <c r="A62" s="292"/>
      <c r="B62" s="292"/>
      <c r="C62" s="183" t="s">
        <v>548</v>
      </c>
      <c r="D62" s="183" t="s">
        <v>66</v>
      </c>
      <c r="E62" s="57" t="s">
        <v>538</v>
      </c>
      <c r="F62" s="78"/>
      <c r="G62" s="108"/>
      <c r="H62" s="130" t="s">
        <v>678</v>
      </c>
      <c r="I62" s="135"/>
      <c r="J62" s="155" t="s">
        <v>6</v>
      </c>
      <c r="K62" s="155">
        <f t="shared" si="3"/>
        <v>0</v>
      </c>
      <c r="L62" s="155">
        <f t="shared" si="0"/>
        <v>0</v>
      </c>
      <c r="M62" s="155">
        <f t="shared" si="1"/>
        <v>0</v>
      </c>
      <c r="N62" s="155">
        <f t="shared" si="2"/>
        <v>0</v>
      </c>
      <c r="O62" s="155">
        <f t="shared" si="4"/>
        <v>0</v>
      </c>
      <c r="P62" s="155">
        <f t="shared" si="5"/>
        <v>0</v>
      </c>
      <c r="Q62" s="155">
        <f t="shared" si="6"/>
        <v>0</v>
      </c>
      <c r="R62" s="155">
        <f t="shared" si="7"/>
        <v>0</v>
      </c>
      <c r="S62" s="136"/>
    </row>
    <row r="63" spans="1:19" s="92" customFormat="1" ht="21" thickBot="1" x14ac:dyDescent="0.25">
      <c r="A63" s="292"/>
      <c r="B63" s="292"/>
      <c r="C63" s="76" t="s">
        <v>462</v>
      </c>
      <c r="D63" s="76" t="s">
        <v>390</v>
      </c>
      <c r="E63" s="77" t="s">
        <v>458</v>
      </c>
      <c r="F63" s="78"/>
      <c r="G63" s="95"/>
      <c r="H63" s="129" t="s">
        <v>678</v>
      </c>
      <c r="I63" s="7"/>
      <c r="J63" s="157" t="s">
        <v>6</v>
      </c>
      <c r="K63" s="157">
        <f t="shared" si="3"/>
        <v>0</v>
      </c>
      <c r="L63" s="157">
        <f t="shared" si="0"/>
        <v>0</v>
      </c>
      <c r="M63" s="157">
        <f t="shared" si="1"/>
        <v>0</v>
      </c>
      <c r="N63" s="157">
        <f t="shared" si="2"/>
        <v>0</v>
      </c>
      <c r="O63" s="157">
        <f t="shared" si="4"/>
        <v>0</v>
      </c>
      <c r="P63" s="157">
        <f t="shared" si="5"/>
        <v>0</v>
      </c>
      <c r="Q63" s="157">
        <f t="shared" si="6"/>
        <v>0</v>
      </c>
      <c r="R63" s="157">
        <f t="shared" si="7"/>
        <v>0</v>
      </c>
      <c r="S63" s="8"/>
    </row>
    <row r="64" spans="1:19" s="92" customFormat="1" ht="37" thickTop="1" x14ac:dyDescent="0.2">
      <c r="A64" s="294" t="s">
        <v>8</v>
      </c>
      <c r="B64" s="294" t="s">
        <v>37</v>
      </c>
      <c r="C64" s="61" t="s">
        <v>218</v>
      </c>
      <c r="D64" s="61" t="s">
        <v>65</v>
      </c>
      <c r="E64" s="66" t="s">
        <v>311</v>
      </c>
      <c r="F64" s="80" t="s">
        <v>524</v>
      </c>
      <c r="G64" s="95"/>
      <c r="H64" s="127" t="s">
        <v>677</v>
      </c>
      <c r="I64" s="4"/>
      <c r="J64" s="154" t="s">
        <v>8</v>
      </c>
      <c r="K64" s="154">
        <f t="shared" si="3"/>
        <v>1</v>
      </c>
      <c r="L64" s="154">
        <f t="shared" si="0"/>
        <v>0</v>
      </c>
      <c r="M64" s="154">
        <f t="shared" si="1"/>
        <v>0</v>
      </c>
      <c r="N64" s="154">
        <f t="shared" si="2"/>
        <v>0</v>
      </c>
      <c r="O64" s="156">
        <f t="shared" si="4"/>
        <v>0</v>
      </c>
      <c r="P64" s="156">
        <f t="shared" si="5"/>
        <v>0</v>
      </c>
      <c r="Q64" s="156">
        <f t="shared" si="6"/>
        <v>0</v>
      </c>
      <c r="R64" s="156">
        <f t="shared" si="7"/>
        <v>0</v>
      </c>
      <c r="S64" s="5" t="s">
        <v>846</v>
      </c>
    </row>
    <row r="65" spans="1:19" s="92" customFormat="1" ht="36" x14ac:dyDescent="0.2">
      <c r="A65" s="290"/>
      <c r="B65" s="290"/>
      <c r="C65" s="61" t="s">
        <v>219</v>
      </c>
      <c r="D65" s="61" t="s">
        <v>65</v>
      </c>
      <c r="E65" s="66" t="s">
        <v>312</v>
      </c>
      <c r="F65" s="80" t="s">
        <v>113</v>
      </c>
      <c r="G65" s="95"/>
      <c r="H65" s="128" t="s">
        <v>677</v>
      </c>
      <c r="I65" s="3"/>
      <c r="J65" s="155" t="s">
        <v>8</v>
      </c>
      <c r="K65" s="155">
        <f t="shared" si="3"/>
        <v>1</v>
      </c>
      <c r="L65" s="155">
        <f t="shared" si="0"/>
        <v>0</v>
      </c>
      <c r="M65" s="155">
        <f t="shared" si="1"/>
        <v>0</v>
      </c>
      <c r="N65" s="155">
        <f t="shared" si="2"/>
        <v>0</v>
      </c>
      <c r="O65" s="155">
        <f t="shared" si="4"/>
        <v>0</v>
      </c>
      <c r="P65" s="155">
        <f t="shared" si="5"/>
        <v>0</v>
      </c>
      <c r="Q65" s="155">
        <f t="shared" si="6"/>
        <v>0</v>
      </c>
      <c r="R65" s="155">
        <f t="shared" si="7"/>
        <v>0</v>
      </c>
      <c r="S65" s="6"/>
    </row>
    <row r="66" spans="1:19" s="92" customFormat="1" ht="20" x14ac:dyDescent="0.2">
      <c r="A66" s="290"/>
      <c r="B66" s="290"/>
      <c r="C66" s="61" t="s">
        <v>220</v>
      </c>
      <c r="D66" s="61" t="s">
        <v>65</v>
      </c>
      <c r="E66" s="66" t="s">
        <v>313</v>
      </c>
      <c r="F66" s="80" t="s">
        <v>114</v>
      </c>
      <c r="G66" s="95"/>
      <c r="H66" s="128" t="s">
        <v>678</v>
      </c>
      <c r="I66" s="3"/>
      <c r="J66" s="155" t="s">
        <v>8</v>
      </c>
      <c r="K66" s="155">
        <f t="shared" si="3"/>
        <v>0</v>
      </c>
      <c r="L66" s="155">
        <f t="shared" si="0"/>
        <v>0</v>
      </c>
      <c r="M66" s="155">
        <f t="shared" si="1"/>
        <v>0</v>
      </c>
      <c r="N66" s="155">
        <f t="shared" si="2"/>
        <v>0</v>
      </c>
      <c r="O66" s="155">
        <f t="shared" si="4"/>
        <v>0</v>
      </c>
      <c r="P66" s="155">
        <f t="shared" si="5"/>
        <v>0</v>
      </c>
      <c r="Q66" s="155">
        <f t="shared" si="6"/>
        <v>0</v>
      </c>
      <c r="R66" s="155">
        <f t="shared" si="7"/>
        <v>0</v>
      </c>
      <c r="S66" s="6"/>
    </row>
    <row r="67" spans="1:19" s="92" customFormat="1" ht="20" x14ac:dyDescent="0.2">
      <c r="A67" s="290"/>
      <c r="B67" s="290"/>
      <c r="C67" s="61" t="s">
        <v>221</v>
      </c>
      <c r="D67" s="61" t="s">
        <v>65</v>
      </c>
      <c r="E67" s="66" t="s">
        <v>314</v>
      </c>
      <c r="F67" s="80" t="s">
        <v>115</v>
      </c>
      <c r="G67" s="95"/>
      <c r="H67" s="128" t="s">
        <v>678</v>
      </c>
      <c r="I67" s="3"/>
      <c r="J67" s="155" t="s">
        <v>8</v>
      </c>
      <c r="K67" s="155">
        <f t="shared" si="3"/>
        <v>0</v>
      </c>
      <c r="L67" s="155">
        <f t="shared" si="0"/>
        <v>0</v>
      </c>
      <c r="M67" s="155">
        <f t="shared" si="1"/>
        <v>0</v>
      </c>
      <c r="N67" s="155">
        <f t="shared" si="2"/>
        <v>0</v>
      </c>
      <c r="O67" s="155">
        <f t="shared" si="4"/>
        <v>0</v>
      </c>
      <c r="P67" s="155">
        <f t="shared" si="5"/>
        <v>0</v>
      </c>
      <c r="Q67" s="155">
        <f t="shared" si="6"/>
        <v>0</v>
      </c>
      <c r="R67" s="155">
        <f t="shared" si="7"/>
        <v>0</v>
      </c>
      <c r="S67" s="6"/>
    </row>
    <row r="68" spans="1:19" s="92" customFormat="1" ht="54" x14ac:dyDescent="0.2">
      <c r="A68" s="290"/>
      <c r="B68" s="290"/>
      <c r="C68" s="61" t="s">
        <v>222</v>
      </c>
      <c r="D68" s="61" t="s">
        <v>66</v>
      </c>
      <c r="E68" s="66" t="s">
        <v>315</v>
      </c>
      <c r="F68" s="80" t="s">
        <v>116</v>
      </c>
      <c r="G68" s="95"/>
      <c r="H68" s="128" t="s">
        <v>678</v>
      </c>
      <c r="I68" s="3"/>
      <c r="J68" s="155" t="s">
        <v>8</v>
      </c>
      <c r="K68" s="155">
        <f t="shared" si="3"/>
        <v>0</v>
      </c>
      <c r="L68" s="155">
        <f t="shared" si="0"/>
        <v>0</v>
      </c>
      <c r="M68" s="155">
        <f t="shared" si="1"/>
        <v>0</v>
      </c>
      <c r="N68" s="155">
        <f t="shared" si="2"/>
        <v>0</v>
      </c>
      <c r="O68" s="155">
        <f t="shared" si="4"/>
        <v>0</v>
      </c>
      <c r="P68" s="155">
        <f t="shared" si="5"/>
        <v>0</v>
      </c>
      <c r="Q68" s="155">
        <f t="shared" si="6"/>
        <v>0</v>
      </c>
      <c r="R68" s="155">
        <f t="shared" si="7"/>
        <v>0</v>
      </c>
      <c r="S68" s="6"/>
    </row>
    <row r="69" spans="1:19" s="92" customFormat="1" ht="36" x14ac:dyDescent="0.2">
      <c r="A69" s="290"/>
      <c r="B69" s="290"/>
      <c r="C69" s="61" t="s">
        <v>223</v>
      </c>
      <c r="D69" s="61" t="s">
        <v>66</v>
      </c>
      <c r="E69" s="81" t="s">
        <v>316</v>
      </c>
      <c r="F69" s="82" t="s">
        <v>117</v>
      </c>
      <c r="G69" s="95"/>
      <c r="H69" s="130" t="s">
        <v>678</v>
      </c>
      <c r="I69" s="9"/>
      <c r="J69" s="155" t="s">
        <v>8</v>
      </c>
      <c r="K69" s="155">
        <f t="shared" si="3"/>
        <v>0</v>
      </c>
      <c r="L69" s="155">
        <f t="shared" ref="L69:L130" si="8">IF(AND($H69="Yes",NOT(ISERROR(SEARCH("-L-",$C69)))),1,0)</f>
        <v>0</v>
      </c>
      <c r="M69" s="155">
        <f t="shared" ref="M69:M130" si="9">IF(AND($H69="Yes",NOT(ISERROR(SEARCH("-U-",$C69)))),1,0)</f>
        <v>0</v>
      </c>
      <c r="N69" s="155">
        <f t="shared" ref="N69:N130" si="10">IF(AND($H69="Yes",NOT(ISERROR(SEARCH("-P-",$C69)))),1,0)</f>
        <v>0</v>
      </c>
      <c r="O69" s="155">
        <f t="shared" si="4"/>
        <v>0</v>
      </c>
      <c r="P69" s="155">
        <f t="shared" si="5"/>
        <v>0</v>
      </c>
      <c r="Q69" s="155">
        <f t="shared" si="6"/>
        <v>0</v>
      </c>
      <c r="R69" s="155">
        <f t="shared" si="7"/>
        <v>0</v>
      </c>
      <c r="S69" s="10"/>
    </row>
    <row r="70" spans="1:19" s="92" customFormat="1" ht="36" x14ac:dyDescent="0.2">
      <c r="A70" s="290"/>
      <c r="B70" s="290"/>
      <c r="C70" s="51" t="s">
        <v>549</v>
      </c>
      <c r="D70" s="51" t="s">
        <v>65</v>
      </c>
      <c r="E70" s="54" t="s">
        <v>537</v>
      </c>
      <c r="F70" s="82"/>
      <c r="G70" s="95"/>
      <c r="H70" s="130" t="s">
        <v>678</v>
      </c>
      <c r="I70" s="9"/>
      <c r="J70" s="155" t="s">
        <v>8</v>
      </c>
      <c r="K70" s="155">
        <f t="shared" ref="K70:K131" si="11">IF(AND($H70="Yes",NOT(ISERROR(SEARCH("-H-",$C70)))),1,0)</f>
        <v>0</v>
      </c>
      <c r="L70" s="155">
        <f t="shared" si="8"/>
        <v>0</v>
      </c>
      <c r="M70" s="155">
        <f t="shared" si="9"/>
        <v>0</v>
      </c>
      <c r="N70" s="155">
        <f t="shared" si="10"/>
        <v>0</v>
      </c>
      <c r="O70" s="155">
        <f t="shared" si="4"/>
        <v>0</v>
      </c>
      <c r="P70" s="155">
        <f t="shared" si="5"/>
        <v>0</v>
      </c>
      <c r="Q70" s="155">
        <f t="shared" si="6"/>
        <v>0</v>
      </c>
      <c r="R70" s="155">
        <f t="shared" si="7"/>
        <v>0</v>
      </c>
      <c r="S70" s="10"/>
    </row>
    <row r="71" spans="1:19" s="92" customFormat="1" ht="36" x14ac:dyDescent="0.2">
      <c r="A71" s="290"/>
      <c r="B71" s="290"/>
      <c r="C71" s="51" t="s">
        <v>550</v>
      </c>
      <c r="D71" s="51" t="s">
        <v>66</v>
      </c>
      <c r="E71" s="54" t="s">
        <v>538</v>
      </c>
      <c r="F71" s="82"/>
      <c r="G71" s="95"/>
      <c r="H71" s="130" t="s">
        <v>678</v>
      </c>
      <c r="I71" s="9"/>
      <c r="J71" s="155" t="s">
        <v>8</v>
      </c>
      <c r="K71" s="155">
        <f t="shared" si="11"/>
        <v>0</v>
      </c>
      <c r="L71" s="155">
        <f t="shared" si="8"/>
        <v>0</v>
      </c>
      <c r="M71" s="155">
        <f t="shared" si="9"/>
        <v>0</v>
      </c>
      <c r="N71" s="155">
        <f t="shared" si="10"/>
        <v>0</v>
      </c>
      <c r="O71" s="155">
        <f t="shared" ref="O71:O134" si="12">IF(AND($H71="Split",$D71="High"),1,0)</f>
        <v>0</v>
      </c>
      <c r="P71" s="155">
        <f t="shared" ref="P71:P134" si="13">IF(AND($H71="Split",$D71="Low"),1,0)</f>
        <v>0</v>
      </c>
      <c r="Q71" s="155">
        <f t="shared" ref="Q71:Q134" si="14">IF(AND($H71="Split",$D71="Unlikely"),1,0)</f>
        <v>0</v>
      </c>
      <c r="R71" s="155">
        <f t="shared" ref="R71:R134" si="15">IF(AND($H71="Split",$D71="Moderate"),1,0)</f>
        <v>0</v>
      </c>
      <c r="S71" s="10"/>
    </row>
    <row r="72" spans="1:19" s="92" customFormat="1" ht="127" thickBot="1" x14ac:dyDescent="0.25">
      <c r="A72" s="290"/>
      <c r="B72" s="290"/>
      <c r="C72" s="61" t="s">
        <v>463</v>
      </c>
      <c r="D72" s="61" t="s">
        <v>390</v>
      </c>
      <c r="E72" s="81" t="s">
        <v>458</v>
      </c>
      <c r="F72" s="82"/>
      <c r="G72" s="95"/>
      <c r="H72" s="129" t="s">
        <v>678</v>
      </c>
      <c r="I72" s="7"/>
      <c r="J72" s="157" t="s">
        <v>8</v>
      </c>
      <c r="K72" s="157">
        <f t="shared" si="11"/>
        <v>0</v>
      </c>
      <c r="L72" s="157">
        <f t="shared" si="8"/>
        <v>0</v>
      </c>
      <c r="M72" s="157">
        <f t="shared" si="9"/>
        <v>0</v>
      </c>
      <c r="N72" s="157">
        <f t="shared" si="10"/>
        <v>0</v>
      </c>
      <c r="O72" s="157">
        <f t="shared" si="12"/>
        <v>0</v>
      </c>
      <c r="P72" s="157">
        <f t="shared" si="13"/>
        <v>0</v>
      </c>
      <c r="Q72" s="157">
        <f t="shared" si="14"/>
        <v>0</v>
      </c>
      <c r="R72" s="157">
        <f t="shared" si="15"/>
        <v>0</v>
      </c>
      <c r="S72" s="8" t="s">
        <v>790</v>
      </c>
    </row>
    <row r="73" spans="1:19" s="106" customFormat="1" ht="21" thickTop="1" x14ac:dyDescent="0.2">
      <c r="A73" s="291" t="s">
        <v>9</v>
      </c>
      <c r="B73" s="291" t="s">
        <v>38</v>
      </c>
      <c r="C73" s="79" t="s">
        <v>195</v>
      </c>
      <c r="D73" s="79" t="s">
        <v>65</v>
      </c>
      <c r="E73" s="70" t="s">
        <v>293</v>
      </c>
      <c r="F73" s="71" t="s">
        <v>95</v>
      </c>
      <c r="G73" s="108"/>
      <c r="H73" s="101" t="str">
        <f>IF(ISBLANK(H21),"Waiting",H21)</f>
        <v>No</v>
      </c>
      <c r="I73" s="123"/>
      <c r="J73" s="159" t="s">
        <v>9</v>
      </c>
      <c r="K73" s="154">
        <f t="shared" si="11"/>
        <v>0</v>
      </c>
      <c r="L73" s="154">
        <f t="shared" si="8"/>
        <v>0</v>
      </c>
      <c r="M73" s="154">
        <f t="shared" si="9"/>
        <v>0</v>
      </c>
      <c r="N73" s="154">
        <f t="shared" si="10"/>
        <v>0</v>
      </c>
      <c r="O73" s="156">
        <f t="shared" si="12"/>
        <v>0</v>
      </c>
      <c r="P73" s="156">
        <f t="shared" si="13"/>
        <v>0</v>
      </c>
      <c r="Q73" s="156">
        <f t="shared" si="14"/>
        <v>0</v>
      </c>
      <c r="R73" s="156">
        <f t="shared" si="15"/>
        <v>0</v>
      </c>
      <c r="S73" s="124"/>
    </row>
    <row r="74" spans="1:19" s="106" customFormat="1" ht="20" x14ac:dyDescent="0.2">
      <c r="A74" s="292"/>
      <c r="B74" s="292"/>
      <c r="C74" s="79" t="s">
        <v>196</v>
      </c>
      <c r="D74" s="79" t="s">
        <v>65</v>
      </c>
      <c r="E74" s="70" t="s">
        <v>294</v>
      </c>
      <c r="F74" s="71" t="s">
        <v>96</v>
      </c>
      <c r="G74" s="108"/>
      <c r="H74" s="107" t="str">
        <f>IF(ISBLANK(H22),"Waiting",H22)</f>
        <v>No</v>
      </c>
      <c r="I74" s="125"/>
      <c r="J74" s="160" t="s">
        <v>9</v>
      </c>
      <c r="K74" s="155">
        <f t="shared" si="11"/>
        <v>0</v>
      </c>
      <c r="L74" s="155">
        <f t="shared" si="8"/>
        <v>0</v>
      </c>
      <c r="M74" s="155">
        <f t="shared" si="9"/>
        <v>0</v>
      </c>
      <c r="N74" s="155">
        <f t="shared" si="10"/>
        <v>0</v>
      </c>
      <c r="O74" s="155">
        <f t="shared" si="12"/>
        <v>0</v>
      </c>
      <c r="P74" s="155">
        <f t="shared" si="13"/>
        <v>0</v>
      </c>
      <c r="Q74" s="155">
        <f t="shared" si="14"/>
        <v>0</v>
      </c>
      <c r="R74" s="155">
        <f t="shared" si="15"/>
        <v>0</v>
      </c>
      <c r="S74" s="126"/>
    </row>
    <row r="75" spans="1:19" s="106" customFormat="1" ht="20" x14ac:dyDescent="0.2">
      <c r="A75" s="292"/>
      <c r="B75" s="292"/>
      <c r="C75" s="79" t="s">
        <v>197</v>
      </c>
      <c r="D75" s="79" t="s">
        <v>65</v>
      </c>
      <c r="E75" s="70" t="s">
        <v>295</v>
      </c>
      <c r="F75" s="71" t="s">
        <v>97</v>
      </c>
      <c r="G75" s="108"/>
      <c r="H75" s="107" t="str">
        <f>IF(ISBLANK(H23),"Waiting",H23)</f>
        <v>No</v>
      </c>
      <c r="I75" s="125"/>
      <c r="J75" s="160" t="s">
        <v>9</v>
      </c>
      <c r="K75" s="155">
        <f t="shared" si="11"/>
        <v>0</v>
      </c>
      <c r="L75" s="155">
        <f t="shared" si="8"/>
        <v>0</v>
      </c>
      <c r="M75" s="155">
        <f t="shared" si="9"/>
        <v>0</v>
      </c>
      <c r="N75" s="155">
        <f t="shared" si="10"/>
        <v>0</v>
      </c>
      <c r="O75" s="155">
        <f t="shared" si="12"/>
        <v>0</v>
      </c>
      <c r="P75" s="155">
        <f t="shared" si="13"/>
        <v>0</v>
      </c>
      <c r="Q75" s="155">
        <f t="shared" si="14"/>
        <v>0</v>
      </c>
      <c r="R75" s="155">
        <f t="shared" si="15"/>
        <v>0</v>
      </c>
      <c r="S75" s="126"/>
    </row>
    <row r="76" spans="1:19" s="106" customFormat="1" ht="54" x14ac:dyDescent="0.2">
      <c r="A76" s="292"/>
      <c r="B76" s="292"/>
      <c r="C76" s="79" t="s">
        <v>198</v>
      </c>
      <c r="D76" s="79" t="s">
        <v>65</v>
      </c>
      <c r="E76" s="70" t="s">
        <v>296</v>
      </c>
      <c r="F76" s="71" t="s">
        <v>98</v>
      </c>
      <c r="G76" s="108"/>
      <c r="H76" s="107" t="str">
        <f>IF(ISBLANK(H24),"Waiting",H24)</f>
        <v>No</v>
      </c>
      <c r="I76" s="125"/>
      <c r="J76" s="160" t="s">
        <v>9</v>
      </c>
      <c r="K76" s="155">
        <f t="shared" si="11"/>
        <v>0</v>
      </c>
      <c r="L76" s="155">
        <f t="shared" si="8"/>
        <v>0</v>
      </c>
      <c r="M76" s="155">
        <f t="shared" si="9"/>
        <v>0</v>
      </c>
      <c r="N76" s="155">
        <f t="shared" si="10"/>
        <v>0</v>
      </c>
      <c r="O76" s="155">
        <f t="shared" si="12"/>
        <v>0</v>
      </c>
      <c r="P76" s="155">
        <f t="shared" si="13"/>
        <v>0</v>
      </c>
      <c r="Q76" s="155">
        <f t="shared" si="14"/>
        <v>0</v>
      </c>
      <c r="R76" s="155">
        <f t="shared" si="15"/>
        <v>0</v>
      </c>
      <c r="S76" s="126"/>
    </row>
    <row r="77" spans="1:19" s="106" customFormat="1" ht="20" x14ac:dyDescent="0.2">
      <c r="A77" s="292"/>
      <c r="B77" s="292"/>
      <c r="C77" s="218" t="s">
        <v>211</v>
      </c>
      <c r="D77" s="218" t="s">
        <v>65</v>
      </c>
      <c r="E77" s="219" t="s">
        <v>592</v>
      </c>
      <c r="F77" s="220" t="s">
        <v>107</v>
      </c>
      <c r="G77" s="108"/>
      <c r="H77" s="107" t="str">
        <f>IF(ISBLANK(H45),"Waiting",H45)</f>
        <v>No</v>
      </c>
      <c r="I77" s="125"/>
      <c r="J77" s="160" t="s">
        <v>9</v>
      </c>
      <c r="K77" s="155">
        <f t="shared" si="11"/>
        <v>0</v>
      </c>
      <c r="L77" s="155">
        <f t="shared" si="8"/>
        <v>0</v>
      </c>
      <c r="M77" s="155">
        <f t="shared" si="9"/>
        <v>0</v>
      </c>
      <c r="N77" s="155">
        <f t="shared" si="10"/>
        <v>0</v>
      </c>
      <c r="O77" s="155">
        <f t="shared" si="12"/>
        <v>0</v>
      </c>
      <c r="P77" s="155">
        <f t="shared" si="13"/>
        <v>0</v>
      </c>
      <c r="Q77" s="155">
        <f t="shared" si="14"/>
        <v>0</v>
      </c>
      <c r="R77" s="155">
        <f t="shared" si="15"/>
        <v>0</v>
      </c>
      <c r="S77" s="126"/>
    </row>
    <row r="78" spans="1:19" s="92" customFormat="1" ht="54" x14ac:dyDescent="0.2">
      <c r="A78" s="292"/>
      <c r="B78" s="292"/>
      <c r="C78" s="83" t="s">
        <v>224</v>
      </c>
      <c r="D78" s="83" t="s">
        <v>65</v>
      </c>
      <c r="E78" s="84" t="s">
        <v>317</v>
      </c>
      <c r="F78" s="85" t="s">
        <v>525</v>
      </c>
      <c r="G78" s="109"/>
      <c r="H78" s="128" t="s">
        <v>678</v>
      </c>
      <c r="I78" s="3"/>
      <c r="J78" s="160" t="s">
        <v>9</v>
      </c>
      <c r="K78" s="155">
        <f t="shared" si="11"/>
        <v>0</v>
      </c>
      <c r="L78" s="155">
        <f t="shared" si="8"/>
        <v>0</v>
      </c>
      <c r="M78" s="155">
        <f t="shared" si="9"/>
        <v>0</v>
      </c>
      <c r="N78" s="155">
        <f t="shared" si="10"/>
        <v>0</v>
      </c>
      <c r="O78" s="155">
        <f t="shared" si="12"/>
        <v>0</v>
      </c>
      <c r="P78" s="155">
        <f t="shared" si="13"/>
        <v>0</v>
      </c>
      <c r="Q78" s="155">
        <f t="shared" si="14"/>
        <v>0</v>
      </c>
      <c r="R78" s="155">
        <f t="shared" si="15"/>
        <v>0</v>
      </c>
      <c r="S78" s="6"/>
    </row>
    <row r="79" spans="1:19" s="92" customFormat="1" ht="36" x14ac:dyDescent="0.2">
      <c r="A79" s="292"/>
      <c r="B79" s="292"/>
      <c r="C79" s="56" t="s">
        <v>225</v>
      </c>
      <c r="D79" s="56" t="s">
        <v>65</v>
      </c>
      <c r="E79" s="84" t="s">
        <v>318</v>
      </c>
      <c r="F79" s="85" t="s">
        <v>118</v>
      </c>
      <c r="G79" s="95"/>
      <c r="H79" s="128" t="s">
        <v>678</v>
      </c>
      <c r="I79" s="3"/>
      <c r="J79" s="160" t="s">
        <v>9</v>
      </c>
      <c r="K79" s="155">
        <f t="shared" si="11"/>
        <v>0</v>
      </c>
      <c r="L79" s="155">
        <f t="shared" si="8"/>
        <v>0</v>
      </c>
      <c r="M79" s="155">
        <f t="shared" si="9"/>
        <v>0</v>
      </c>
      <c r="N79" s="155">
        <f t="shared" si="10"/>
        <v>0</v>
      </c>
      <c r="O79" s="155">
        <f t="shared" si="12"/>
        <v>0</v>
      </c>
      <c r="P79" s="155">
        <f t="shared" si="13"/>
        <v>0</v>
      </c>
      <c r="Q79" s="155">
        <f t="shared" si="14"/>
        <v>0</v>
      </c>
      <c r="R79" s="155">
        <f t="shared" si="15"/>
        <v>0</v>
      </c>
      <c r="S79" s="6"/>
    </row>
    <row r="80" spans="1:19" s="92" customFormat="1" ht="36" x14ac:dyDescent="0.2">
      <c r="A80" s="292"/>
      <c r="B80" s="292"/>
      <c r="C80" s="56" t="s">
        <v>226</v>
      </c>
      <c r="D80" s="56" t="s">
        <v>66</v>
      </c>
      <c r="E80" s="84" t="s">
        <v>319</v>
      </c>
      <c r="F80" s="85" t="s">
        <v>119</v>
      </c>
      <c r="G80" s="95"/>
      <c r="H80" s="130" t="s">
        <v>678</v>
      </c>
      <c r="I80" s="9"/>
      <c r="J80" s="160" t="s">
        <v>9</v>
      </c>
      <c r="K80" s="155">
        <f t="shared" si="11"/>
        <v>0</v>
      </c>
      <c r="L80" s="155">
        <f t="shared" si="8"/>
        <v>0</v>
      </c>
      <c r="M80" s="155">
        <f t="shared" si="9"/>
        <v>0</v>
      </c>
      <c r="N80" s="155">
        <f t="shared" si="10"/>
        <v>0</v>
      </c>
      <c r="O80" s="155">
        <f t="shared" si="12"/>
        <v>0</v>
      </c>
      <c r="P80" s="155">
        <f t="shared" si="13"/>
        <v>0</v>
      </c>
      <c r="Q80" s="155">
        <f t="shared" si="14"/>
        <v>0</v>
      </c>
      <c r="R80" s="155">
        <f t="shared" si="15"/>
        <v>0</v>
      </c>
      <c r="S80" s="10"/>
    </row>
    <row r="81" spans="1:19" s="92" customFormat="1" ht="36" x14ac:dyDescent="0.2">
      <c r="A81" s="292"/>
      <c r="B81" s="292"/>
      <c r="C81" s="184" t="s">
        <v>551</v>
      </c>
      <c r="D81" s="185" t="s">
        <v>65</v>
      </c>
      <c r="E81" s="186" t="s">
        <v>537</v>
      </c>
      <c r="F81" s="85"/>
      <c r="G81" s="95"/>
      <c r="H81" s="130" t="s">
        <v>678</v>
      </c>
      <c r="I81" s="9"/>
      <c r="J81" s="160" t="s">
        <v>9</v>
      </c>
      <c r="K81" s="155">
        <f t="shared" si="11"/>
        <v>0</v>
      </c>
      <c r="L81" s="155">
        <f t="shared" si="8"/>
        <v>0</v>
      </c>
      <c r="M81" s="155">
        <f t="shared" si="9"/>
        <v>0</v>
      </c>
      <c r="N81" s="155">
        <f t="shared" si="10"/>
        <v>0</v>
      </c>
      <c r="O81" s="155">
        <f t="shared" si="12"/>
        <v>0</v>
      </c>
      <c r="P81" s="155">
        <f t="shared" si="13"/>
        <v>0</v>
      </c>
      <c r="Q81" s="155">
        <f t="shared" si="14"/>
        <v>0</v>
      </c>
      <c r="R81" s="155">
        <f t="shared" si="15"/>
        <v>0</v>
      </c>
      <c r="S81" s="10"/>
    </row>
    <row r="82" spans="1:19" s="92" customFormat="1" ht="36" x14ac:dyDescent="0.2">
      <c r="A82" s="292"/>
      <c r="B82" s="292"/>
      <c r="C82" s="187" t="s">
        <v>552</v>
      </c>
      <c r="D82" s="188" t="s">
        <v>66</v>
      </c>
      <c r="E82" s="189" t="s">
        <v>538</v>
      </c>
      <c r="F82" s="85"/>
      <c r="G82" s="95"/>
      <c r="H82" s="130" t="s">
        <v>678</v>
      </c>
      <c r="I82" s="9"/>
      <c r="J82" s="160" t="s">
        <v>9</v>
      </c>
      <c r="K82" s="155">
        <f t="shared" si="11"/>
        <v>0</v>
      </c>
      <c r="L82" s="155">
        <f t="shared" si="8"/>
        <v>0</v>
      </c>
      <c r="M82" s="155">
        <f t="shared" si="9"/>
        <v>0</v>
      </c>
      <c r="N82" s="155">
        <f t="shared" si="10"/>
        <v>0</v>
      </c>
      <c r="O82" s="155">
        <f t="shared" si="12"/>
        <v>0</v>
      </c>
      <c r="P82" s="155">
        <f t="shared" si="13"/>
        <v>0</v>
      </c>
      <c r="Q82" s="155">
        <f t="shared" si="14"/>
        <v>0</v>
      </c>
      <c r="R82" s="155">
        <f t="shared" si="15"/>
        <v>0</v>
      </c>
      <c r="S82" s="10"/>
    </row>
    <row r="83" spans="1:19" s="92" customFormat="1" ht="109" thickBot="1" x14ac:dyDescent="0.25">
      <c r="A83" s="292"/>
      <c r="B83" s="292"/>
      <c r="C83" s="56" t="s">
        <v>464</v>
      </c>
      <c r="D83" s="56" t="s">
        <v>390</v>
      </c>
      <c r="E83" s="84" t="s">
        <v>458</v>
      </c>
      <c r="F83" s="85"/>
      <c r="G83" s="95"/>
      <c r="H83" s="129" t="s">
        <v>677</v>
      </c>
      <c r="I83" s="7" t="s">
        <v>681</v>
      </c>
      <c r="J83" s="161" t="s">
        <v>9</v>
      </c>
      <c r="K83" s="157">
        <f t="shared" si="11"/>
        <v>0</v>
      </c>
      <c r="L83" s="157">
        <f t="shared" si="8"/>
        <v>0</v>
      </c>
      <c r="M83" s="157">
        <f t="shared" si="9"/>
        <v>0</v>
      </c>
      <c r="N83" s="157">
        <f t="shared" si="10"/>
        <v>0</v>
      </c>
      <c r="O83" s="157">
        <f t="shared" si="12"/>
        <v>0</v>
      </c>
      <c r="P83" s="157">
        <f t="shared" si="13"/>
        <v>0</v>
      </c>
      <c r="Q83" s="157">
        <f t="shared" si="14"/>
        <v>0</v>
      </c>
      <c r="R83" s="157">
        <f t="shared" si="15"/>
        <v>0</v>
      </c>
      <c r="S83" s="8"/>
    </row>
    <row r="84" spans="1:19" s="92" customFormat="1" ht="55" thickTop="1" x14ac:dyDescent="0.2">
      <c r="A84" s="294" t="s">
        <v>10</v>
      </c>
      <c r="B84" s="299" t="s">
        <v>41</v>
      </c>
      <c r="C84" s="61" t="s">
        <v>227</v>
      </c>
      <c r="D84" s="61" t="s">
        <v>65</v>
      </c>
      <c r="E84" s="66" t="s">
        <v>331</v>
      </c>
      <c r="F84" s="80" t="s">
        <v>120</v>
      </c>
      <c r="G84" s="95"/>
      <c r="H84" s="128" t="s">
        <v>678</v>
      </c>
      <c r="I84" s="3"/>
      <c r="J84" s="155" t="s">
        <v>10</v>
      </c>
      <c r="K84" s="155">
        <f t="shared" si="11"/>
        <v>0</v>
      </c>
      <c r="L84" s="155">
        <f t="shared" si="8"/>
        <v>0</v>
      </c>
      <c r="M84" s="155">
        <f t="shared" si="9"/>
        <v>0</v>
      </c>
      <c r="N84" s="155">
        <f t="shared" si="10"/>
        <v>0</v>
      </c>
      <c r="O84" s="156">
        <f t="shared" si="12"/>
        <v>0</v>
      </c>
      <c r="P84" s="156">
        <f t="shared" si="13"/>
        <v>0</v>
      </c>
      <c r="Q84" s="156">
        <f t="shared" si="14"/>
        <v>0</v>
      </c>
      <c r="R84" s="156">
        <f t="shared" si="15"/>
        <v>0</v>
      </c>
      <c r="S84" s="6"/>
    </row>
    <row r="85" spans="1:19" s="92" customFormat="1" ht="54" x14ac:dyDescent="0.2">
      <c r="A85" s="290"/>
      <c r="B85" s="300"/>
      <c r="C85" s="61" t="s">
        <v>228</v>
      </c>
      <c r="D85" s="61" t="s">
        <v>65</v>
      </c>
      <c r="E85" s="66" t="s">
        <v>332</v>
      </c>
      <c r="F85" s="80" t="s">
        <v>121</v>
      </c>
      <c r="G85" s="95"/>
      <c r="H85" s="128" t="s">
        <v>678</v>
      </c>
      <c r="I85" s="3"/>
      <c r="J85" s="155" t="s">
        <v>10</v>
      </c>
      <c r="K85" s="155">
        <f t="shared" si="11"/>
        <v>0</v>
      </c>
      <c r="L85" s="155">
        <f t="shared" si="8"/>
        <v>0</v>
      </c>
      <c r="M85" s="155">
        <f t="shared" si="9"/>
        <v>0</v>
      </c>
      <c r="N85" s="155">
        <f t="shared" si="10"/>
        <v>0</v>
      </c>
      <c r="O85" s="155">
        <f t="shared" si="12"/>
        <v>0</v>
      </c>
      <c r="P85" s="155">
        <f t="shared" si="13"/>
        <v>0</v>
      </c>
      <c r="Q85" s="155">
        <f t="shared" si="14"/>
        <v>0</v>
      </c>
      <c r="R85" s="155">
        <f t="shared" si="15"/>
        <v>0</v>
      </c>
      <c r="S85" s="6"/>
    </row>
    <row r="86" spans="1:19" s="92" customFormat="1" ht="20" x14ac:dyDescent="0.2">
      <c r="A86" s="290"/>
      <c r="B86" s="300"/>
      <c r="C86" s="218" t="s">
        <v>211</v>
      </c>
      <c r="D86" s="218" t="s">
        <v>65</v>
      </c>
      <c r="E86" s="216" t="s">
        <v>592</v>
      </c>
      <c r="F86" s="217" t="s">
        <v>107</v>
      </c>
      <c r="G86" s="108"/>
      <c r="H86" s="107" t="str">
        <f>IF(ISBLANK(H45),"Waiting",H45)</f>
        <v>No</v>
      </c>
      <c r="I86" s="125"/>
      <c r="J86" s="155" t="s">
        <v>10</v>
      </c>
      <c r="K86" s="155">
        <f t="shared" si="11"/>
        <v>0</v>
      </c>
      <c r="L86" s="155">
        <f t="shared" si="8"/>
        <v>0</v>
      </c>
      <c r="M86" s="155">
        <f t="shared" si="9"/>
        <v>0</v>
      </c>
      <c r="N86" s="155">
        <f t="shared" si="10"/>
        <v>0</v>
      </c>
      <c r="O86" s="155">
        <f t="shared" si="12"/>
        <v>0</v>
      </c>
      <c r="P86" s="155">
        <f t="shared" si="13"/>
        <v>0</v>
      </c>
      <c r="Q86" s="155">
        <f t="shared" si="14"/>
        <v>0</v>
      </c>
      <c r="R86" s="155">
        <f t="shared" si="15"/>
        <v>0</v>
      </c>
      <c r="S86" s="126"/>
    </row>
    <row r="87" spans="1:19" s="92" customFormat="1" ht="36" x14ac:dyDescent="0.2">
      <c r="A87" s="290"/>
      <c r="B87" s="300"/>
      <c r="C87" s="61" t="s">
        <v>229</v>
      </c>
      <c r="D87" s="61" t="s">
        <v>65</v>
      </c>
      <c r="E87" s="86" t="s">
        <v>320</v>
      </c>
      <c r="F87" s="87" t="s">
        <v>122</v>
      </c>
      <c r="G87" s="95"/>
      <c r="H87" s="128" t="s">
        <v>678</v>
      </c>
      <c r="I87" s="3"/>
      <c r="J87" s="155" t="s">
        <v>10</v>
      </c>
      <c r="K87" s="155">
        <f t="shared" si="11"/>
        <v>0</v>
      </c>
      <c r="L87" s="155">
        <f t="shared" si="8"/>
        <v>0</v>
      </c>
      <c r="M87" s="155">
        <f t="shared" si="9"/>
        <v>0</v>
      </c>
      <c r="N87" s="155">
        <f t="shared" si="10"/>
        <v>0</v>
      </c>
      <c r="O87" s="155">
        <f t="shared" si="12"/>
        <v>0</v>
      </c>
      <c r="P87" s="155">
        <f t="shared" si="13"/>
        <v>0</v>
      </c>
      <c r="Q87" s="155">
        <f t="shared" si="14"/>
        <v>0</v>
      </c>
      <c r="R87" s="155">
        <f t="shared" si="15"/>
        <v>0</v>
      </c>
      <c r="S87" s="6"/>
    </row>
    <row r="88" spans="1:19" s="92" customFormat="1" ht="54" x14ac:dyDescent="0.2">
      <c r="A88" s="290"/>
      <c r="B88" s="300"/>
      <c r="C88" s="79" t="s">
        <v>224</v>
      </c>
      <c r="D88" s="79" t="s">
        <v>65</v>
      </c>
      <c r="E88" s="74" t="s">
        <v>317</v>
      </c>
      <c r="F88" s="75" t="s">
        <v>525</v>
      </c>
      <c r="G88" s="108"/>
      <c r="H88" s="107" t="str">
        <f>IF(ISBLANK(H78),"Waiting",H78)</f>
        <v>No</v>
      </c>
      <c r="I88" s="125"/>
      <c r="J88" s="155" t="s">
        <v>10</v>
      </c>
      <c r="K88" s="155">
        <f t="shared" si="11"/>
        <v>0</v>
      </c>
      <c r="L88" s="155">
        <f t="shared" si="8"/>
        <v>0</v>
      </c>
      <c r="M88" s="155">
        <f t="shared" si="9"/>
        <v>0</v>
      </c>
      <c r="N88" s="155">
        <f t="shared" si="10"/>
        <v>0</v>
      </c>
      <c r="O88" s="155">
        <f t="shared" si="12"/>
        <v>0</v>
      </c>
      <c r="P88" s="155">
        <f t="shared" si="13"/>
        <v>0</v>
      </c>
      <c r="Q88" s="155">
        <f t="shared" si="14"/>
        <v>0</v>
      </c>
      <c r="R88" s="155">
        <f t="shared" si="15"/>
        <v>0</v>
      </c>
      <c r="S88" s="126"/>
    </row>
    <row r="89" spans="1:19" s="92" customFormat="1" ht="72" x14ac:dyDescent="0.2">
      <c r="A89" s="290"/>
      <c r="B89" s="300"/>
      <c r="C89" s="61" t="s">
        <v>230</v>
      </c>
      <c r="D89" s="61" t="s">
        <v>65</v>
      </c>
      <c r="E89" s="66" t="s">
        <v>333</v>
      </c>
      <c r="F89" s="80" t="s">
        <v>123</v>
      </c>
      <c r="G89" s="95"/>
      <c r="H89" s="128" t="s">
        <v>678</v>
      </c>
      <c r="I89" s="3"/>
      <c r="J89" s="155" t="s">
        <v>10</v>
      </c>
      <c r="K89" s="155">
        <f t="shared" si="11"/>
        <v>0</v>
      </c>
      <c r="L89" s="155">
        <f t="shared" si="8"/>
        <v>0</v>
      </c>
      <c r="M89" s="155">
        <f t="shared" si="9"/>
        <v>0</v>
      </c>
      <c r="N89" s="155">
        <f t="shared" si="10"/>
        <v>0</v>
      </c>
      <c r="O89" s="155">
        <f t="shared" si="12"/>
        <v>0</v>
      </c>
      <c r="P89" s="155">
        <f t="shared" si="13"/>
        <v>0</v>
      </c>
      <c r="Q89" s="155">
        <f t="shared" si="14"/>
        <v>0</v>
      </c>
      <c r="R89" s="155">
        <f t="shared" si="15"/>
        <v>0</v>
      </c>
      <c r="S89" s="6"/>
    </row>
    <row r="90" spans="1:19" s="92" customFormat="1" ht="36" x14ac:dyDescent="0.2">
      <c r="A90" s="290"/>
      <c r="B90" s="300"/>
      <c r="C90" s="218" t="s">
        <v>212</v>
      </c>
      <c r="D90" s="218" t="s">
        <v>65</v>
      </c>
      <c r="E90" s="216" t="s">
        <v>602</v>
      </c>
      <c r="F90" s="216" t="s">
        <v>108</v>
      </c>
      <c r="G90" s="95"/>
      <c r="H90" s="107" t="str">
        <f>IF(ISBLANK(H46),"Waiting",H46)</f>
        <v>No</v>
      </c>
      <c r="I90" s="3"/>
      <c r="J90" s="155" t="s">
        <v>10</v>
      </c>
      <c r="K90" s="155">
        <f t="shared" si="11"/>
        <v>0</v>
      </c>
      <c r="L90" s="155">
        <f t="shared" si="8"/>
        <v>0</v>
      </c>
      <c r="M90" s="155">
        <f t="shared" si="9"/>
        <v>0</v>
      </c>
      <c r="N90" s="155">
        <f t="shared" si="10"/>
        <v>0</v>
      </c>
      <c r="O90" s="155">
        <f t="shared" si="12"/>
        <v>0</v>
      </c>
      <c r="P90" s="155">
        <f t="shared" si="13"/>
        <v>0</v>
      </c>
      <c r="Q90" s="155">
        <f t="shared" si="14"/>
        <v>0</v>
      </c>
      <c r="R90" s="155">
        <f t="shared" si="15"/>
        <v>0</v>
      </c>
      <c r="S90" s="6"/>
    </row>
    <row r="91" spans="1:19" s="92" customFormat="1" ht="198" x14ac:dyDescent="0.2">
      <c r="A91" s="290"/>
      <c r="B91" s="300"/>
      <c r="C91" s="51" t="s">
        <v>603</v>
      </c>
      <c r="D91" s="51" t="s">
        <v>65</v>
      </c>
      <c r="E91" s="86" t="s">
        <v>604</v>
      </c>
      <c r="F91" s="86" t="s">
        <v>605</v>
      </c>
      <c r="G91" s="95"/>
      <c r="H91" s="128" t="s">
        <v>677</v>
      </c>
      <c r="I91" s="3" t="s">
        <v>829</v>
      </c>
      <c r="J91" s="155" t="s">
        <v>10</v>
      </c>
      <c r="K91" s="155">
        <f t="shared" si="11"/>
        <v>1</v>
      </c>
      <c r="L91" s="155">
        <f t="shared" si="8"/>
        <v>0</v>
      </c>
      <c r="M91" s="155">
        <f t="shared" si="9"/>
        <v>0</v>
      </c>
      <c r="N91" s="155">
        <f t="shared" si="10"/>
        <v>0</v>
      </c>
      <c r="O91" s="155">
        <f t="shared" si="12"/>
        <v>0</v>
      </c>
      <c r="P91" s="155">
        <f t="shared" si="13"/>
        <v>0</v>
      </c>
      <c r="Q91" s="155">
        <f t="shared" si="14"/>
        <v>0</v>
      </c>
      <c r="R91" s="155">
        <f t="shared" si="15"/>
        <v>0</v>
      </c>
      <c r="S91" s="263" t="s">
        <v>839</v>
      </c>
    </row>
    <row r="92" spans="1:19" s="92" customFormat="1" ht="54" x14ac:dyDescent="0.2">
      <c r="A92" s="290"/>
      <c r="B92" s="300"/>
      <c r="C92" s="61" t="s">
        <v>231</v>
      </c>
      <c r="D92" s="61" t="s">
        <v>66</v>
      </c>
      <c r="E92" s="86" t="s">
        <v>334</v>
      </c>
      <c r="F92" s="87" t="s">
        <v>124</v>
      </c>
      <c r="G92" s="95"/>
      <c r="H92" s="128" t="s">
        <v>678</v>
      </c>
      <c r="I92" s="3"/>
      <c r="J92" s="155" t="s">
        <v>10</v>
      </c>
      <c r="K92" s="155">
        <f t="shared" si="11"/>
        <v>0</v>
      </c>
      <c r="L92" s="155">
        <f t="shared" si="8"/>
        <v>0</v>
      </c>
      <c r="M92" s="155">
        <f t="shared" si="9"/>
        <v>0</v>
      </c>
      <c r="N92" s="155">
        <f t="shared" si="10"/>
        <v>0</v>
      </c>
      <c r="O92" s="155">
        <f t="shared" si="12"/>
        <v>0</v>
      </c>
      <c r="P92" s="155">
        <f t="shared" si="13"/>
        <v>0</v>
      </c>
      <c r="Q92" s="155">
        <f t="shared" si="14"/>
        <v>0</v>
      </c>
      <c r="R92" s="155">
        <f t="shared" si="15"/>
        <v>0</v>
      </c>
      <c r="S92" s="6"/>
    </row>
    <row r="93" spans="1:19" s="92" customFormat="1" ht="36" x14ac:dyDescent="0.2">
      <c r="A93" s="290"/>
      <c r="B93" s="300"/>
      <c r="C93" s="79" t="s">
        <v>215</v>
      </c>
      <c r="D93" s="79" t="s">
        <v>66</v>
      </c>
      <c r="E93" s="70" t="s">
        <v>308</v>
      </c>
      <c r="F93" s="71" t="s">
        <v>102</v>
      </c>
      <c r="G93" s="100"/>
      <c r="H93" s="103" t="str">
        <f>IF(ISBLANK(H49),"Waiting",H49)</f>
        <v>No</v>
      </c>
      <c r="I93" s="3"/>
      <c r="J93" s="155" t="s">
        <v>10</v>
      </c>
      <c r="K93" s="155">
        <f t="shared" si="11"/>
        <v>0</v>
      </c>
      <c r="L93" s="155">
        <f t="shared" si="8"/>
        <v>0</v>
      </c>
      <c r="M93" s="155">
        <f t="shared" si="9"/>
        <v>0</v>
      </c>
      <c r="N93" s="155">
        <f t="shared" si="10"/>
        <v>0</v>
      </c>
      <c r="O93" s="155">
        <f t="shared" si="12"/>
        <v>0</v>
      </c>
      <c r="P93" s="155">
        <f t="shared" si="13"/>
        <v>0</v>
      </c>
      <c r="Q93" s="155">
        <f t="shared" si="14"/>
        <v>0</v>
      </c>
      <c r="R93" s="155">
        <f t="shared" si="15"/>
        <v>0</v>
      </c>
      <c r="S93" s="6"/>
    </row>
    <row r="94" spans="1:19" s="92" customFormat="1" ht="36" x14ac:dyDescent="0.2">
      <c r="A94" s="290"/>
      <c r="B94" s="300"/>
      <c r="C94" s="79" t="s">
        <v>214</v>
      </c>
      <c r="D94" s="79" t="s">
        <v>66</v>
      </c>
      <c r="E94" s="70" t="s">
        <v>307</v>
      </c>
      <c r="F94" s="71" t="s">
        <v>110</v>
      </c>
      <c r="G94" s="100"/>
      <c r="H94" s="103" t="str">
        <f>IF(ISBLANK(H48),"Waiting",H48)</f>
        <v>No</v>
      </c>
      <c r="I94" s="3"/>
      <c r="J94" s="155" t="s">
        <v>10</v>
      </c>
      <c r="K94" s="155">
        <f t="shared" si="11"/>
        <v>0</v>
      </c>
      <c r="L94" s="155">
        <f t="shared" si="8"/>
        <v>0</v>
      </c>
      <c r="M94" s="155">
        <f t="shared" si="9"/>
        <v>0</v>
      </c>
      <c r="N94" s="155">
        <f t="shared" si="10"/>
        <v>0</v>
      </c>
      <c r="O94" s="155">
        <f t="shared" si="12"/>
        <v>0</v>
      </c>
      <c r="P94" s="155">
        <f t="shared" si="13"/>
        <v>0</v>
      </c>
      <c r="Q94" s="155">
        <f t="shared" si="14"/>
        <v>0</v>
      </c>
      <c r="R94" s="155">
        <f t="shared" si="15"/>
        <v>0</v>
      </c>
      <c r="S94" s="6"/>
    </row>
    <row r="95" spans="1:19" s="92" customFormat="1" ht="36" x14ac:dyDescent="0.2">
      <c r="A95" s="290"/>
      <c r="B95" s="300"/>
      <c r="C95" s="191" t="s">
        <v>553</v>
      </c>
      <c r="D95" s="192" t="s">
        <v>65</v>
      </c>
      <c r="E95" s="193" t="s">
        <v>537</v>
      </c>
      <c r="F95" s="190"/>
      <c r="G95" s="100"/>
      <c r="H95" s="128" t="s">
        <v>678</v>
      </c>
      <c r="I95" s="3"/>
      <c r="J95" s="155" t="s">
        <v>10</v>
      </c>
      <c r="K95" s="155">
        <f t="shared" si="11"/>
        <v>0</v>
      </c>
      <c r="L95" s="155">
        <f t="shared" si="8"/>
        <v>0</v>
      </c>
      <c r="M95" s="155">
        <f t="shared" si="9"/>
        <v>0</v>
      </c>
      <c r="N95" s="155">
        <f t="shared" si="10"/>
        <v>0</v>
      </c>
      <c r="O95" s="155">
        <f t="shared" si="12"/>
        <v>0</v>
      </c>
      <c r="P95" s="155">
        <f t="shared" si="13"/>
        <v>0</v>
      </c>
      <c r="Q95" s="155">
        <f t="shared" si="14"/>
        <v>0</v>
      </c>
      <c r="R95" s="155">
        <f t="shared" si="15"/>
        <v>0</v>
      </c>
      <c r="S95" s="6"/>
    </row>
    <row r="96" spans="1:19" s="92" customFormat="1" ht="36" x14ac:dyDescent="0.2">
      <c r="A96" s="290"/>
      <c r="B96" s="300"/>
      <c r="C96" s="194" t="s">
        <v>554</v>
      </c>
      <c r="D96" s="195" t="s">
        <v>66</v>
      </c>
      <c r="E96" s="196" t="s">
        <v>538</v>
      </c>
      <c r="F96" s="190"/>
      <c r="G96" s="100"/>
      <c r="H96" s="128" t="s">
        <v>678</v>
      </c>
      <c r="I96" s="3"/>
      <c r="J96" s="155" t="s">
        <v>10</v>
      </c>
      <c r="K96" s="155">
        <f t="shared" si="11"/>
        <v>0</v>
      </c>
      <c r="L96" s="155">
        <f t="shared" si="8"/>
        <v>0</v>
      </c>
      <c r="M96" s="155">
        <f t="shared" si="9"/>
        <v>0</v>
      </c>
      <c r="N96" s="155">
        <f t="shared" si="10"/>
        <v>0</v>
      </c>
      <c r="O96" s="155">
        <f t="shared" si="12"/>
        <v>0</v>
      </c>
      <c r="P96" s="155">
        <f t="shared" si="13"/>
        <v>0</v>
      </c>
      <c r="Q96" s="155">
        <f t="shared" si="14"/>
        <v>0</v>
      </c>
      <c r="R96" s="155">
        <f t="shared" si="15"/>
        <v>0</v>
      </c>
      <c r="S96" s="206"/>
    </row>
    <row r="97" spans="1:20" s="92" customFormat="1" ht="145" thickBot="1" x14ac:dyDescent="0.25">
      <c r="A97" s="298"/>
      <c r="B97" s="301"/>
      <c r="C97" s="61" t="s">
        <v>465</v>
      </c>
      <c r="D97" s="61" t="s">
        <v>390</v>
      </c>
      <c r="E97" s="86" t="s">
        <v>458</v>
      </c>
      <c r="F97" s="87"/>
      <c r="G97" s="100"/>
      <c r="H97" s="129" t="s">
        <v>678</v>
      </c>
      <c r="I97" s="7"/>
      <c r="J97" s="155" t="s">
        <v>10</v>
      </c>
      <c r="K97" s="155">
        <f t="shared" si="11"/>
        <v>0</v>
      </c>
      <c r="L97" s="155">
        <f t="shared" si="8"/>
        <v>0</v>
      </c>
      <c r="M97" s="155">
        <f t="shared" si="9"/>
        <v>0</v>
      </c>
      <c r="N97" s="155">
        <f t="shared" si="10"/>
        <v>0</v>
      </c>
      <c r="O97" s="157">
        <f t="shared" si="12"/>
        <v>0</v>
      </c>
      <c r="P97" s="157">
        <f t="shared" si="13"/>
        <v>0</v>
      </c>
      <c r="Q97" s="157">
        <f t="shared" si="14"/>
        <v>0</v>
      </c>
      <c r="R97" s="157">
        <f t="shared" si="15"/>
        <v>0</v>
      </c>
      <c r="S97" s="265" t="s">
        <v>838</v>
      </c>
    </row>
    <row r="98" spans="1:20" s="92" customFormat="1" ht="109" thickTop="1" x14ac:dyDescent="0.2">
      <c r="A98" s="291" t="s">
        <v>11</v>
      </c>
      <c r="B98" s="291" t="s">
        <v>42</v>
      </c>
      <c r="C98" s="56" t="s">
        <v>232</v>
      </c>
      <c r="D98" s="56" t="s">
        <v>65</v>
      </c>
      <c r="E98" s="77" t="s">
        <v>335</v>
      </c>
      <c r="F98" s="78" t="s">
        <v>125</v>
      </c>
      <c r="G98" s="110"/>
      <c r="H98" s="128" t="s">
        <v>677</v>
      </c>
      <c r="I98" s="4" t="s">
        <v>805</v>
      </c>
      <c r="J98" s="154" t="s">
        <v>11</v>
      </c>
      <c r="K98" s="154">
        <f t="shared" si="11"/>
        <v>1</v>
      </c>
      <c r="L98" s="154">
        <f t="shared" si="8"/>
        <v>0</v>
      </c>
      <c r="M98" s="154">
        <f t="shared" si="9"/>
        <v>0</v>
      </c>
      <c r="N98" s="154">
        <f t="shared" si="10"/>
        <v>0</v>
      </c>
      <c r="O98" s="156">
        <f t="shared" si="12"/>
        <v>0</v>
      </c>
      <c r="P98" s="156">
        <f t="shared" si="13"/>
        <v>0</v>
      </c>
      <c r="Q98" s="156">
        <f t="shared" si="14"/>
        <v>0</v>
      </c>
      <c r="R98" s="156">
        <f t="shared" si="15"/>
        <v>0</v>
      </c>
      <c r="S98" s="5"/>
    </row>
    <row r="99" spans="1:20" s="92" customFormat="1" ht="126" x14ac:dyDescent="0.2">
      <c r="A99" s="292"/>
      <c r="B99" s="292"/>
      <c r="C99" s="56" t="s">
        <v>233</v>
      </c>
      <c r="D99" s="56" t="s">
        <v>65</v>
      </c>
      <c r="E99" s="77" t="s">
        <v>336</v>
      </c>
      <c r="F99" s="78" t="s">
        <v>584</v>
      </c>
      <c r="G99" s="110"/>
      <c r="H99" s="128" t="s">
        <v>677</v>
      </c>
      <c r="I99" s="3" t="s">
        <v>831</v>
      </c>
      <c r="J99" s="155" t="s">
        <v>11</v>
      </c>
      <c r="K99" s="155">
        <f t="shared" si="11"/>
        <v>1</v>
      </c>
      <c r="L99" s="155">
        <f t="shared" si="8"/>
        <v>0</v>
      </c>
      <c r="M99" s="155">
        <f t="shared" si="9"/>
        <v>0</v>
      </c>
      <c r="N99" s="155">
        <f t="shared" si="10"/>
        <v>0</v>
      </c>
      <c r="O99" s="155">
        <f t="shared" si="12"/>
        <v>0</v>
      </c>
      <c r="P99" s="155">
        <f t="shared" si="13"/>
        <v>0</v>
      </c>
      <c r="Q99" s="155">
        <f t="shared" si="14"/>
        <v>0</v>
      </c>
      <c r="R99" s="155">
        <f t="shared" si="15"/>
        <v>0</v>
      </c>
      <c r="S99" s="6"/>
    </row>
    <row r="100" spans="1:20" s="92" customFormat="1" ht="36" x14ac:dyDescent="0.2">
      <c r="A100" s="292"/>
      <c r="B100" s="292"/>
      <c r="C100" s="56" t="s">
        <v>234</v>
      </c>
      <c r="D100" s="56" t="s">
        <v>65</v>
      </c>
      <c r="E100" s="77" t="s">
        <v>337</v>
      </c>
      <c r="F100" s="78" t="s">
        <v>127</v>
      </c>
      <c r="G100" s="110"/>
      <c r="H100" s="128" t="s">
        <v>678</v>
      </c>
      <c r="I100" s="3"/>
      <c r="J100" s="155" t="s">
        <v>11</v>
      </c>
      <c r="K100" s="155">
        <f t="shared" si="11"/>
        <v>0</v>
      </c>
      <c r="L100" s="155">
        <f t="shared" si="8"/>
        <v>0</v>
      </c>
      <c r="M100" s="155">
        <f t="shared" si="9"/>
        <v>0</v>
      </c>
      <c r="N100" s="155">
        <f t="shared" si="10"/>
        <v>0</v>
      </c>
      <c r="O100" s="155">
        <f t="shared" si="12"/>
        <v>0</v>
      </c>
      <c r="P100" s="155">
        <f t="shared" si="13"/>
        <v>0</v>
      </c>
      <c r="Q100" s="155">
        <f t="shared" si="14"/>
        <v>0</v>
      </c>
      <c r="R100" s="155">
        <f t="shared" si="15"/>
        <v>0</v>
      </c>
      <c r="S100" s="6"/>
    </row>
    <row r="101" spans="1:20" s="92" customFormat="1" ht="144" x14ac:dyDescent="0.2">
      <c r="A101" s="292"/>
      <c r="B101" s="292"/>
      <c r="C101" s="56" t="s">
        <v>235</v>
      </c>
      <c r="D101" s="56" t="s">
        <v>65</v>
      </c>
      <c r="E101" s="77" t="s">
        <v>338</v>
      </c>
      <c r="F101" s="78" t="s">
        <v>128</v>
      </c>
      <c r="G101" s="110"/>
      <c r="H101" s="128" t="s">
        <v>677</v>
      </c>
      <c r="I101" s="3" t="s">
        <v>807</v>
      </c>
      <c r="J101" s="155" t="s">
        <v>11</v>
      </c>
      <c r="K101" s="155">
        <f t="shared" si="11"/>
        <v>1</v>
      </c>
      <c r="L101" s="155">
        <f t="shared" si="8"/>
        <v>0</v>
      </c>
      <c r="M101" s="155">
        <f t="shared" si="9"/>
        <v>0</v>
      </c>
      <c r="N101" s="155">
        <f t="shared" si="10"/>
        <v>0</v>
      </c>
      <c r="O101" s="155">
        <f t="shared" si="12"/>
        <v>0</v>
      </c>
      <c r="P101" s="155">
        <f t="shared" si="13"/>
        <v>0</v>
      </c>
      <c r="Q101" s="155">
        <f t="shared" si="14"/>
        <v>0</v>
      </c>
      <c r="R101" s="155">
        <f t="shared" si="15"/>
        <v>0</v>
      </c>
      <c r="S101" s="6"/>
    </row>
    <row r="102" spans="1:20" s="92" customFormat="1" ht="72" x14ac:dyDescent="0.2">
      <c r="A102" s="292"/>
      <c r="B102" s="292"/>
      <c r="C102" s="56" t="s">
        <v>236</v>
      </c>
      <c r="D102" s="56" t="s">
        <v>65</v>
      </c>
      <c r="E102" s="77" t="s">
        <v>339</v>
      </c>
      <c r="F102" s="78" t="s">
        <v>129</v>
      </c>
      <c r="G102" s="110"/>
      <c r="H102" s="128" t="s">
        <v>677</v>
      </c>
      <c r="I102" s="3" t="s">
        <v>808</v>
      </c>
      <c r="J102" s="155" t="s">
        <v>11</v>
      </c>
      <c r="K102" s="155">
        <f t="shared" si="11"/>
        <v>1</v>
      </c>
      <c r="L102" s="155">
        <f t="shared" si="8"/>
        <v>0</v>
      </c>
      <c r="M102" s="155">
        <f t="shared" si="9"/>
        <v>0</v>
      </c>
      <c r="N102" s="155">
        <f t="shared" si="10"/>
        <v>0</v>
      </c>
      <c r="O102" s="155">
        <f t="shared" si="12"/>
        <v>0</v>
      </c>
      <c r="P102" s="155">
        <f t="shared" si="13"/>
        <v>0</v>
      </c>
      <c r="Q102" s="155">
        <f t="shared" si="14"/>
        <v>0</v>
      </c>
      <c r="R102" s="155">
        <f t="shared" si="15"/>
        <v>0</v>
      </c>
      <c r="S102" s="6"/>
    </row>
    <row r="103" spans="1:20" s="92" customFormat="1" ht="144" x14ac:dyDescent="0.2">
      <c r="A103" s="292"/>
      <c r="B103" s="292"/>
      <c r="C103" s="56" t="s">
        <v>237</v>
      </c>
      <c r="D103" s="56" t="s">
        <v>65</v>
      </c>
      <c r="E103" s="77" t="s">
        <v>340</v>
      </c>
      <c r="F103" s="78" t="s">
        <v>130</v>
      </c>
      <c r="G103" s="110"/>
      <c r="H103" s="128" t="s">
        <v>677</v>
      </c>
      <c r="I103" s="3" t="s">
        <v>832</v>
      </c>
      <c r="J103" s="155" t="s">
        <v>11</v>
      </c>
      <c r="K103" s="155">
        <f t="shared" si="11"/>
        <v>1</v>
      </c>
      <c r="L103" s="155">
        <f t="shared" si="8"/>
        <v>0</v>
      </c>
      <c r="M103" s="155">
        <f t="shared" si="9"/>
        <v>0</v>
      </c>
      <c r="N103" s="155">
        <f t="shared" si="10"/>
        <v>0</v>
      </c>
      <c r="O103" s="155">
        <f t="shared" si="12"/>
        <v>0</v>
      </c>
      <c r="P103" s="155">
        <f t="shared" si="13"/>
        <v>0</v>
      </c>
      <c r="Q103" s="155">
        <f t="shared" si="14"/>
        <v>0</v>
      </c>
      <c r="R103" s="155">
        <f t="shared" si="15"/>
        <v>0</v>
      </c>
      <c r="S103" s="6"/>
    </row>
    <row r="104" spans="1:20" s="92" customFormat="1" ht="36" x14ac:dyDescent="0.2">
      <c r="A104" s="292"/>
      <c r="B104" s="292"/>
      <c r="C104" s="56" t="s">
        <v>238</v>
      </c>
      <c r="D104" s="56" t="s">
        <v>65</v>
      </c>
      <c r="E104" s="77" t="s">
        <v>341</v>
      </c>
      <c r="F104" s="78" t="s">
        <v>131</v>
      </c>
      <c r="G104" s="110"/>
      <c r="H104" s="130" t="s">
        <v>678</v>
      </c>
      <c r="I104" s="9"/>
      <c r="J104" s="155" t="s">
        <v>11</v>
      </c>
      <c r="K104" s="155">
        <f t="shared" si="11"/>
        <v>0</v>
      </c>
      <c r="L104" s="155">
        <f t="shared" si="8"/>
        <v>0</v>
      </c>
      <c r="M104" s="155">
        <f t="shared" si="9"/>
        <v>0</v>
      </c>
      <c r="N104" s="155">
        <f t="shared" si="10"/>
        <v>0</v>
      </c>
      <c r="O104" s="155">
        <f t="shared" si="12"/>
        <v>0</v>
      </c>
      <c r="P104" s="155">
        <f t="shared" si="13"/>
        <v>0</v>
      </c>
      <c r="Q104" s="155">
        <f t="shared" si="14"/>
        <v>0</v>
      </c>
      <c r="R104" s="155">
        <f t="shared" si="15"/>
        <v>0</v>
      </c>
      <c r="S104" s="10"/>
    </row>
    <row r="105" spans="1:20" s="92" customFormat="1" ht="36" x14ac:dyDescent="0.2">
      <c r="A105" s="292"/>
      <c r="B105" s="292"/>
      <c r="C105" s="223" t="s">
        <v>583</v>
      </c>
      <c r="D105" s="223" t="s">
        <v>65</v>
      </c>
      <c r="E105" s="224" t="s">
        <v>617</v>
      </c>
      <c r="F105" s="78" t="s">
        <v>585</v>
      </c>
      <c r="G105" s="110"/>
      <c r="H105" s="130" t="s">
        <v>678</v>
      </c>
      <c r="I105" s="9"/>
      <c r="J105" s="155" t="s">
        <v>11</v>
      </c>
      <c r="K105" s="155">
        <f t="shared" si="11"/>
        <v>0</v>
      </c>
      <c r="L105" s="155">
        <f t="shared" si="8"/>
        <v>0</v>
      </c>
      <c r="M105" s="155">
        <f t="shared" si="9"/>
        <v>0</v>
      </c>
      <c r="N105" s="155">
        <f t="shared" si="10"/>
        <v>0</v>
      </c>
      <c r="O105" s="155">
        <f t="shared" si="12"/>
        <v>0</v>
      </c>
      <c r="P105" s="155">
        <f t="shared" si="13"/>
        <v>0</v>
      </c>
      <c r="Q105" s="155">
        <f t="shared" si="14"/>
        <v>0</v>
      </c>
      <c r="R105" s="155">
        <f t="shared" si="15"/>
        <v>0</v>
      </c>
      <c r="S105" s="10"/>
    </row>
    <row r="106" spans="1:20" s="92" customFormat="1" ht="36" x14ac:dyDescent="0.2">
      <c r="A106" s="292"/>
      <c r="B106" s="292"/>
      <c r="C106" s="184" t="s">
        <v>555</v>
      </c>
      <c r="D106" s="185" t="s">
        <v>65</v>
      </c>
      <c r="E106" s="186" t="s">
        <v>537</v>
      </c>
      <c r="F106" s="78"/>
      <c r="G106" s="110"/>
      <c r="H106" s="130" t="s">
        <v>678</v>
      </c>
      <c r="I106" s="9"/>
      <c r="J106" s="155" t="s">
        <v>11</v>
      </c>
      <c r="K106" s="155">
        <f t="shared" si="11"/>
        <v>0</v>
      </c>
      <c r="L106" s="155">
        <f t="shared" si="8"/>
        <v>0</v>
      </c>
      <c r="M106" s="155">
        <f t="shared" si="9"/>
        <v>0</v>
      </c>
      <c r="N106" s="155">
        <f t="shared" si="10"/>
        <v>0</v>
      </c>
      <c r="O106" s="155">
        <f t="shared" si="12"/>
        <v>0</v>
      </c>
      <c r="P106" s="155">
        <f t="shared" si="13"/>
        <v>0</v>
      </c>
      <c r="Q106" s="155">
        <f t="shared" si="14"/>
        <v>0</v>
      </c>
      <c r="R106" s="155">
        <f t="shared" si="15"/>
        <v>0</v>
      </c>
      <c r="S106" s="10"/>
    </row>
    <row r="107" spans="1:20" s="92" customFormat="1" ht="36" x14ac:dyDescent="0.2">
      <c r="A107" s="292"/>
      <c r="B107" s="292"/>
      <c r="C107" s="203" t="s">
        <v>574</v>
      </c>
      <c r="D107" s="204" t="s">
        <v>66</v>
      </c>
      <c r="E107" s="205" t="s">
        <v>538</v>
      </c>
      <c r="F107" s="78"/>
      <c r="G107" s="110"/>
      <c r="H107" s="130" t="s">
        <v>678</v>
      </c>
      <c r="I107" s="9"/>
      <c r="J107" s="155" t="s">
        <v>11</v>
      </c>
      <c r="K107" s="155">
        <f t="shared" si="11"/>
        <v>0</v>
      </c>
      <c r="L107" s="155">
        <f t="shared" si="8"/>
        <v>0</v>
      </c>
      <c r="M107" s="155">
        <f t="shared" si="9"/>
        <v>0</v>
      </c>
      <c r="N107" s="155">
        <f t="shared" si="10"/>
        <v>0</v>
      </c>
      <c r="O107" s="155">
        <f t="shared" si="12"/>
        <v>0</v>
      </c>
      <c r="P107" s="155">
        <f t="shared" si="13"/>
        <v>0</v>
      </c>
      <c r="Q107" s="155">
        <f t="shared" si="14"/>
        <v>0</v>
      </c>
      <c r="R107" s="155">
        <f t="shared" si="15"/>
        <v>0</v>
      </c>
      <c r="S107" s="10"/>
    </row>
    <row r="108" spans="1:20" s="92" customFormat="1" ht="21" thickBot="1" x14ac:dyDescent="0.25">
      <c r="A108" s="292"/>
      <c r="B108" s="292"/>
      <c r="C108" s="56" t="s">
        <v>466</v>
      </c>
      <c r="D108" s="56" t="s">
        <v>390</v>
      </c>
      <c r="E108" s="77" t="s">
        <v>458</v>
      </c>
      <c r="F108" s="78"/>
      <c r="G108" s="110"/>
      <c r="H108" s="129" t="s">
        <v>678</v>
      </c>
      <c r="I108" s="7"/>
      <c r="J108" s="157" t="s">
        <v>11</v>
      </c>
      <c r="K108" s="157">
        <f t="shared" si="11"/>
        <v>0</v>
      </c>
      <c r="L108" s="157">
        <f t="shared" si="8"/>
        <v>0</v>
      </c>
      <c r="M108" s="157">
        <f t="shared" si="9"/>
        <v>0</v>
      </c>
      <c r="N108" s="157">
        <f t="shared" si="10"/>
        <v>0</v>
      </c>
      <c r="O108" s="157">
        <f t="shared" si="12"/>
        <v>0</v>
      </c>
      <c r="P108" s="157">
        <f t="shared" si="13"/>
        <v>0</v>
      </c>
      <c r="Q108" s="157">
        <f t="shared" si="14"/>
        <v>0</v>
      </c>
      <c r="R108" s="157">
        <f t="shared" si="15"/>
        <v>0</v>
      </c>
      <c r="S108" s="8"/>
    </row>
    <row r="109" spans="1:20" s="99" customFormat="1" ht="145" thickTop="1" x14ac:dyDescent="0.2">
      <c r="A109" s="294" t="s">
        <v>12</v>
      </c>
      <c r="B109" s="294" t="s">
        <v>43</v>
      </c>
      <c r="C109" s="68" t="s">
        <v>239</v>
      </c>
      <c r="D109" s="68" t="s">
        <v>65</v>
      </c>
      <c r="E109" s="52" t="s">
        <v>321</v>
      </c>
      <c r="F109" s="53" t="s">
        <v>526</v>
      </c>
      <c r="G109" s="110"/>
      <c r="H109" s="127" t="s">
        <v>677</v>
      </c>
      <c r="I109" s="3" t="s">
        <v>816</v>
      </c>
      <c r="J109" s="154" t="s">
        <v>12</v>
      </c>
      <c r="K109" s="154">
        <f t="shared" si="11"/>
        <v>1</v>
      </c>
      <c r="L109" s="154">
        <f t="shared" si="8"/>
        <v>0</v>
      </c>
      <c r="M109" s="154">
        <f t="shared" si="9"/>
        <v>0</v>
      </c>
      <c r="N109" s="154">
        <f t="shared" si="10"/>
        <v>0</v>
      </c>
      <c r="O109" s="156">
        <f t="shared" si="12"/>
        <v>0</v>
      </c>
      <c r="P109" s="156">
        <f t="shared" si="13"/>
        <v>0</v>
      </c>
      <c r="Q109" s="156">
        <f t="shared" si="14"/>
        <v>0</v>
      </c>
      <c r="R109" s="156">
        <f t="shared" si="15"/>
        <v>0</v>
      </c>
      <c r="S109" s="5"/>
      <c r="T109" s="98"/>
    </row>
    <row r="110" spans="1:20" s="92" customFormat="1" ht="36" x14ac:dyDescent="0.2">
      <c r="A110" s="290"/>
      <c r="B110" s="290"/>
      <c r="C110" s="68" t="s">
        <v>240</v>
      </c>
      <c r="D110" s="68" t="s">
        <v>65</v>
      </c>
      <c r="E110" s="52" t="s">
        <v>322</v>
      </c>
      <c r="F110" s="53" t="s">
        <v>132</v>
      </c>
      <c r="G110" s="95"/>
      <c r="H110" s="128" t="s">
        <v>678</v>
      </c>
      <c r="I110" s="3"/>
      <c r="J110" s="155" t="s">
        <v>12</v>
      </c>
      <c r="K110" s="155">
        <f t="shared" si="11"/>
        <v>0</v>
      </c>
      <c r="L110" s="155">
        <f t="shared" si="8"/>
        <v>0</v>
      </c>
      <c r="M110" s="155">
        <f t="shared" si="9"/>
        <v>0</v>
      </c>
      <c r="N110" s="155">
        <f t="shared" si="10"/>
        <v>0</v>
      </c>
      <c r="O110" s="155">
        <f t="shared" si="12"/>
        <v>0</v>
      </c>
      <c r="P110" s="155">
        <f t="shared" si="13"/>
        <v>0</v>
      </c>
      <c r="Q110" s="155">
        <f t="shared" si="14"/>
        <v>0</v>
      </c>
      <c r="R110" s="155">
        <f t="shared" si="15"/>
        <v>0</v>
      </c>
      <c r="S110" s="6"/>
    </row>
    <row r="111" spans="1:20" s="92" customFormat="1" ht="144" x14ac:dyDescent="0.2">
      <c r="A111" s="290"/>
      <c r="B111" s="290"/>
      <c r="C111" s="68" t="s">
        <v>241</v>
      </c>
      <c r="D111" s="68" t="s">
        <v>65</v>
      </c>
      <c r="E111" s="52" t="s">
        <v>323</v>
      </c>
      <c r="F111" s="53" t="s">
        <v>527</v>
      </c>
      <c r="G111" s="95"/>
      <c r="H111" s="128" t="s">
        <v>677</v>
      </c>
      <c r="I111" s="3" t="s">
        <v>817</v>
      </c>
      <c r="J111" s="155" t="s">
        <v>12</v>
      </c>
      <c r="K111" s="155">
        <f t="shared" si="11"/>
        <v>1</v>
      </c>
      <c r="L111" s="155">
        <f t="shared" si="8"/>
        <v>0</v>
      </c>
      <c r="M111" s="155">
        <f t="shared" si="9"/>
        <v>0</v>
      </c>
      <c r="N111" s="155">
        <f t="shared" si="10"/>
        <v>0</v>
      </c>
      <c r="O111" s="155">
        <f t="shared" si="12"/>
        <v>0</v>
      </c>
      <c r="P111" s="155">
        <f t="shared" si="13"/>
        <v>0</v>
      </c>
      <c r="Q111" s="155">
        <f t="shared" si="14"/>
        <v>0</v>
      </c>
      <c r="R111" s="155">
        <f t="shared" si="15"/>
        <v>0</v>
      </c>
      <c r="S111" s="6"/>
    </row>
    <row r="112" spans="1:20" s="92" customFormat="1" ht="108" x14ac:dyDescent="0.2">
      <c r="A112" s="290"/>
      <c r="B112" s="290"/>
      <c r="C112" s="68" t="s">
        <v>242</v>
      </c>
      <c r="D112" s="68" t="s">
        <v>65</v>
      </c>
      <c r="E112" s="52" t="s">
        <v>342</v>
      </c>
      <c r="F112" s="53" t="s">
        <v>133</v>
      </c>
      <c r="G112" s="95"/>
      <c r="H112" s="128" t="s">
        <v>677</v>
      </c>
      <c r="I112" s="3" t="s">
        <v>815</v>
      </c>
      <c r="J112" s="155" t="s">
        <v>12</v>
      </c>
      <c r="K112" s="155">
        <f t="shared" si="11"/>
        <v>1</v>
      </c>
      <c r="L112" s="155">
        <f t="shared" si="8"/>
        <v>0</v>
      </c>
      <c r="M112" s="155">
        <f t="shared" si="9"/>
        <v>0</v>
      </c>
      <c r="N112" s="155">
        <f t="shared" si="10"/>
        <v>0</v>
      </c>
      <c r="O112" s="155">
        <f t="shared" si="12"/>
        <v>0</v>
      </c>
      <c r="P112" s="155">
        <f t="shared" si="13"/>
        <v>0</v>
      </c>
      <c r="Q112" s="155">
        <f t="shared" si="14"/>
        <v>0</v>
      </c>
      <c r="R112" s="155">
        <f t="shared" si="15"/>
        <v>0</v>
      </c>
      <c r="S112" s="6"/>
    </row>
    <row r="113" spans="1:19" s="92" customFormat="1" ht="126" x14ac:dyDescent="0.2">
      <c r="A113" s="290"/>
      <c r="B113" s="290"/>
      <c r="C113" s="68" t="s">
        <v>243</v>
      </c>
      <c r="D113" s="68" t="s">
        <v>65</v>
      </c>
      <c r="E113" s="52" t="s">
        <v>343</v>
      </c>
      <c r="F113" s="53" t="s">
        <v>134</v>
      </c>
      <c r="G113" s="95"/>
      <c r="H113" s="128" t="s">
        <v>677</v>
      </c>
      <c r="I113" s="3" t="s">
        <v>814</v>
      </c>
      <c r="J113" s="155" t="s">
        <v>12</v>
      </c>
      <c r="K113" s="155">
        <f t="shared" si="11"/>
        <v>1</v>
      </c>
      <c r="L113" s="155">
        <f t="shared" si="8"/>
        <v>0</v>
      </c>
      <c r="M113" s="155">
        <f t="shared" si="9"/>
        <v>0</v>
      </c>
      <c r="N113" s="155">
        <f t="shared" si="10"/>
        <v>0</v>
      </c>
      <c r="O113" s="155">
        <f t="shared" si="12"/>
        <v>0</v>
      </c>
      <c r="P113" s="155">
        <f t="shared" si="13"/>
        <v>0</v>
      </c>
      <c r="Q113" s="155">
        <f t="shared" si="14"/>
        <v>0</v>
      </c>
      <c r="R113" s="155">
        <f t="shared" si="15"/>
        <v>0</v>
      </c>
      <c r="S113" s="6"/>
    </row>
    <row r="114" spans="1:19" s="92" customFormat="1" ht="54" x14ac:dyDescent="0.2">
      <c r="A114" s="290"/>
      <c r="B114" s="290"/>
      <c r="C114" s="68" t="s">
        <v>244</v>
      </c>
      <c r="D114" s="68" t="s">
        <v>65</v>
      </c>
      <c r="E114" s="52" t="s">
        <v>324</v>
      </c>
      <c r="F114" s="53" t="s">
        <v>135</v>
      </c>
      <c r="G114" s="95"/>
      <c r="H114" s="128" t="s">
        <v>678</v>
      </c>
      <c r="I114" s="3"/>
      <c r="J114" s="155" t="s">
        <v>12</v>
      </c>
      <c r="K114" s="155">
        <f t="shared" si="11"/>
        <v>0</v>
      </c>
      <c r="L114" s="155">
        <f t="shared" si="8"/>
        <v>0</v>
      </c>
      <c r="M114" s="155">
        <f t="shared" si="9"/>
        <v>0</v>
      </c>
      <c r="N114" s="155">
        <f t="shared" si="10"/>
        <v>0</v>
      </c>
      <c r="O114" s="155">
        <f t="shared" si="12"/>
        <v>0</v>
      </c>
      <c r="P114" s="155">
        <f t="shared" si="13"/>
        <v>0</v>
      </c>
      <c r="Q114" s="155">
        <f t="shared" si="14"/>
        <v>0</v>
      </c>
      <c r="R114" s="155">
        <f t="shared" si="15"/>
        <v>0</v>
      </c>
      <c r="S114" s="6"/>
    </row>
    <row r="115" spans="1:19" s="92" customFormat="1" ht="36" x14ac:dyDescent="0.2">
      <c r="A115" s="290"/>
      <c r="B115" s="290"/>
      <c r="C115" s="61" t="s">
        <v>245</v>
      </c>
      <c r="D115" s="61" t="s">
        <v>65</v>
      </c>
      <c r="E115" s="66" t="s">
        <v>344</v>
      </c>
      <c r="F115" s="80" t="s">
        <v>136</v>
      </c>
      <c r="G115" s="95"/>
      <c r="H115" s="128" t="s">
        <v>678</v>
      </c>
      <c r="I115" s="209"/>
      <c r="J115" s="155" t="s">
        <v>12</v>
      </c>
      <c r="K115" s="155">
        <f t="shared" si="11"/>
        <v>0</v>
      </c>
      <c r="L115" s="155">
        <f t="shared" si="8"/>
        <v>0</v>
      </c>
      <c r="M115" s="155">
        <f t="shared" si="9"/>
        <v>0</v>
      </c>
      <c r="N115" s="155">
        <f t="shared" si="10"/>
        <v>0</v>
      </c>
      <c r="O115" s="155">
        <f t="shared" si="12"/>
        <v>0</v>
      </c>
      <c r="P115" s="155">
        <f t="shared" si="13"/>
        <v>0</v>
      </c>
      <c r="Q115" s="155">
        <f t="shared" si="14"/>
        <v>0</v>
      </c>
      <c r="R115" s="155">
        <f t="shared" si="15"/>
        <v>0</v>
      </c>
      <c r="S115" s="6"/>
    </row>
    <row r="116" spans="1:19" s="92" customFormat="1" ht="36" x14ac:dyDescent="0.2">
      <c r="A116" s="290"/>
      <c r="B116" s="290"/>
      <c r="C116" s="51" t="s">
        <v>246</v>
      </c>
      <c r="D116" s="51" t="s">
        <v>66</v>
      </c>
      <c r="E116" s="86" t="s">
        <v>345</v>
      </c>
      <c r="F116" s="87" t="s">
        <v>137</v>
      </c>
      <c r="G116" s="95"/>
      <c r="H116" s="130" t="s">
        <v>678</v>
      </c>
      <c r="I116" s="9"/>
      <c r="J116" s="155" t="s">
        <v>12</v>
      </c>
      <c r="K116" s="155">
        <f t="shared" si="11"/>
        <v>0</v>
      </c>
      <c r="L116" s="155">
        <f t="shared" si="8"/>
        <v>0</v>
      </c>
      <c r="M116" s="155">
        <f t="shared" si="9"/>
        <v>0</v>
      </c>
      <c r="N116" s="155">
        <f t="shared" si="10"/>
        <v>0</v>
      </c>
      <c r="O116" s="155">
        <f t="shared" si="12"/>
        <v>0</v>
      </c>
      <c r="P116" s="155">
        <f t="shared" si="13"/>
        <v>0</v>
      </c>
      <c r="Q116" s="155">
        <f t="shared" si="14"/>
        <v>0</v>
      </c>
      <c r="R116" s="155">
        <f t="shared" si="15"/>
        <v>0</v>
      </c>
      <c r="S116" s="10"/>
    </row>
    <row r="117" spans="1:19" s="92" customFormat="1" ht="36" x14ac:dyDescent="0.2">
      <c r="A117" s="290"/>
      <c r="B117" s="290"/>
      <c r="C117" s="191" t="s">
        <v>556</v>
      </c>
      <c r="D117" s="192" t="s">
        <v>65</v>
      </c>
      <c r="E117" s="193" t="s">
        <v>537</v>
      </c>
      <c r="F117" s="87"/>
      <c r="G117" s="95"/>
      <c r="H117" s="130" t="s">
        <v>678</v>
      </c>
      <c r="I117" s="9"/>
      <c r="J117" s="155" t="s">
        <v>12</v>
      </c>
      <c r="K117" s="155">
        <f t="shared" si="11"/>
        <v>0</v>
      </c>
      <c r="L117" s="155">
        <f t="shared" si="8"/>
        <v>0</v>
      </c>
      <c r="M117" s="155">
        <f t="shared" si="9"/>
        <v>0</v>
      </c>
      <c r="N117" s="155">
        <f t="shared" si="10"/>
        <v>0</v>
      </c>
      <c r="O117" s="155">
        <f t="shared" si="12"/>
        <v>0</v>
      </c>
      <c r="P117" s="155">
        <f t="shared" si="13"/>
        <v>0</v>
      </c>
      <c r="Q117" s="155">
        <f t="shared" si="14"/>
        <v>0</v>
      </c>
      <c r="R117" s="155">
        <f t="shared" si="15"/>
        <v>0</v>
      </c>
      <c r="S117" s="10"/>
    </row>
    <row r="118" spans="1:19" s="92" customFormat="1" ht="36" x14ac:dyDescent="0.2">
      <c r="A118" s="290"/>
      <c r="B118" s="290"/>
      <c r="C118" s="194" t="s">
        <v>557</v>
      </c>
      <c r="D118" s="195" t="s">
        <v>66</v>
      </c>
      <c r="E118" s="196" t="s">
        <v>538</v>
      </c>
      <c r="F118" s="87"/>
      <c r="G118" s="95"/>
      <c r="H118" s="130" t="s">
        <v>678</v>
      </c>
      <c r="I118" s="9"/>
      <c r="J118" s="155" t="s">
        <v>12</v>
      </c>
      <c r="K118" s="155">
        <f t="shared" si="11"/>
        <v>0</v>
      </c>
      <c r="L118" s="155">
        <f t="shared" si="8"/>
        <v>0</v>
      </c>
      <c r="M118" s="155">
        <f t="shared" si="9"/>
        <v>0</v>
      </c>
      <c r="N118" s="155">
        <f t="shared" si="10"/>
        <v>0</v>
      </c>
      <c r="O118" s="155">
        <f t="shared" si="12"/>
        <v>0</v>
      </c>
      <c r="P118" s="155">
        <f t="shared" si="13"/>
        <v>0</v>
      </c>
      <c r="Q118" s="155">
        <f t="shared" si="14"/>
        <v>0</v>
      </c>
      <c r="R118" s="155">
        <f t="shared" si="15"/>
        <v>0</v>
      </c>
      <c r="S118" s="10"/>
    </row>
    <row r="119" spans="1:19" s="92" customFormat="1" ht="21" thickBot="1" x14ac:dyDescent="0.25">
      <c r="A119" s="290"/>
      <c r="B119" s="290"/>
      <c r="C119" s="51" t="s">
        <v>467</v>
      </c>
      <c r="D119" s="51" t="s">
        <v>390</v>
      </c>
      <c r="E119" s="86" t="s">
        <v>458</v>
      </c>
      <c r="F119" s="87"/>
      <c r="G119" s="95"/>
      <c r="H119" s="129" t="s">
        <v>678</v>
      </c>
      <c r="I119" s="7"/>
      <c r="J119" s="157" t="s">
        <v>12</v>
      </c>
      <c r="K119" s="157">
        <f t="shared" si="11"/>
        <v>0</v>
      </c>
      <c r="L119" s="157">
        <f t="shared" si="8"/>
        <v>0</v>
      </c>
      <c r="M119" s="157">
        <f t="shared" si="9"/>
        <v>0</v>
      </c>
      <c r="N119" s="157">
        <f t="shared" si="10"/>
        <v>0</v>
      </c>
      <c r="O119" s="157">
        <f t="shared" si="12"/>
        <v>0</v>
      </c>
      <c r="P119" s="157">
        <f t="shared" si="13"/>
        <v>0</v>
      </c>
      <c r="Q119" s="157">
        <f t="shared" si="14"/>
        <v>0</v>
      </c>
      <c r="R119" s="157">
        <f t="shared" si="15"/>
        <v>0</v>
      </c>
      <c r="S119" s="8"/>
    </row>
    <row r="120" spans="1:19" s="102" customFormat="1" ht="41" customHeight="1" thickTop="1" x14ac:dyDescent="0.2">
      <c r="A120" s="291" t="s">
        <v>13</v>
      </c>
      <c r="B120" s="302" t="s">
        <v>44</v>
      </c>
      <c r="C120" s="64" t="s">
        <v>240</v>
      </c>
      <c r="D120" s="64" t="s">
        <v>65</v>
      </c>
      <c r="E120" s="65" t="s">
        <v>322</v>
      </c>
      <c r="F120" s="67" t="s">
        <v>132</v>
      </c>
      <c r="G120" s="100"/>
      <c r="H120" s="225" t="str">
        <f>IF(ISBLANK(H110),"Waiting",H110)</f>
        <v>No</v>
      </c>
      <c r="I120" s="209"/>
      <c r="J120" s="156" t="s">
        <v>13</v>
      </c>
      <c r="K120" s="156">
        <f t="shared" si="11"/>
        <v>0</v>
      </c>
      <c r="L120" s="156">
        <f t="shared" si="8"/>
        <v>0</v>
      </c>
      <c r="M120" s="156">
        <f t="shared" si="9"/>
        <v>0</v>
      </c>
      <c r="N120" s="156">
        <f t="shared" si="10"/>
        <v>0</v>
      </c>
      <c r="O120" s="156">
        <f t="shared" si="12"/>
        <v>0</v>
      </c>
      <c r="P120" s="156">
        <f t="shared" si="13"/>
        <v>0</v>
      </c>
      <c r="Q120" s="156">
        <f t="shared" si="14"/>
        <v>0</v>
      </c>
      <c r="R120" s="156">
        <f t="shared" si="15"/>
        <v>0</v>
      </c>
      <c r="S120" s="206"/>
    </row>
    <row r="121" spans="1:19" s="102" customFormat="1" ht="144" x14ac:dyDescent="0.2">
      <c r="A121" s="292"/>
      <c r="B121" s="303"/>
      <c r="C121" s="64" t="s">
        <v>241</v>
      </c>
      <c r="D121" s="64" t="s">
        <v>65</v>
      </c>
      <c r="E121" s="65" t="s">
        <v>323</v>
      </c>
      <c r="F121" s="67" t="s">
        <v>527</v>
      </c>
      <c r="G121" s="100"/>
      <c r="H121" s="103" t="str">
        <f>IF(ISBLANK(H111),"Waiting",H111)</f>
        <v>Yes</v>
      </c>
      <c r="I121" s="3" t="s">
        <v>810</v>
      </c>
      <c r="J121" s="155" t="s">
        <v>13</v>
      </c>
      <c r="K121" s="155">
        <f t="shared" si="11"/>
        <v>1</v>
      </c>
      <c r="L121" s="155">
        <f t="shared" si="8"/>
        <v>0</v>
      </c>
      <c r="M121" s="155">
        <f t="shared" si="9"/>
        <v>0</v>
      </c>
      <c r="N121" s="155">
        <f t="shared" si="10"/>
        <v>0</v>
      </c>
      <c r="O121" s="155">
        <f t="shared" si="12"/>
        <v>0</v>
      </c>
      <c r="P121" s="155">
        <f t="shared" si="13"/>
        <v>0</v>
      </c>
      <c r="Q121" s="155">
        <f t="shared" si="14"/>
        <v>0</v>
      </c>
      <c r="R121" s="155">
        <f t="shared" si="15"/>
        <v>0</v>
      </c>
      <c r="S121" s="6"/>
    </row>
    <row r="122" spans="1:19" s="102" customFormat="1" ht="108" x14ac:dyDescent="0.2">
      <c r="A122" s="292"/>
      <c r="B122" s="303"/>
      <c r="C122" s="64" t="s">
        <v>242</v>
      </c>
      <c r="D122" s="64" t="s">
        <v>65</v>
      </c>
      <c r="E122" s="65" t="s">
        <v>342</v>
      </c>
      <c r="F122" s="67" t="s">
        <v>133</v>
      </c>
      <c r="G122" s="100"/>
      <c r="H122" s="103" t="str">
        <f>IF(ISBLANK(H112),"Waiting",H112)</f>
        <v>Yes</v>
      </c>
      <c r="I122" s="3" t="s">
        <v>787</v>
      </c>
      <c r="J122" s="155" t="s">
        <v>13</v>
      </c>
      <c r="K122" s="155">
        <f t="shared" si="11"/>
        <v>1</v>
      </c>
      <c r="L122" s="155">
        <f t="shared" si="8"/>
        <v>0</v>
      </c>
      <c r="M122" s="155">
        <f t="shared" si="9"/>
        <v>0</v>
      </c>
      <c r="N122" s="155">
        <f t="shared" si="10"/>
        <v>0</v>
      </c>
      <c r="O122" s="155">
        <f t="shared" si="12"/>
        <v>0</v>
      </c>
      <c r="P122" s="155">
        <f t="shared" si="13"/>
        <v>0</v>
      </c>
      <c r="Q122" s="155">
        <f t="shared" si="14"/>
        <v>0</v>
      </c>
      <c r="R122" s="155">
        <f t="shared" si="15"/>
        <v>0</v>
      </c>
      <c r="S122" s="6"/>
    </row>
    <row r="123" spans="1:19" s="92" customFormat="1" ht="72" x14ac:dyDescent="0.2">
      <c r="A123" s="292"/>
      <c r="B123" s="303"/>
      <c r="C123" s="56" t="s">
        <v>247</v>
      </c>
      <c r="D123" s="56" t="s">
        <v>65</v>
      </c>
      <c r="E123" s="77" t="s">
        <v>618</v>
      </c>
      <c r="F123" s="78" t="s">
        <v>138</v>
      </c>
      <c r="G123" s="95"/>
      <c r="H123" s="128" t="s">
        <v>677</v>
      </c>
      <c r="I123" s="3" t="s">
        <v>813</v>
      </c>
      <c r="J123" s="155" t="s">
        <v>13</v>
      </c>
      <c r="K123" s="155">
        <f t="shared" si="11"/>
        <v>1</v>
      </c>
      <c r="L123" s="155">
        <f t="shared" si="8"/>
        <v>0</v>
      </c>
      <c r="M123" s="155">
        <f t="shared" si="9"/>
        <v>0</v>
      </c>
      <c r="N123" s="155">
        <f t="shared" si="10"/>
        <v>0</v>
      </c>
      <c r="O123" s="155">
        <f t="shared" si="12"/>
        <v>0</v>
      </c>
      <c r="P123" s="155">
        <f t="shared" si="13"/>
        <v>0</v>
      </c>
      <c r="Q123" s="155">
        <f t="shared" si="14"/>
        <v>0</v>
      </c>
      <c r="R123" s="155">
        <f t="shared" si="15"/>
        <v>0</v>
      </c>
      <c r="S123" s="6"/>
    </row>
    <row r="124" spans="1:19" s="92" customFormat="1" ht="126" x14ac:dyDescent="0.2">
      <c r="A124" s="292"/>
      <c r="B124" s="303"/>
      <c r="C124" s="64" t="s">
        <v>243</v>
      </c>
      <c r="D124" s="64" t="s">
        <v>65</v>
      </c>
      <c r="E124" s="65" t="s">
        <v>343</v>
      </c>
      <c r="F124" s="67" t="s">
        <v>134</v>
      </c>
      <c r="G124" s="100"/>
      <c r="H124" s="103" t="str">
        <f>IF(ISBLANK(H113),"Waiting",H113)</f>
        <v>Yes</v>
      </c>
      <c r="I124" s="3" t="s">
        <v>811</v>
      </c>
      <c r="J124" s="155" t="s">
        <v>13</v>
      </c>
      <c r="K124" s="155">
        <f t="shared" si="11"/>
        <v>1</v>
      </c>
      <c r="L124" s="155">
        <f t="shared" si="8"/>
        <v>0</v>
      </c>
      <c r="M124" s="155">
        <f t="shared" si="9"/>
        <v>0</v>
      </c>
      <c r="N124" s="155">
        <f t="shared" si="10"/>
        <v>0</v>
      </c>
      <c r="O124" s="155">
        <f t="shared" si="12"/>
        <v>0</v>
      </c>
      <c r="P124" s="155">
        <f t="shared" si="13"/>
        <v>0</v>
      </c>
      <c r="Q124" s="155">
        <f t="shared" si="14"/>
        <v>0</v>
      </c>
      <c r="R124" s="155">
        <f t="shared" si="15"/>
        <v>0</v>
      </c>
      <c r="S124" s="6"/>
    </row>
    <row r="125" spans="1:19" s="92" customFormat="1" ht="36" x14ac:dyDescent="0.2">
      <c r="A125" s="292"/>
      <c r="B125" s="303"/>
      <c r="C125" s="64" t="s">
        <v>245</v>
      </c>
      <c r="D125" s="64" t="s">
        <v>65</v>
      </c>
      <c r="E125" s="65" t="s">
        <v>344</v>
      </c>
      <c r="F125" s="67" t="s">
        <v>136</v>
      </c>
      <c r="G125" s="100"/>
      <c r="H125" s="103" t="str">
        <f>IF(ISBLANK(H115),"Waiting",H115)</f>
        <v>No</v>
      </c>
      <c r="I125" s="3"/>
      <c r="J125" s="155" t="s">
        <v>13</v>
      </c>
      <c r="K125" s="155">
        <f t="shared" si="11"/>
        <v>0</v>
      </c>
      <c r="L125" s="155">
        <f t="shared" si="8"/>
        <v>0</v>
      </c>
      <c r="M125" s="155">
        <f t="shared" si="9"/>
        <v>0</v>
      </c>
      <c r="N125" s="155">
        <f t="shared" si="10"/>
        <v>0</v>
      </c>
      <c r="O125" s="155">
        <f t="shared" si="12"/>
        <v>0</v>
      </c>
      <c r="P125" s="155">
        <f t="shared" si="13"/>
        <v>0</v>
      </c>
      <c r="Q125" s="155">
        <f t="shared" si="14"/>
        <v>0</v>
      </c>
      <c r="R125" s="155">
        <f t="shared" si="15"/>
        <v>0</v>
      </c>
      <c r="S125" s="6"/>
    </row>
    <row r="126" spans="1:19" s="92" customFormat="1" ht="54" x14ac:dyDescent="0.2">
      <c r="A126" s="292"/>
      <c r="B126" s="303"/>
      <c r="C126" s="64" t="s">
        <v>244</v>
      </c>
      <c r="D126" s="64" t="s">
        <v>65</v>
      </c>
      <c r="E126" s="65" t="s">
        <v>324</v>
      </c>
      <c r="F126" s="67" t="s">
        <v>135</v>
      </c>
      <c r="G126" s="100"/>
      <c r="H126" s="103" t="str">
        <f>IF(ISBLANK(H114),"Waiting",H114)</f>
        <v>No</v>
      </c>
      <c r="I126" s="3"/>
      <c r="J126" s="155" t="s">
        <v>13</v>
      </c>
      <c r="K126" s="155">
        <f t="shared" si="11"/>
        <v>0</v>
      </c>
      <c r="L126" s="155">
        <f t="shared" si="8"/>
        <v>0</v>
      </c>
      <c r="M126" s="155">
        <f t="shared" si="9"/>
        <v>0</v>
      </c>
      <c r="N126" s="155">
        <f t="shared" si="10"/>
        <v>0</v>
      </c>
      <c r="O126" s="155">
        <f t="shared" si="12"/>
        <v>0</v>
      </c>
      <c r="P126" s="155">
        <f t="shared" si="13"/>
        <v>0</v>
      </c>
      <c r="Q126" s="155">
        <f t="shared" si="14"/>
        <v>0</v>
      </c>
      <c r="R126" s="155">
        <f t="shared" si="15"/>
        <v>0</v>
      </c>
      <c r="S126" s="6"/>
    </row>
    <row r="127" spans="1:19" s="92" customFormat="1" ht="144" x14ac:dyDescent="0.2">
      <c r="A127" s="292"/>
      <c r="B127" s="303"/>
      <c r="C127" s="64" t="s">
        <v>237</v>
      </c>
      <c r="D127" s="64" t="s">
        <v>65</v>
      </c>
      <c r="E127" s="65" t="s">
        <v>340</v>
      </c>
      <c r="F127" s="67" t="s">
        <v>130</v>
      </c>
      <c r="G127" s="100"/>
      <c r="H127" s="103" t="str">
        <f>IF(ISBLANK(H103),"Waiting",H103)</f>
        <v>Yes</v>
      </c>
      <c r="I127" s="3" t="s">
        <v>812</v>
      </c>
      <c r="J127" s="155" t="s">
        <v>13</v>
      </c>
      <c r="K127" s="155">
        <f t="shared" si="11"/>
        <v>1</v>
      </c>
      <c r="L127" s="155">
        <f t="shared" si="8"/>
        <v>0</v>
      </c>
      <c r="M127" s="155">
        <f t="shared" si="9"/>
        <v>0</v>
      </c>
      <c r="N127" s="155">
        <f t="shared" si="10"/>
        <v>0</v>
      </c>
      <c r="O127" s="155">
        <f t="shared" si="12"/>
        <v>0</v>
      </c>
      <c r="P127" s="155">
        <f t="shared" si="13"/>
        <v>0</v>
      </c>
      <c r="Q127" s="155">
        <f t="shared" si="14"/>
        <v>0</v>
      </c>
      <c r="R127" s="155">
        <f t="shared" si="15"/>
        <v>0</v>
      </c>
      <c r="S127" s="10"/>
    </row>
    <row r="128" spans="1:19" s="92" customFormat="1" ht="36" x14ac:dyDescent="0.2">
      <c r="A128" s="292"/>
      <c r="B128" s="303"/>
      <c r="C128" s="197" t="s">
        <v>558</v>
      </c>
      <c r="D128" s="198" t="s">
        <v>65</v>
      </c>
      <c r="E128" s="199" t="s">
        <v>537</v>
      </c>
      <c r="F128" s="200"/>
      <c r="G128" s="100"/>
      <c r="H128" s="128" t="s">
        <v>678</v>
      </c>
      <c r="I128" s="9"/>
      <c r="J128" s="155" t="s">
        <v>13</v>
      </c>
      <c r="K128" s="155">
        <f t="shared" si="11"/>
        <v>0</v>
      </c>
      <c r="L128" s="155">
        <f t="shared" si="8"/>
        <v>0</v>
      </c>
      <c r="M128" s="155">
        <f t="shared" si="9"/>
        <v>0</v>
      </c>
      <c r="N128" s="155">
        <f t="shared" si="10"/>
        <v>0</v>
      </c>
      <c r="O128" s="155">
        <f t="shared" si="12"/>
        <v>0</v>
      </c>
      <c r="P128" s="155">
        <f t="shared" si="13"/>
        <v>0</v>
      </c>
      <c r="Q128" s="155">
        <f t="shared" si="14"/>
        <v>0</v>
      </c>
      <c r="R128" s="155">
        <f t="shared" si="15"/>
        <v>0</v>
      </c>
      <c r="S128" s="10"/>
    </row>
    <row r="129" spans="1:19" s="92" customFormat="1" ht="36" x14ac:dyDescent="0.2">
      <c r="A129" s="292"/>
      <c r="B129" s="303"/>
      <c r="C129" s="203" t="s">
        <v>575</v>
      </c>
      <c r="D129" s="204" t="s">
        <v>66</v>
      </c>
      <c r="E129" s="205" t="s">
        <v>538</v>
      </c>
      <c r="F129" s="200"/>
      <c r="G129" s="100"/>
      <c r="H129" s="130" t="s">
        <v>678</v>
      </c>
      <c r="I129" s="9"/>
      <c r="J129" s="155" t="s">
        <v>13</v>
      </c>
      <c r="K129" s="155">
        <f t="shared" si="11"/>
        <v>0</v>
      </c>
      <c r="L129" s="155">
        <f t="shared" si="8"/>
        <v>0</v>
      </c>
      <c r="M129" s="155">
        <f t="shared" si="9"/>
        <v>0</v>
      </c>
      <c r="N129" s="155">
        <f t="shared" si="10"/>
        <v>0</v>
      </c>
      <c r="O129" s="155">
        <f t="shared" si="12"/>
        <v>0</v>
      </c>
      <c r="P129" s="155">
        <f t="shared" si="13"/>
        <v>0</v>
      </c>
      <c r="Q129" s="155">
        <f t="shared" si="14"/>
        <v>0</v>
      </c>
      <c r="R129" s="155">
        <f t="shared" si="15"/>
        <v>0</v>
      </c>
      <c r="S129" s="10"/>
    </row>
    <row r="130" spans="1:19" s="92" customFormat="1" ht="21" thickBot="1" x14ac:dyDescent="0.25">
      <c r="A130" s="293"/>
      <c r="B130" s="304"/>
      <c r="C130" s="56" t="s">
        <v>468</v>
      </c>
      <c r="D130" s="56" t="s">
        <v>390</v>
      </c>
      <c r="E130" s="77" t="s">
        <v>458</v>
      </c>
      <c r="F130" s="78"/>
      <c r="G130" s="100"/>
      <c r="H130" s="130" t="s">
        <v>678</v>
      </c>
      <c r="I130" s="7"/>
      <c r="J130" s="157" t="s">
        <v>13</v>
      </c>
      <c r="K130" s="157">
        <f t="shared" si="11"/>
        <v>0</v>
      </c>
      <c r="L130" s="157">
        <f t="shared" si="8"/>
        <v>0</v>
      </c>
      <c r="M130" s="157">
        <f t="shared" si="9"/>
        <v>0</v>
      </c>
      <c r="N130" s="157">
        <f t="shared" si="10"/>
        <v>0</v>
      </c>
      <c r="O130" s="157">
        <f t="shared" si="12"/>
        <v>0</v>
      </c>
      <c r="P130" s="157">
        <f t="shared" si="13"/>
        <v>0</v>
      </c>
      <c r="Q130" s="157">
        <f t="shared" si="14"/>
        <v>0</v>
      </c>
      <c r="R130" s="157">
        <f t="shared" si="15"/>
        <v>0</v>
      </c>
      <c r="S130" s="8"/>
    </row>
    <row r="131" spans="1:19" s="92" customFormat="1" ht="181" thickTop="1" x14ac:dyDescent="0.2">
      <c r="A131" s="294" t="s">
        <v>14</v>
      </c>
      <c r="B131" s="294" t="s">
        <v>45</v>
      </c>
      <c r="C131" s="61" t="s">
        <v>248</v>
      </c>
      <c r="D131" s="61" t="s">
        <v>65</v>
      </c>
      <c r="E131" s="66" t="s">
        <v>346</v>
      </c>
      <c r="F131" s="80" t="s">
        <v>139</v>
      </c>
      <c r="G131" s="95"/>
      <c r="H131" s="127" t="s">
        <v>677</v>
      </c>
      <c r="I131" s="4" t="s">
        <v>685</v>
      </c>
      <c r="J131" s="154" t="s">
        <v>14</v>
      </c>
      <c r="K131" s="154">
        <f t="shared" si="11"/>
        <v>1</v>
      </c>
      <c r="L131" s="154">
        <f t="shared" ref="L131:L195" si="16">IF(AND($H131="Yes",NOT(ISERROR(SEARCH("-L-",$C131)))),1,0)</f>
        <v>0</v>
      </c>
      <c r="M131" s="154">
        <f t="shared" ref="M131:M195" si="17">IF(AND($H131="Yes",NOT(ISERROR(SEARCH("-U-",$C131)))),1,0)</f>
        <v>0</v>
      </c>
      <c r="N131" s="154">
        <f t="shared" ref="N131:N195" si="18">IF(AND($H131="Yes",NOT(ISERROR(SEARCH("-P-",$C131)))),1,0)</f>
        <v>0</v>
      </c>
      <c r="O131" s="156">
        <f t="shared" si="12"/>
        <v>0</v>
      </c>
      <c r="P131" s="156">
        <f t="shared" si="13"/>
        <v>0</v>
      </c>
      <c r="Q131" s="156">
        <f t="shared" si="14"/>
        <v>0</v>
      </c>
      <c r="R131" s="156">
        <f t="shared" si="15"/>
        <v>0</v>
      </c>
      <c r="S131" s="5"/>
    </row>
    <row r="132" spans="1:19" s="92" customFormat="1" ht="144" x14ac:dyDescent="0.2">
      <c r="A132" s="290"/>
      <c r="B132" s="290"/>
      <c r="C132" s="79" t="s">
        <v>241</v>
      </c>
      <c r="D132" s="79" t="s">
        <v>65</v>
      </c>
      <c r="E132" s="74" t="s">
        <v>323</v>
      </c>
      <c r="F132" s="75" t="s">
        <v>527</v>
      </c>
      <c r="G132" s="108"/>
      <c r="H132" s="103" t="str">
        <f>IF(ISBLANK(H111),"Waiting",H111)</f>
        <v>Yes</v>
      </c>
      <c r="I132" s="3" t="s">
        <v>683</v>
      </c>
      <c r="J132" s="155" t="s">
        <v>14</v>
      </c>
      <c r="K132" s="155">
        <f t="shared" ref="K132:K196" si="19">IF(AND($H132="Yes",NOT(ISERROR(SEARCH("-H-",$C132)))),1,0)</f>
        <v>1</v>
      </c>
      <c r="L132" s="155">
        <f t="shared" si="16"/>
        <v>0</v>
      </c>
      <c r="M132" s="155">
        <f t="shared" si="17"/>
        <v>0</v>
      </c>
      <c r="N132" s="155">
        <f t="shared" si="18"/>
        <v>0</v>
      </c>
      <c r="O132" s="155">
        <f t="shared" si="12"/>
        <v>0</v>
      </c>
      <c r="P132" s="155">
        <f t="shared" si="13"/>
        <v>0</v>
      </c>
      <c r="Q132" s="155">
        <f t="shared" si="14"/>
        <v>0</v>
      </c>
      <c r="R132" s="155">
        <f t="shared" si="15"/>
        <v>0</v>
      </c>
      <c r="S132" s="126"/>
    </row>
    <row r="133" spans="1:19" s="92" customFormat="1" ht="36" x14ac:dyDescent="0.2">
      <c r="A133" s="290"/>
      <c r="B133" s="290"/>
      <c r="C133" s="191" t="s">
        <v>559</v>
      </c>
      <c r="D133" s="192" t="s">
        <v>65</v>
      </c>
      <c r="E133" s="193" t="s">
        <v>537</v>
      </c>
      <c r="F133" s="201"/>
      <c r="G133" s="108"/>
      <c r="H133" s="128" t="s">
        <v>678</v>
      </c>
      <c r="I133" s="3"/>
      <c r="J133" s="155" t="s">
        <v>14</v>
      </c>
      <c r="K133" s="155">
        <f t="shared" si="19"/>
        <v>0</v>
      </c>
      <c r="L133" s="155">
        <f t="shared" si="16"/>
        <v>0</v>
      </c>
      <c r="M133" s="155">
        <f t="shared" si="17"/>
        <v>0</v>
      </c>
      <c r="N133" s="155">
        <f t="shared" si="18"/>
        <v>0</v>
      </c>
      <c r="O133" s="155">
        <f t="shared" si="12"/>
        <v>0</v>
      </c>
      <c r="P133" s="155">
        <f t="shared" si="13"/>
        <v>0</v>
      </c>
      <c r="Q133" s="155">
        <f t="shared" si="14"/>
        <v>0</v>
      </c>
      <c r="R133" s="155">
        <f t="shared" si="15"/>
        <v>0</v>
      </c>
      <c r="S133" s="126"/>
    </row>
    <row r="134" spans="1:19" s="92" customFormat="1" ht="36" x14ac:dyDescent="0.2">
      <c r="A134" s="290"/>
      <c r="B134" s="290"/>
      <c r="C134" s="194" t="s">
        <v>576</v>
      </c>
      <c r="D134" s="195" t="s">
        <v>66</v>
      </c>
      <c r="E134" s="196" t="s">
        <v>538</v>
      </c>
      <c r="F134" s="201"/>
      <c r="G134" s="108"/>
      <c r="H134" s="128" t="s">
        <v>678</v>
      </c>
      <c r="I134" s="3"/>
      <c r="J134" s="155" t="s">
        <v>14</v>
      </c>
      <c r="K134" s="155">
        <f t="shared" si="19"/>
        <v>0</v>
      </c>
      <c r="L134" s="155">
        <f t="shared" si="16"/>
        <v>0</v>
      </c>
      <c r="M134" s="155">
        <f t="shared" si="17"/>
        <v>0</v>
      </c>
      <c r="N134" s="155">
        <f t="shared" si="18"/>
        <v>0</v>
      </c>
      <c r="O134" s="155">
        <f t="shared" si="12"/>
        <v>0</v>
      </c>
      <c r="P134" s="155">
        <f t="shared" si="13"/>
        <v>0</v>
      </c>
      <c r="Q134" s="155">
        <f t="shared" si="14"/>
        <v>0</v>
      </c>
      <c r="R134" s="155">
        <f t="shared" si="15"/>
        <v>0</v>
      </c>
      <c r="S134" s="126"/>
    </row>
    <row r="135" spans="1:19" s="92" customFormat="1" ht="21" thickBot="1" x14ac:dyDescent="0.25">
      <c r="A135" s="298"/>
      <c r="B135" s="298"/>
      <c r="C135" s="61" t="s">
        <v>469</v>
      </c>
      <c r="D135" s="61" t="s">
        <v>390</v>
      </c>
      <c r="E135" s="66" t="s">
        <v>458</v>
      </c>
      <c r="F135" s="80"/>
      <c r="G135" s="108"/>
      <c r="H135" s="128" t="s">
        <v>678</v>
      </c>
      <c r="I135" s="137"/>
      <c r="J135" s="155" t="s">
        <v>14</v>
      </c>
      <c r="K135" s="155">
        <f t="shared" si="19"/>
        <v>0</v>
      </c>
      <c r="L135" s="155">
        <f t="shared" si="16"/>
        <v>0</v>
      </c>
      <c r="M135" s="155">
        <f t="shared" si="17"/>
        <v>0</v>
      </c>
      <c r="N135" s="155">
        <f t="shared" si="18"/>
        <v>0</v>
      </c>
      <c r="O135" s="157">
        <f t="shared" ref="O135:O198" si="20">IF(AND($H135="Split",$D135="High"),1,0)</f>
        <v>0</v>
      </c>
      <c r="P135" s="157">
        <f t="shared" ref="P135:P198" si="21">IF(AND($H135="Split",$D135="Low"),1,0)</f>
        <v>0</v>
      </c>
      <c r="Q135" s="157">
        <f t="shared" ref="Q135:Q198" si="22">IF(AND($H135="Split",$D135="Unlikely"),1,0)</f>
        <v>0</v>
      </c>
      <c r="R135" s="157">
        <f t="shared" ref="R135:R198" si="23">IF(AND($H135="Split",$D135="Moderate"),1,0)</f>
        <v>0</v>
      </c>
      <c r="S135" s="138"/>
    </row>
    <row r="136" spans="1:19" s="102" customFormat="1" ht="145" thickTop="1" x14ac:dyDescent="0.2">
      <c r="A136" s="291" t="s">
        <v>15</v>
      </c>
      <c r="B136" s="291" t="s">
        <v>46</v>
      </c>
      <c r="C136" s="64" t="s">
        <v>232</v>
      </c>
      <c r="D136" s="64" t="s">
        <v>65</v>
      </c>
      <c r="E136" s="65" t="s">
        <v>347</v>
      </c>
      <c r="F136" s="67" t="s">
        <v>125</v>
      </c>
      <c r="G136" s="100"/>
      <c r="H136" s="105" t="str">
        <f t="shared" ref="H136:H142" si="24">IF(ISBLANK(H98),"Waiting",H98)</f>
        <v>Yes</v>
      </c>
      <c r="I136" s="4" t="s">
        <v>784</v>
      </c>
      <c r="J136" s="154" t="s">
        <v>15</v>
      </c>
      <c r="K136" s="154">
        <f t="shared" si="19"/>
        <v>1</v>
      </c>
      <c r="L136" s="154">
        <f t="shared" si="16"/>
        <v>0</v>
      </c>
      <c r="M136" s="154">
        <f t="shared" si="17"/>
        <v>0</v>
      </c>
      <c r="N136" s="154">
        <f t="shared" si="18"/>
        <v>0</v>
      </c>
      <c r="O136" s="156">
        <f t="shared" si="20"/>
        <v>0</v>
      </c>
      <c r="P136" s="156">
        <f t="shared" si="21"/>
        <v>0</v>
      </c>
      <c r="Q136" s="156">
        <f t="shared" si="22"/>
        <v>0</v>
      </c>
      <c r="R136" s="156">
        <f t="shared" si="23"/>
        <v>0</v>
      </c>
      <c r="S136" s="5"/>
    </row>
    <row r="137" spans="1:19" s="102" customFormat="1" ht="54" x14ac:dyDescent="0.2">
      <c r="A137" s="292"/>
      <c r="B137" s="292"/>
      <c r="C137" s="64" t="s">
        <v>233</v>
      </c>
      <c r="D137" s="64" t="s">
        <v>65</v>
      </c>
      <c r="E137" s="65" t="s">
        <v>336</v>
      </c>
      <c r="F137" s="67" t="s">
        <v>126</v>
      </c>
      <c r="G137" s="100"/>
      <c r="H137" s="103" t="str">
        <f t="shared" si="24"/>
        <v>Yes</v>
      </c>
      <c r="I137" s="3"/>
      <c r="J137" s="155" t="s">
        <v>15</v>
      </c>
      <c r="K137" s="155">
        <f t="shared" si="19"/>
        <v>1</v>
      </c>
      <c r="L137" s="155">
        <f t="shared" si="16"/>
        <v>0</v>
      </c>
      <c r="M137" s="155">
        <f t="shared" si="17"/>
        <v>0</v>
      </c>
      <c r="N137" s="155">
        <f t="shared" si="18"/>
        <v>0</v>
      </c>
      <c r="O137" s="155">
        <f t="shared" si="20"/>
        <v>0</v>
      </c>
      <c r="P137" s="155">
        <f t="shared" si="21"/>
        <v>0</v>
      </c>
      <c r="Q137" s="155">
        <f t="shared" si="22"/>
        <v>0</v>
      </c>
      <c r="R137" s="155">
        <f t="shared" si="23"/>
        <v>0</v>
      </c>
      <c r="S137" s="6"/>
    </row>
    <row r="138" spans="1:19" s="102" customFormat="1" ht="36" x14ac:dyDescent="0.2">
      <c r="A138" s="292"/>
      <c r="B138" s="292"/>
      <c r="C138" s="64" t="s">
        <v>234</v>
      </c>
      <c r="D138" s="64" t="s">
        <v>65</v>
      </c>
      <c r="E138" s="65" t="s">
        <v>337</v>
      </c>
      <c r="F138" s="67" t="s">
        <v>127</v>
      </c>
      <c r="G138" s="100"/>
      <c r="H138" s="103" t="str">
        <f t="shared" si="24"/>
        <v>No</v>
      </c>
      <c r="I138" s="3"/>
      <c r="J138" s="155" t="s">
        <v>15</v>
      </c>
      <c r="K138" s="155">
        <f t="shared" si="19"/>
        <v>0</v>
      </c>
      <c r="L138" s="155">
        <f t="shared" si="16"/>
        <v>0</v>
      </c>
      <c r="M138" s="155">
        <f t="shared" si="17"/>
        <v>0</v>
      </c>
      <c r="N138" s="155">
        <f t="shared" si="18"/>
        <v>0</v>
      </c>
      <c r="O138" s="155">
        <f t="shared" si="20"/>
        <v>0</v>
      </c>
      <c r="P138" s="155">
        <f t="shared" si="21"/>
        <v>0</v>
      </c>
      <c r="Q138" s="155">
        <f t="shared" si="22"/>
        <v>0</v>
      </c>
      <c r="R138" s="155">
        <f t="shared" si="23"/>
        <v>0</v>
      </c>
      <c r="S138" s="6"/>
    </row>
    <row r="139" spans="1:19" s="102" customFormat="1" ht="144" x14ac:dyDescent="0.2">
      <c r="A139" s="292"/>
      <c r="B139" s="292"/>
      <c r="C139" s="64" t="s">
        <v>235</v>
      </c>
      <c r="D139" s="64" t="s">
        <v>65</v>
      </c>
      <c r="E139" s="65" t="s">
        <v>338</v>
      </c>
      <c r="F139" s="67" t="s">
        <v>128</v>
      </c>
      <c r="G139" s="100"/>
      <c r="H139" s="103" t="str">
        <f t="shared" si="24"/>
        <v>Yes</v>
      </c>
      <c r="I139" s="3" t="s">
        <v>785</v>
      </c>
      <c r="J139" s="155" t="s">
        <v>15</v>
      </c>
      <c r="K139" s="155">
        <f t="shared" si="19"/>
        <v>1</v>
      </c>
      <c r="L139" s="155">
        <f t="shared" si="16"/>
        <v>0</v>
      </c>
      <c r="M139" s="155">
        <f t="shared" si="17"/>
        <v>0</v>
      </c>
      <c r="N139" s="155">
        <f t="shared" si="18"/>
        <v>0</v>
      </c>
      <c r="O139" s="155">
        <f t="shared" si="20"/>
        <v>0</v>
      </c>
      <c r="P139" s="155">
        <f t="shared" si="21"/>
        <v>0</v>
      </c>
      <c r="Q139" s="155">
        <f t="shared" si="22"/>
        <v>0</v>
      </c>
      <c r="R139" s="155">
        <f t="shared" si="23"/>
        <v>0</v>
      </c>
      <c r="S139" s="6"/>
    </row>
    <row r="140" spans="1:19" s="102" customFormat="1" ht="72" x14ac:dyDescent="0.2">
      <c r="A140" s="292"/>
      <c r="B140" s="292"/>
      <c r="C140" s="64" t="s">
        <v>236</v>
      </c>
      <c r="D140" s="64" t="s">
        <v>65</v>
      </c>
      <c r="E140" s="65" t="s">
        <v>339</v>
      </c>
      <c r="F140" s="67" t="s">
        <v>129</v>
      </c>
      <c r="G140" s="100"/>
      <c r="H140" s="103" t="str">
        <f t="shared" si="24"/>
        <v>Yes</v>
      </c>
      <c r="I140" s="3" t="s">
        <v>786</v>
      </c>
      <c r="J140" s="155" t="s">
        <v>15</v>
      </c>
      <c r="K140" s="155">
        <f t="shared" si="19"/>
        <v>1</v>
      </c>
      <c r="L140" s="155">
        <f t="shared" si="16"/>
        <v>0</v>
      </c>
      <c r="M140" s="155">
        <f t="shared" si="17"/>
        <v>0</v>
      </c>
      <c r="N140" s="155">
        <f t="shared" si="18"/>
        <v>0</v>
      </c>
      <c r="O140" s="155">
        <f t="shared" si="20"/>
        <v>0</v>
      </c>
      <c r="P140" s="155">
        <f t="shared" si="21"/>
        <v>0</v>
      </c>
      <c r="Q140" s="155">
        <f t="shared" si="22"/>
        <v>0</v>
      </c>
      <c r="R140" s="155">
        <f t="shared" si="23"/>
        <v>0</v>
      </c>
      <c r="S140" s="6"/>
    </row>
    <row r="141" spans="1:19" s="102" customFormat="1" ht="144" x14ac:dyDescent="0.2">
      <c r="A141" s="292"/>
      <c r="B141" s="292"/>
      <c r="C141" s="64" t="s">
        <v>237</v>
      </c>
      <c r="D141" s="64" t="s">
        <v>65</v>
      </c>
      <c r="E141" s="65" t="s">
        <v>340</v>
      </c>
      <c r="F141" s="67" t="s">
        <v>130</v>
      </c>
      <c r="G141" s="100"/>
      <c r="H141" s="103" t="str">
        <f t="shared" si="24"/>
        <v>Yes</v>
      </c>
      <c r="I141" s="3" t="s">
        <v>684</v>
      </c>
      <c r="J141" s="155" t="s">
        <v>15</v>
      </c>
      <c r="K141" s="155">
        <f t="shared" si="19"/>
        <v>1</v>
      </c>
      <c r="L141" s="155">
        <f t="shared" si="16"/>
        <v>0</v>
      </c>
      <c r="M141" s="155">
        <f t="shared" si="17"/>
        <v>0</v>
      </c>
      <c r="N141" s="155">
        <f t="shared" si="18"/>
        <v>0</v>
      </c>
      <c r="O141" s="155">
        <f t="shared" si="20"/>
        <v>0</v>
      </c>
      <c r="P141" s="155">
        <f t="shared" si="21"/>
        <v>0</v>
      </c>
      <c r="Q141" s="155">
        <f t="shared" si="22"/>
        <v>0</v>
      </c>
      <c r="R141" s="155">
        <f t="shared" si="23"/>
        <v>0</v>
      </c>
      <c r="S141" s="6"/>
    </row>
    <row r="142" spans="1:19" s="102" customFormat="1" ht="36" x14ac:dyDescent="0.2">
      <c r="A142" s="292"/>
      <c r="B142" s="292"/>
      <c r="C142" s="64" t="s">
        <v>238</v>
      </c>
      <c r="D142" s="64" t="s">
        <v>65</v>
      </c>
      <c r="E142" s="65" t="s">
        <v>341</v>
      </c>
      <c r="F142" s="67" t="s">
        <v>131</v>
      </c>
      <c r="G142" s="100"/>
      <c r="H142" s="103" t="str">
        <f t="shared" si="24"/>
        <v>No</v>
      </c>
      <c r="I142" s="3"/>
      <c r="J142" s="155" t="s">
        <v>15</v>
      </c>
      <c r="K142" s="155">
        <f t="shared" si="19"/>
        <v>0</v>
      </c>
      <c r="L142" s="155">
        <f t="shared" si="16"/>
        <v>0</v>
      </c>
      <c r="M142" s="155">
        <f t="shared" si="17"/>
        <v>0</v>
      </c>
      <c r="N142" s="155">
        <f t="shared" si="18"/>
        <v>0</v>
      </c>
      <c r="O142" s="155">
        <f t="shared" si="20"/>
        <v>0</v>
      </c>
      <c r="P142" s="155">
        <f t="shared" si="21"/>
        <v>0</v>
      </c>
      <c r="Q142" s="155">
        <f t="shared" si="22"/>
        <v>0</v>
      </c>
      <c r="R142" s="155">
        <f t="shared" si="23"/>
        <v>0</v>
      </c>
      <c r="S142" s="6"/>
    </row>
    <row r="143" spans="1:19" s="102" customFormat="1" ht="144" x14ac:dyDescent="0.2">
      <c r="A143" s="292"/>
      <c r="B143" s="292"/>
      <c r="C143" s="64" t="s">
        <v>239</v>
      </c>
      <c r="D143" s="64" t="s">
        <v>65</v>
      </c>
      <c r="E143" s="65" t="s">
        <v>321</v>
      </c>
      <c r="F143" s="67" t="s">
        <v>528</v>
      </c>
      <c r="G143" s="100"/>
      <c r="H143" s="103" t="str">
        <f>IF(ISBLANK(H109),"Waiting",H109)</f>
        <v>Yes</v>
      </c>
      <c r="I143" s="3" t="s">
        <v>800</v>
      </c>
      <c r="J143" s="155" t="s">
        <v>15</v>
      </c>
      <c r="K143" s="155">
        <f t="shared" si="19"/>
        <v>1</v>
      </c>
      <c r="L143" s="155">
        <f t="shared" si="16"/>
        <v>0</v>
      </c>
      <c r="M143" s="155">
        <f t="shared" si="17"/>
        <v>0</v>
      </c>
      <c r="N143" s="155">
        <f t="shared" si="18"/>
        <v>0</v>
      </c>
      <c r="O143" s="155">
        <f t="shared" si="20"/>
        <v>0</v>
      </c>
      <c r="P143" s="155">
        <f t="shared" si="21"/>
        <v>0</v>
      </c>
      <c r="Q143" s="155">
        <f t="shared" si="22"/>
        <v>0</v>
      </c>
      <c r="R143" s="155">
        <f t="shared" si="23"/>
        <v>0</v>
      </c>
      <c r="S143" s="6"/>
    </row>
    <row r="144" spans="1:19" s="102" customFormat="1" ht="36" x14ac:dyDescent="0.2">
      <c r="A144" s="292"/>
      <c r="B144" s="292"/>
      <c r="C144" s="64" t="s">
        <v>240</v>
      </c>
      <c r="D144" s="64" t="s">
        <v>65</v>
      </c>
      <c r="E144" s="65" t="s">
        <v>322</v>
      </c>
      <c r="F144" s="67" t="s">
        <v>132</v>
      </c>
      <c r="G144" s="100"/>
      <c r="H144" s="103" t="str">
        <f>IF(ISBLANK(H110),"Waiting",H110)</f>
        <v>No</v>
      </c>
      <c r="I144" s="3"/>
      <c r="J144" s="155" t="s">
        <v>15</v>
      </c>
      <c r="K144" s="155">
        <f t="shared" si="19"/>
        <v>0</v>
      </c>
      <c r="L144" s="155">
        <f t="shared" si="16"/>
        <v>0</v>
      </c>
      <c r="M144" s="155">
        <f t="shared" si="17"/>
        <v>0</v>
      </c>
      <c r="N144" s="155">
        <f t="shared" si="18"/>
        <v>0</v>
      </c>
      <c r="O144" s="155">
        <f t="shared" si="20"/>
        <v>0</v>
      </c>
      <c r="P144" s="155">
        <f t="shared" si="21"/>
        <v>0</v>
      </c>
      <c r="Q144" s="155">
        <f t="shared" si="22"/>
        <v>0</v>
      </c>
      <c r="R144" s="155">
        <f t="shared" si="23"/>
        <v>0</v>
      </c>
      <c r="S144" s="6"/>
    </row>
    <row r="145" spans="1:19" s="102" customFormat="1" ht="144" x14ac:dyDescent="0.2">
      <c r="A145" s="292"/>
      <c r="B145" s="292"/>
      <c r="C145" s="64" t="s">
        <v>241</v>
      </c>
      <c r="D145" s="64" t="s">
        <v>65</v>
      </c>
      <c r="E145" s="65" t="s">
        <v>323</v>
      </c>
      <c r="F145" s="67" t="s">
        <v>529</v>
      </c>
      <c r="G145" s="100"/>
      <c r="H145" s="103" t="str">
        <f>IF(ISBLANK(H111),"Waiting",H111)</f>
        <v>Yes</v>
      </c>
      <c r="I145" s="3" t="s">
        <v>682</v>
      </c>
      <c r="J145" s="155" t="s">
        <v>15</v>
      </c>
      <c r="K145" s="155">
        <f t="shared" si="19"/>
        <v>1</v>
      </c>
      <c r="L145" s="155">
        <f t="shared" si="16"/>
        <v>0</v>
      </c>
      <c r="M145" s="155">
        <f t="shared" si="17"/>
        <v>0</v>
      </c>
      <c r="N145" s="155">
        <f t="shared" si="18"/>
        <v>0</v>
      </c>
      <c r="O145" s="155">
        <f t="shared" si="20"/>
        <v>0</v>
      </c>
      <c r="P145" s="155">
        <f t="shared" si="21"/>
        <v>0</v>
      </c>
      <c r="Q145" s="155">
        <f t="shared" si="22"/>
        <v>0</v>
      </c>
      <c r="R145" s="155">
        <f t="shared" si="23"/>
        <v>0</v>
      </c>
      <c r="S145" s="6"/>
    </row>
    <row r="146" spans="1:19" s="102" customFormat="1" ht="108" x14ac:dyDescent="0.2">
      <c r="A146" s="292"/>
      <c r="B146" s="292"/>
      <c r="C146" s="64" t="s">
        <v>242</v>
      </c>
      <c r="D146" s="64" t="s">
        <v>65</v>
      </c>
      <c r="E146" s="65" t="s">
        <v>342</v>
      </c>
      <c r="F146" s="67" t="s">
        <v>133</v>
      </c>
      <c r="G146" s="100"/>
      <c r="H146" s="103" t="str">
        <f>IF(ISBLANK(H112),"Waiting",H112)</f>
        <v>Yes</v>
      </c>
      <c r="I146" s="3" t="s">
        <v>799</v>
      </c>
      <c r="J146" s="155" t="s">
        <v>15</v>
      </c>
      <c r="K146" s="155">
        <f t="shared" si="19"/>
        <v>1</v>
      </c>
      <c r="L146" s="155">
        <f t="shared" si="16"/>
        <v>0</v>
      </c>
      <c r="M146" s="155">
        <f t="shared" si="17"/>
        <v>0</v>
      </c>
      <c r="N146" s="155">
        <f t="shared" si="18"/>
        <v>0</v>
      </c>
      <c r="O146" s="155">
        <f t="shared" si="20"/>
        <v>0</v>
      </c>
      <c r="P146" s="155">
        <f t="shared" si="21"/>
        <v>0</v>
      </c>
      <c r="Q146" s="155">
        <f t="shared" si="22"/>
        <v>0</v>
      </c>
      <c r="R146" s="155">
        <f t="shared" si="23"/>
        <v>0</v>
      </c>
      <c r="S146" s="6"/>
    </row>
    <row r="147" spans="1:19" s="102" customFormat="1" ht="108" x14ac:dyDescent="0.2">
      <c r="A147" s="292"/>
      <c r="B147" s="292"/>
      <c r="C147" s="226" t="s">
        <v>247</v>
      </c>
      <c r="D147" s="226" t="s">
        <v>65</v>
      </c>
      <c r="E147" s="65" t="s">
        <v>618</v>
      </c>
      <c r="F147" s="227" t="s">
        <v>138</v>
      </c>
      <c r="G147" s="100"/>
      <c r="H147" s="103" t="str">
        <f>IF(ISBLANK(H123),"Waiting",H123)</f>
        <v>Yes</v>
      </c>
      <c r="I147" s="3" t="s">
        <v>797</v>
      </c>
      <c r="J147" s="155" t="s">
        <v>15</v>
      </c>
      <c r="K147" s="155">
        <f t="shared" si="19"/>
        <v>1</v>
      </c>
      <c r="L147" s="155">
        <f t="shared" si="16"/>
        <v>0</v>
      </c>
      <c r="M147" s="155">
        <f t="shared" si="17"/>
        <v>0</v>
      </c>
      <c r="N147" s="155">
        <f t="shared" si="18"/>
        <v>0</v>
      </c>
      <c r="O147" s="155">
        <f t="shared" si="20"/>
        <v>0</v>
      </c>
      <c r="P147" s="155">
        <f t="shared" si="21"/>
        <v>0</v>
      </c>
      <c r="Q147" s="155">
        <f t="shared" si="22"/>
        <v>0</v>
      </c>
      <c r="R147" s="155">
        <f t="shared" si="23"/>
        <v>0</v>
      </c>
      <c r="S147" s="6"/>
    </row>
    <row r="148" spans="1:19" s="102" customFormat="1" ht="126" x14ac:dyDescent="0.2">
      <c r="A148" s="292"/>
      <c r="B148" s="292"/>
      <c r="C148" s="64" t="s">
        <v>243</v>
      </c>
      <c r="D148" s="64" t="s">
        <v>65</v>
      </c>
      <c r="E148" s="65" t="s">
        <v>343</v>
      </c>
      <c r="F148" s="67" t="s">
        <v>134</v>
      </c>
      <c r="G148" s="100"/>
      <c r="H148" s="103" t="str">
        <f>IF(ISBLANK(H124),"Waiting",H124)</f>
        <v>Yes</v>
      </c>
      <c r="I148" s="3" t="s">
        <v>798</v>
      </c>
      <c r="J148" s="155" t="s">
        <v>15</v>
      </c>
      <c r="K148" s="155">
        <f t="shared" si="19"/>
        <v>1</v>
      </c>
      <c r="L148" s="155">
        <f t="shared" si="16"/>
        <v>0</v>
      </c>
      <c r="M148" s="155">
        <f t="shared" si="17"/>
        <v>0</v>
      </c>
      <c r="N148" s="155">
        <f t="shared" si="18"/>
        <v>0</v>
      </c>
      <c r="O148" s="155">
        <f t="shared" si="20"/>
        <v>0</v>
      </c>
      <c r="P148" s="155">
        <f t="shared" si="21"/>
        <v>0</v>
      </c>
      <c r="Q148" s="155">
        <f t="shared" si="22"/>
        <v>0</v>
      </c>
      <c r="R148" s="155">
        <f t="shared" si="23"/>
        <v>0</v>
      </c>
      <c r="S148" s="6"/>
    </row>
    <row r="149" spans="1:19" s="102" customFormat="1" ht="36" x14ac:dyDescent="0.2">
      <c r="A149" s="292"/>
      <c r="B149" s="292"/>
      <c r="C149" s="64" t="s">
        <v>245</v>
      </c>
      <c r="D149" s="64" t="s">
        <v>65</v>
      </c>
      <c r="E149" s="65" t="s">
        <v>344</v>
      </c>
      <c r="F149" s="67" t="s">
        <v>136</v>
      </c>
      <c r="G149" s="100"/>
      <c r="H149" s="103" t="str">
        <f>IF(ISBLANK(H125),"Waiting",H125)</f>
        <v>No</v>
      </c>
      <c r="I149" s="3"/>
      <c r="J149" s="155" t="s">
        <v>15</v>
      </c>
      <c r="K149" s="155">
        <f t="shared" si="19"/>
        <v>0</v>
      </c>
      <c r="L149" s="155">
        <f t="shared" si="16"/>
        <v>0</v>
      </c>
      <c r="M149" s="155">
        <f t="shared" si="17"/>
        <v>0</v>
      </c>
      <c r="N149" s="155">
        <f t="shared" si="18"/>
        <v>0</v>
      </c>
      <c r="O149" s="155">
        <f t="shared" si="20"/>
        <v>0</v>
      </c>
      <c r="P149" s="155">
        <f t="shared" si="21"/>
        <v>0</v>
      </c>
      <c r="Q149" s="155">
        <f t="shared" si="22"/>
        <v>0</v>
      </c>
      <c r="R149" s="155">
        <f t="shared" si="23"/>
        <v>0</v>
      </c>
      <c r="S149" s="6"/>
    </row>
    <row r="150" spans="1:19" s="102" customFormat="1" ht="54" x14ac:dyDescent="0.2">
      <c r="A150" s="292"/>
      <c r="B150" s="292"/>
      <c r="C150" s="64" t="s">
        <v>244</v>
      </c>
      <c r="D150" s="64" t="s">
        <v>65</v>
      </c>
      <c r="E150" s="65" t="s">
        <v>324</v>
      </c>
      <c r="F150" s="67" t="s">
        <v>140</v>
      </c>
      <c r="G150" s="100"/>
      <c r="H150" s="103" t="str">
        <f>IF(ISBLANK(H126),"Waiting",H126)</f>
        <v>No</v>
      </c>
      <c r="I150" s="3"/>
      <c r="J150" s="155" t="s">
        <v>15</v>
      </c>
      <c r="K150" s="155">
        <f t="shared" si="19"/>
        <v>0</v>
      </c>
      <c r="L150" s="155">
        <f t="shared" si="16"/>
        <v>0</v>
      </c>
      <c r="M150" s="155">
        <f t="shared" si="17"/>
        <v>0</v>
      </c>
      <c r="N150" s="155">
        <f t="shared" si="18"/>
        <v>0</v>
      </c>
      <c r="O150" s="155">
        <f t="shared" si="20"/>
        <v>0</v>
      </c>
      <c r="P150" s="155">
        <f t="shared" si="21"/>
        <v>0</v>
      </c>
      <c r="Q150" s="155">
        <f t="shared" si="22"/>
        <v>0</v>
      </c>
      <c r="R150" s="155">
        <f t="shared" si="23"/>
        <v>0</v>
      </c>
      <c r="S150" s="6"/>
    </row>
    <row r="151" spans="1:19" s="102" customFormat="1" ht="180" x14ac:dyDescent="0.2">
      <c r="A151" s="292"/>
      <c r="B151" s="292"/>
      <c r="C151" s="64" t="s">
        <v>248</v>
      </c>
      <c r="D151" s="64" t="s">
        <v>65</v>
      </c>
      <c r="E151" s="65" t="s">
        <v>346</v>
      </c>
      <c r="F151" s="67" t="s">
        <v>139</v>
      </c>
      <c r="G151" s="100"/>
      <c r="H151" s="103" t="str">
        <f>IF(ISBLANK(H131),"Waiting",H131)</f>
        <v>Yes</v>
      </c>
      <c r="I151" s="209" t="s">
        <v>796</v>
      </c>
      <c r="J151" s="155" t="s">
        <v>15</v>
      </c>
      <c r="K151" s="155">
        <f t="shared" si="19"/>
        <v>1</v>
      </c>
      <c r="L151" s="155">
        <f t="shared" si="16"/>
        <v>0</v>
      </c>
      <c r="M151" s="155">
        <f t="shared" si="17"/>
        <v>0</v>
      </c>
      <c r="N151" s="155">
        <f t="shared" si="18"/>
        <v>0</v>
      </c>
      <c r="O151" s="155">
        <f t="shared" si="20"/>
        <v>0</v>
      </c>
      <c r="P151" s="155">
        <f t="shared" si="21"/>
        <v>0</v>
      </c>
      <c r="Q151" s="155">
        <f t="shared" si="22"/>
        <v>0</v>
      </c>
      <c r="R151" s="155">
        <f t="shared" si="23"/>
        <v>0</v>
      </c>
      <c r="S151" s="6"/>
    </row>
    <row r="152" spans="1:19" s="102" customFormat="1" ht="54" x14ac:dyDescent="0.2">
      <c r="A152" s="292"/>
      <c r="B152" s="292"/>
      <c r="C152" s="56" t="s">
        <v>249</v>
      </c>
      <c r="D152" s="56" t="s">
        <v>65</v>
      </c>
      <c r="E152" s="77" t="s">
        <v>325</v>
      </c>
      <c r="F152" s="78" t="s">
        <v>521</v>
      </c>
      <c r="G152" s="100"/>
      <c r="H152" s="128" t="s">
        <v>678</v>
      </c>
      <c r="I152" s="9"/>
      <c r="J152" s="155" t="s">
        <v>15</v>
      </c>
      <c r="K152" s="155">
        <f t="shared" si="19"/>
        <v>0</v>
      </c>
      <c r="L152" s="155">
        <f t="shared" si="16"/>
        <v>0</v>
      </c>
      <c r="M152" s="155">
        <f t="shared" si="17"/>
        <v>0</v>
      </c>
      <c r="N152" s="155">
        <f t="shared" si="18"/>
        <v>0</v>
      </c>
      <c r="O152" s="155">
        <f t="shared" si="20"/>
        <v>0</v>
      </c>
      <c r="P152" s="155">
        <f t="shared" si="21"/>
        <v>0</v>
      </c>
      <c r="Q152" s="155">
        <f t="shared" si="22"/>
        <v>0</v>
      </c>
      <c r="R152" s="155">
        <f t="shared" si="23"/>
        <v>0</v>
      </c>
      <c r="S152" s="10"/>
    </row>
    <row r="153" spans="1:19" s="102" customFormat="1" ht="36" x14ac:dyDescent="0.2">
      <c r="A153" s="292"/>
      <c r="B153" s="292"/>
      <c r="C153" s="197" t="s">
        <v>560</v>
      </c>
      <c r="D153" s="198" t="s">
        <v>65</v>
      </c>
      <c r="E153" s="199" t="s">
        <v>537</v>
      </c>
      <c r="F153" s="78"/>
      <c r="G153" s="100"/>
      <c r="H153" s="128" t="s">
        <v>678</v>
      </c>
      <c r="I153" s="9"/>
      <c r="J153" s="155" t="s">
        <v>15</v>
      </c>
      <c r="K153" s="155">
        <f t="shared" si="19"/>
        <v>0</v>
      </c>
      <c r="L153" s="155">
        <f t="shared" si="16"/>
        <v>0</v>
      </c>
      <c r="M153" s="155">
        <f t="shared" si="17"/>
        <v>0</v>
      </c>
      <c r="N153" s="155">
        <f t="shared" si="18"/>
        <v>0</v>
      </c>
      <c r="O153" s="155">
        <f t="shared" si="20"/>
        <v>0</v>
      </c>
      <c r="P153" s="155">
        <f t="shared" si="21"/>
        <v>0</v>
      </c>
      <c r="Q153" s="155">
        <f t="shared" si="22"/>
        <v>0</v>
      </c>
      <c r="R153" s="155">
        <f t="shared" si="23"/>
        <v>0</v>
      </c>
      <c r="S153" s="10"/>
    </row>
    <row r="154" spans="1:19" s="102" customFormat="1" ht="36" x14ac:dyDescent="0.2">
      <c r="A154" s="292"/>
      <c r="B154" s="292"/>
      <c r="C154" s="203" t="s">
        <v>577</v>
      </c>
      <c r="D154" s="204" t="s">
        <v>66</v>
      </c>
      <c r="E154" s="205" t="s">
        <v>538</v>
      </c>
      <c r="F154" s="78"/>
      <c r="G154" s="100"/>
      <c r="H154" s="128" t="s">
        <v>678</v>
      </c>
      <c r="I154" s="9"/>
      <c r="J154" s="155" t="s">
        <v>15</v>
      </c>
      <c r="K154" s="155">
        <f t="shared" si="19"/>
        <v>0</v>
      </c>
      <c r="L154" s="155">
        <f t="shared" si="16"/>
        <v>0</v>
      </c>
      <c r="M154" s="155">
        <f t="shared" si="17"/>
        <v>0</v>
      </c>
      <c r="N154" s="155">
        <f t="shared" si="18"/>
        <v>0</v>
      </c>
      <c r="O154" s="155">
        <f t="shared" si="20"/>
        <v>0</v>
      </c>
      <c r="P154" s="155">
        <f t="shared" si="21"/>
        <v>0</v>
      </c>
      <c r="Q154" s="155">
        <f t="shared" si="22"/>
        <v>0</v>
      </c>
      <c r="R154" s="155">
        <f t="shared" si="23"/>
        <v>0</v>
      </c>
      <c r="S154" s="10"/>
    </row>
    <row r="155" spans="1:19" s="102" customFormat="1" ht="21" thickBot="1" x14ac:dyDescent="0.25">
      <c r="A155" s="292"/>
      <c r="B155" s="292"/>
      <c r="C155" s="56" t="s">
        <v>470</v>
      </c>
      <c r="D155" s="56" t="s">
        <v>390</v>
      </c>
      <c r="E155" s="77" t="s">
        <v>458</v>
      </c>
      <c r="F155" s="78"/>
      <c r="G155" s="100"/>
      <c r="H155" s="139" t="s">
        <v>678</v>
      </c>
      <c r="I155" s="7"/>
      <c r="J155" s="157" t="s">
        <v>15</v>
      </c>
      <c r="K155" s="157">
        <f t="shared" si="19"/>
        <v>0</v>
      </c>
      <c r="L155" s="157">
        <f t="shared" si="16"/>
        <v>0</v>
      </c>
      <c r="M155" s="157">
        <f t="shared" si="17"/>
        <v>0</v>
      </c>
      <c r="N155" s="157">
        <f t="shared" si="18"/>
        <v>0</v>
      </c>
      <c r="O155" s="157">
        <f t="shared" si="20"/>
        <v>0</v>
      </c>
      <c r="P155" s="157">
        <f t="shared" si="21"/>
        <v>0</v>
      </c>
      <c r="Q155" s="157">
        <f t="shared" si="22"/>
        <v>0</v>
      </c>
      <c r="R155" s="157">
        <f t="shared" si="23"/>
        <v>0</v>
      </c>
      <c r="S155" s="8"/>
    </row>
    <row r="156" spans="1:19" s="92" customFormat="1" ht="73" thickTop="1" x14ac:dyDescent="0.2">
      <c r="A156" s="294" t="s">
        <v>16</v>
      </c>
      <c r="B156" s="294" t="s">
        <v>47</v>
      </c>
      <c r="C156" s="61" t="s">
        <v>250</v>
      </c>
      <c r="D156" s="61" t="s">
        <v>65</v>
      </c>
      <c r="E156" s="66" t="s">
        <v>348</v>
      </c>
      <c r="F156" s="80" t="s">
        <v>141</v>
      </c>
      <c r="G156" s="95"/>
      <c r="H156" s="127" t="s">
        <v>678</v>
      </c>
      <c r="I156" s="4"/>
      <c r="J156" s="154" t="s">
        <v>16</v>
      </c>
      <c r="K156" s="154">
        <f t="shared" si="19"/>
        <v>0</v>
      </c>
      <c r="L156" s="154">
        <f t="shared" si="16"/>
        <v>0</v>
      </c>
      <c r="M156" s="154">
        <f t="shared" si="17"/>
        <v>0</v>
      </c>
      <c r="N156" s="154">
        <f t="shared" si="18"/>
        <v>0</v>
      </c>
      <c r="O156" s="156">
        <f t="shared" si="20"/>
        <v>0</v>
      </c>
      <c r="P156" s="156">
        <f t="shared" si="21"/>
        <v>0</v>
      </c>
      <c r="Q156" s="156">
        <f t="shared" si="22"/>
        <v>0</v>
      </c>
      <c r="R156" s="156">
        <f t="shared" si="23"/>
        <v>0</v>
      </c>
      <c r="S156" s="262" t="s">
        <v>686</v>
      </c>
    </row>
    <row r="157" spans="1:19" s="92" customFormat="1" ht="72" x14ac:dyDescent="0.2">
      <c r="A157" s="290"/>
      <c r="B157" s="290"/>
      <c r="C157" s="61" t="s">
        <v>251</v>
      </c>
      <c r="D157" s="61" t="s">
        <v>65</v>
      </c>
      <c r="E157" s="66" t="s">
        <v>349</v>
      </c>
      <c r="F157" s="80" t="s">
        <v>142</v>
      </c>
      <c r="G157" s="95"/>
      <c r="H157" s="128" t="s">
        <v>678</v>
      </c>
      <c r="I157" s="9"/>
      <c r="J157" s="155" t="s">
        <v>16</v>
      </c>
      <c r="K157" s="155">
        <f t="shared" si="19"/>
        <v>0</v>
      </c>
      <c r="L157" s="155">
        <f t="shared" si="16"/>
        <v>0</v>
      </c>
      <c r="M157" s="155">
        <f t="shared" si="17"/>
        <v>0</v>
      </c>
      <c r="N157" s="155">
        <f t="shared" si="18"/>
        <v>0</v>
      </c>
      <c r="O157" s="155">
        <f t="shared" si="20"/>
        <v>0</v>
      </c>
      <c r="P157" s="155">
        <f t="shared" si="21"/>
        <v>0</v>
      </c>
      <c r="Q157" s="155">
        <f t="shared" si="22"/>
        <v>0</v>
      </c>
      <c r="R157" s="155">
        <f t="shared" si="23"/>
        <v>0</v>
      </c>
      <c r="S157" s="263" t="s">
        <v>687</v>
      </c>
    </row>
    <row r="158" spans="1:19" s="92" customFormat="1" ht="90" x14ac:dyDescent="0.2">
      <c r="A158" s="290"/>
      <c r="B158" s="290"/>
      <c r="C158" s="61" t="s">
        <v>252</v>
      </c>
      <c r="D158" s="61" t="s">
        <v>65</v>
      </c>
      <c r="E158" s="66" t="s">
        <v>606</v>
      </c>
      <c r="F158" s="80" t="s">
        <v>143</v>
      </c>
      <c r="G158" s="95"/>
      <c r="H158" s="128" t="s">
        <v>678</v>
      </c>
      <c r="I158" s="3"/>
      <c r="J158" s="155" t="s">
        <v>16</v>
      </c>
      <c r="K158" s="155">
        <f t="shared" si="19"/>
        <v>0</v>
      </c>
      <c r="L158" s="155">
        <f t="shared" si="16"/>
        <v>0</v>
      </c>
      <c r="M158" s="155">
        <f t="shared" si="17"/>
        <v>0</v>
      </c>
      <c r="N158" s="155">
        <f t="shared" si="18"/>
        <v>0</v>
      </c>
      <c r="O158" s="155">
        <f t="shared" si="20"/>
        <v>0</v>
      </c>
      <c r="P158" s="155">
        <f t="shared" si="21"/>
        <v>0</v>
      </c>
      <c r="Q158" s="155">
        <f t="shared" si="22"/>
        <v>0</v>
      </c>
      <c r="R158" s="155">
        <f t="shared" si="23"/>
        <v>0</v>
      </c>
      <c r="S158" s="263" t="s">
        <v>824</v>
      </c>
    </row>
    <row r="159" spans="1:19" s="92" customFormat="1" ht="36" x14ac:dyDescent="0.2">
      <c r="A159" s="290"/>
      <c r="B159" s="290"/>
      <c r="C159" s="61" t="s">
        <v>253</v>
      </c>
      <c r="D159" s="61" t="s">
        <v>65</v>
      </c>
      <c r="E159" s="66" t="s">
        <v>608</v>
      </c>
      <c r="F159" s="80" t="s">
        <v>609</v>
      </c>
      <c r="G159" s="95"/>
      <c r="H159" s="128" t="s">
        <v>678</v>
      </c>
      <c r="I159" s="3"/>
      <c r="J159" s="155" t="s">
        <v>16</v>
      </c>
      <c r="K159" s="155">
        <f t="shared" si="19"/>
        <v>0</v>
      </c>
      <c r="L159" s="155">
        <f t="shared" si="16"/>
        <v>0</v>
      </c>
      <c r="M159" s="155">
        <f t="shared" si="17"/>
        <v>0</v>
      </c>
      <c r="N159" s="155">
        <f t="shared" si="18"/>
        <v>0</v>
      </c>
      <c r="O159" s="155">
        <f t="shared" si="20"/>
        <v>0</v>
      </c>
      <c r="P159" s="155">
        <f t="shared" si="21"/>
        <v>0</v>
      </c>
      <c r="Q159" s="155">
        <f t="shared" si="22"/>
        <v>0</v>
      </c>
      <c r="R159" s="155">
        <f t="shared" si="23"/>
        <v>0</v>
      </c>
      <c r="S159" s="6"/>
    </row>
    <row r="160" spans="1:19" s="92" customFormat="1" ht="36" x14ac:dyDescent="0.2">
      <c r="A160" s="290"/>
      <c r="B160" s="290"/>
      <c r="C160" s="61" t="s">
        <v>254</v>
      </c>
      <c r="D160" s="61" t="s">
        <v>65</v>
      </c>
      <c r="E160" s="66" t="s">
        <v>326</v>
      </c>
      <c r="F160" s="80" t="s">
        <v>144</v>
      </c>
      <c r="G160" s="95"/>
      <c r="H160" s="128" t="s">
        <v>678</v>
      </c>
      <c r="I160" s="3"/>
      <c r="J160" s="155" t="s">
        <v>16</v>
      </c>
      <c r="K160" s="155">
        <f t="shared" si="19"/>
        <v>0</v>
      </c>
      <c r="L160" s="155">
        <f t="shared" si="16"/>
        <v>0</v>
      </c>
      <c r="M160" s="155">
        <f t="shared" si="17"/>
        <v>0</v>
      </c>
      <c r="N160" s="155">
        <f t="shared" si="18"/>
        <v>0</v>
      </c>
      <c r="O160" s="155">
        <f t="shared" si="20"/>
        <v>0</v>
      </c>
      <c r="P160" s="155">
        <f t="shared" si="21"/>
        <v>0</v>
      </c>
      <c r="Q160" s="155">
        <f t="shared" si="22"/>
        <v>0</v>
      </c>
      <c r="R160" s="155">
        <f t="shared" si="23"/>
        <v>0</v>
      </c>
      <c r="S160" s="6"/>
    </row>
    <row r="161" spans="1:19" s="92" customFormat="1" ht="36" x14ac:dyDescent="0.2">
      <c r="A161" s="290"/>
      <c r="B161" s="290"/>
      <c r="C161" s="61" t="s">
        <v>255</v>
      </c>
      <c r="D161" s="61" t="s">
        <v>65</v>
      </c>
      <c r="E161" s="66" t="s">
        <v>351</v>
      </c>
      <c r="F161" s="80" t="s">
        <v>148</v>
      </c>
      <c r="G161" s="95"/>
      <c r="H161" s="128" t="s">
        <v>678</v>
      </c>
      <c r="I161" s="3"/>
      <c r="J161" s="155" t="s">
        <v>16</v>
      </c>
      <c r="K161" s="155">
        <f t="shared" si="19"/>
        <v>0</v>
      </c>
      <c r="L161" s="155">
        <f t="shared" si="16"/>
        <v>0</v>
      </c>
      <c r="M161" s="155">
        <f t="shared" si="17"/>
        <v>0</v>
      </c>
      <c r="N161" s="155">
        <f t="shared" si="18"/>
        <v>0</v>
      </c>
      <c r="O161" s="155">
        <f t="shared" si="20"/>
        <v>0</v>
      </c>
      <c r="P161" s="155">
        <f t="shared" si="21"/>
        <v>0</v>
      </c>
      <c r="Q161" s="155">
        <f t="shared" si="22"/>
        <v>0</v>
      </c>
      <c r="R161" s="155">
        <f t="shared" si="23"/>
        <v>0</v>
      </c>
      <c r="S161" s="6"/>
    </row>
    <row r="162" spans="1:19" s="92" customFormat="1" ht="36" x14ac:dyDescent="0.2">
      <c r="A162" s="290"/>
      <c r="B162" s="290"/>
      <c r="C162" s="61" t="s">
        <v>607</v>
      </c>
      <c r="D162" s="61" t="s">
        <v>65</v>
      </c>
      <c r="E162" s="66" t="s">
        <v>622</v>
      </c>
      <c r="F162" s="80" t="s">
        <v>610</v>
      </c>
      <c r="G162" s="95"/>
      <c r="H162" s="128" t="s">
        <v>678</v>
      </c>
      <c r="I162" s="3"/>
      <c r="J162" s="155" t="s">
        <v>16</v>
      </c>
      <c r="K162" s="155">
        <f t="shared" si="19"/>
        <v>0</v>
      </c>
      <c r="L162" s="155">
        <f t="shared" si="16"/>
        <v>0</v>
      </c>
      <c r="M162" s="155">
        <f t="shared" si="17"/>
        <v>0</v>
      </c>
      <c r="N162" s="155">
        <f t="shared" si="18"/>
        <v>0</v>
      </c>
      <c r="O162" s="155">
        <f t="shared" si="20"/>
        <v>0</v>
      </c>
      <c r="P162" s="155">
        <f t="shared" si="21"/>
        <v>0</v>
      </c>
      <c r="Q162" s="155">
        <f t="shared" si="22"/>
        <v>0</v>
      </c>
      <c r="R162" s="155">
        <f t="shared" si="23"/>
        <v>0</v>
      </c>
      <c r="S162" s="6"/>
    </row>
    <row r="163" spans="1:19" s="92" customFormat="1" ht="20" x14ac:dyDescent="0.2">
      <c r="A163" s="290"/>
      <c r="B163" s="290"/>
      <c r="C163" s="64" t="s">
        <v>256</v>
      </c>
      <c r="D163" s="64" t="s">
        <v>65</v>
      </c>
      <c r="E163" s="65" t="s">
        <v>352</v>
      </c>
      <c r="F163" s="67" t="s">
        <v>145</v>
      </c>
      <c r="G163" s="100"/>
      <c r="H163" s="103" t="str">
        <f>IF(ISBLANK(H195),"Waiting",H195)</f>
        <v>No</v>
      </c>
      <c r="I163" s="3"/>
      <c r="J163" s="155" t="s">
        <v>16</v>
      </c>
      <c r="K163" s="155">
        <f t="shared" si="19"/>
        <v>0</v>
      </c>
      <c r="L163" s="155">
        <f t="shared" si="16"/>
        <v>0</v>
      </c>
      <c r="M163" s="155">
        <f t="shared" si="17"/>
        <v>0</v>
      </c>
      <c r="N163" s="155">
        <f t="shared" si="18"/>
        <v>0</v>
      </c>
      <c r="O163" s="155">
        <f t="shared" si="20"/>
        <v>0</v>
      </c>
      <c r="P163" s="155">
        <f t="shared" si="21"/>
        <v>0</v>
      </c>
      <c r="Q163" s="155">
        <f t="shared" si="22"/>
        <v>0</v>
      </c>
      <c r="R163" s="155">
        <f t="shared" si="23"/>
        <v>0</v>
      </c>
      <c r="S163" s="6"/>
    </row>
    <row r="164" spans="1:19" s="92" customFormat="1" ht="36" x14ac:dyDescent="0.2">
      <c r="A164" s="290"/>
      <c r="B164" s="290"/>
      <c r="C164" s="226" t="s">
        <v>257</v>
      </c>
      <c r="D164" s="226" t="s">
        <v>66</v>
      </c>
      <c r="E164" s="228" t="s">
        <v>353</v>
      </c>
      <c r="F164" s="227" t="s">
        <v>598</v>
      </c>
      <c r="G164" s="100"/>
      <c r="H164" s="103" t="str">
        <f>IF(ISBLANK(H198),"Waiting",H198)</f>
        <v>No</v>
      </c>
      <c r="I164" s="3"/>
      <c r="J164" s="155" t="s">
        <v>16</v>
      </c>
      <c r="K164" s="155">
        <f t="shared" si="19"/>
        <v>0</v>
      </c>
      <c r="L164" s="155">
        <f t="shared" si="16"/>
        <v>0</v>
      </c>
      <c r="M164" s="155">
        <f t="shared" si="17"/>
        <v>0</v>
      </c>
      <c r="N164" s="155">
        <f t="shared" si="18"/>
        <v>0</v>
      </c>
      <c r="O164" s="155">
        <f t="shared" si="20"/>
        <v>0</v>
      </c>
      <c r="P164" s="155">
        <f t="shared" si="21"/>
        <v>0</v>
      </c>
      <c r="Q164" s="155">
        <f t="shared" si="22"/>
        <v>0</v>
      </c>
      <c r="R164" s="155">
        <f t="shared" si="23"/>
        <v>0</v>
      </c>
      <c r="S164" s="6"/>
    </row>
    <row r="165" spans="1:19" s="92" customFormat="1" ht="36" x14ac:dyDescent="0.2">
      <c r="A165" s="290"/>
      <c r="B165" s="290"/>
      <c r="C165" s="61" t="s">
        <v>258</v>
      </c>
      <c r="D165" s="61" t="s">
        <v>66</v>
      </c>
      <c r="E165" s="86" t="s">
        <v>594</v>
      </c>
      <c r="F165" s="87" t="s">
        <v>146</v>
      </c>
      <c r="G165" s="100"/>
      <c r="H165" s="128" t="s">
        <v>678</v>
      </c>
      <c r="I165" s="9"/>
      <c r="J165" s="155" t="s">
        <v>16</v>
      </c>
      <c r="K165" s="155">
        <f t="shared" si="19"/>
        <v>0</v>
      </c>
      <c r="L165" s="155">
        <f t="shared" si="16"/>
        <v>0</v>
      </c>
      <c r="M165" s="155">
        <f t="shared" si="17"/>
        <v>0</v>
      </c>
      <c r="N165" s="155">
        <f t="shared" si="18"/>
        <v>0</v>
      </c>
      <c r="O165" s="155">
        <f t="shared" si="20"/>
        <v>0</v>
      </c>
      <c r="P165" s="155">
        <f t="shared" si="21"/>
        <v>0</v>
      </c>
      <c r="Q165" s="155">
        <f t="shared" si="22"/>
        <v>0</v>
      </c>
      <c r="R165" s="155">
        <f t="shared" si="23"/>
        <v>0</v>
      </c>
      <c r="S165" s="10"/>
    </row>
    <row r="166" spans="1:19" s="92" customFormat="1" ht="36" x14ac:dyDescent="0.2">
      <c r="A166" s="290"/>
      <c r="B166" s="290"/>
      <c r="C166" s="191" t="s">
        <v>561</v>
      </c>
      <c r="D166" s="192" t="s">
        <v>65</v>
      </c>
      <c r="E166" s="193" t="s">
        <v>537</v>
      </c>
      <c r="F166" s="87"/>
      <c r="G166" s="100"/>
      <c r="H166" s="130" t="s">
        <v>678</v>
      </c>
      <c r="I166" s="9"/>
      <c r="J166" s="155" t="s">
        <v>16</v>
      </c>
      <c r="K166" s="155">
        <f t="shared" si="19"/>
        <v>0</v>
      </c>
      <c r="L166" s="155">
        <f t="shared" si="16"/>
        <v>0</v>
      </c>
      <c r="M166" s="155">
        <f t="shared" si="17"/>
        <v>0</v>
      </c>
      <c r="N166" s="155">
        <f t="shared" si="18"/>
        <v>0</v>
      </c>
      <c r="O166" s="155">
        <f t="shared" si="20"/>
        <v>0</v>
      </c>
      <c r="P166" s="155">
        <f t="shared" si="21"/>
        <v>0</v>
      </c>
      <c r="Q166" s="155">
        <f t="shared" si="22"/>
        <v>0</v>
      </c>
      <c r="R166" s="155">
        <f t="shared" si="23"/>
        <v>0</v>
      </c>
      <c r="S166" s="10"/>
    </row>
    <row r="167" spans="1:19" s="92" customFormat="1" ht="36" x14ac:dyDescent="0.2">
      <c r="A167" s="290"/>
      <c r="B167" s="290"/>
      <c r="C167" s="194" t="s">
        <v>562</v>
      </c>
      <c r="D167" s="195" t="s">
        <v>66</v>
      </c>
      <c r="E167" s="196" t="s">
        <v>538</v>
      </c>
      <c r="F167" s="87"/>
      <c r="G167" s="100"/>
      <c r="H167" s="130" t="s">
        <v>678</v>
      </c>
      <c r="I167" s="9"/>
      <c r="J167" s="155" t="s">
        <v>16</v>
      </c>
      <c r="K167" s="155">
        <f t="shared" si="19"/>
        <v>0</v>
      </c>
      <c r="L167" s="155">
        <f t="shared" si="16"/>
        <v>0</v>
      </c>
      <c r="M167" s="155">
        <f t="shared" si="17"/>
        <v>0</v>
      </c>
      <c r="N167" s="155">
        <f t="shared" si="18"/>
        <v>0</v>
      </c>
      <c r="O167" s="155">
        <f t="shared" si="20"/>
        <v>0</v>
      </c>
      <c r="P167" s="155">
        <f t="shared" si="21"/>
        <v>0</v>
      </c>
      <c r="Q167" s="155">
        <f t="shared" si="22"/>
        <v>0</v>
      </c>
      <c r="R167" s="155">
        <f t="shared" si="23"/>
        <v>0</v>
      </c>
      <c r="S167" s="10"/>
    </row>
    <row r="168" spans="1:19" s="92" customFormat="1" ht="73" thickBot="1" x14ac:dyDescent="0.25">
      <c r="A168" s="290"/>
      <c r="B168" s="290"/>
      <c r="C168" s="61" t="s">
        <v>471</v>
      </c>
      <c r="D168" s="61" t="s">
        <v>390</v>
      </c>
      <c r="E168" s="86" t="s">
        <v>458</v>
      </c>
      <c r="F168" s="87"/>
      <c r="G168" s="95"/>
      <c r="H168" s="129" t="s">
        <v>677</v>
      </c>
      <c r="I168" s="7"/>
      <c r="J168" s="157" t="s">
        <v>16</v>
      </c>
      <c r="K168" s="157">
        <f t="shared" si="19"/>
        <v>0</v>
      </c>
      <c r="L168" s="157">
        <f t="shared" si="16"/>
        <v>0</v>
      </c>
      <c r="M168" s="157">
        <f t="shared" si="17"/>
        <v>0</v>
      </c>
      <c r="N168" s="157">
        <f t="shared" si="18"/>
        <v>0</v>
      </c>
      <c r="O168" s="157">
        <f t="shared" si="20"/>
        <v>0</v>
      </c>
      <c r="P168" s="157">
        <f t="shared" si="21"/>
        <v>0</v>
      </c>
      <c r="Q168" s="157">
        <f t="shared" si="22"/>
        <v>0</v>
      </c>
      <c r="R168" s="157">
        <f t="shared" si="23"/>
        <v>0</v>
      </c>
      <c r="S168" s="264" t="s">
        <v>833</v>
      </c>
    </row>
    <row r="169" spans="1:19" s="102" customFormat="1" ht="73" thickTop="1" x14ac:dyDescent="0.2">
      <c r="A169" s="291" t="s">
        <v>17</v>
      </c>
      <c r="B169" s="291" t="s">
        <v>48</v>
      </c>
      <c r="C169" s="64" t="s">
        <v>250</v>
      </c>
      <c r="D169" s="64" t="s">
        <v>65</v>
      </c>
      <c r="E169" s="65" t="s">
        <v>348</v>
      </c>
      <c r="F169" s="67" t="s">
        <v>141</v>
      </c>
      <c r="G169" s="100"/>
      <c r="H169" s="105" t="str">
        <f t="shared" ref="H169:H175" si="25">IF(ISBLANK(H156),"Waiting",H156)</f>
        <v>No</v>
      </c>
      <c r="I169" s="4"/>
      <c r="J169" s="154" t="s">
        <v>17</v>
      </c>
      <c r="K169" s="154">
        <f t="shared" si="19"/>
        <v>0</v>
      </c>
      <c r="L169" s="154">
        <f t="shared" si="16"/>
        <v>0</v>
      </c>
      <c r="M169" s="154">
        <f t="shared" si="17"/>
        <v>0</v>
      </c>
      <c r="N169" s="154">
        <f t="shared" si="18"/>
        <v>0</v>
      </c>
      <c r="O169" s="156">
        <f t="shared" si="20"/>
        <v>0</v>
      </c>
      <c r="P169" s="156">
        <f t="shared" si="21"/>
        <v>0</v>
      </c>
      <c r="Q169" s="156">
        <f t="shared" si="22"/>
        <v>0</v>
      </c>
      <c r="R169" s="156">
        <f t="shared" si="23"/>
        <v>0</v>
      </c>
      <c r="S169" s="261" t="s">
        <v>686</v>
      </c>
    </row>
    <row r="170" spans="1:19" s="102" customFormat="1" ht="72" x14ac:dyDescent="0.2">
      <c r="A170" s="292"/>
      <c r="B170" s="292"/>
      <c r="C170" s="64" t="s">
        <v>251</v>
      </c>
      <c r="D170" s="64" t="s">
        <v>65</v>
      </c>
      <c r="E170" s="65" t="s">
        <v>349</v>
      </c>
      <c r="F170" s="67" t="s">
        <v>147</v>
      </c>
      <c r="G170" s="100"/>
      <c r="H170" s="103" t="str">
        <f t="shared" si="25"/>
        <v>No</v>
      </c>
      <c r="I170" s="9"/>
      <c r="J170" s="155" t="s">
        <v>17</v>
      </c>
      <c r="K170" s="155">
        <f t="shared" si="19"/>
        <v>0</v>
      </c>
      <c r="L170" s="155">
        <f t="shared" si="16"/>
        <v>0</v>
      </c>
      <c r="M170" s="155">
        <f t="shared" si="17"/>
        <v>0</v>
      </c>
      <c r="N170" s="155">
        <f t="shared" si="18"/>
        <v>0</v>
      </c>
      <c r="O170" s="155">
        <f t="shared" si="20"/>
        <v>0</v>
      </c>
      <c r="P170" s="155">
        <f t="shared" si="21"/>
        <v>0</v>
      </c>
      <c r="Q170" s="155">
        <f t="shared" si="22"/>
        <v>0</v>
      </c>
      <c r="R170" s="155">
        <f t="shared" si="23"/>
        <v>0</v>
      </c>
      <c r="S170" s="266" t="s">
        <v>687</v>
      </c>
    </row>
    <row r="171" spans="1:19" s="102" customFormat="1" ht="90" x14ac:dyDescent="0.2">
      <c r="A171" s="292"/>
      <c r="B171" s="292"/>
      <c r="C171" s="64" t="s">
        <v>252</v>
      </c>
      <c r="D171" s="64" t="s">
        <v>65</v>
      </c>
      <c r="E171" s="65" t="s">
        <v>350</v>
      </c>
      <c r="F171" s="67" t="s">
        <v>143</v>
      </c>
      <c r="G171" s="100"/>
      <c r="H171" s="103" t="str">
        <f t="shared" si="25"/>
        <v>No</v>
      </c>
      <c r="I171" s="3"/>
      <c r="J171" s="155" t="s">
        <v>17</v>
      </c>
      <c r="K171" s="155">
        <f t="shared" si="19"/>
        <v>0</v>
      </c>
      <c r="L171" s="155">
        <f t="shared" si="16"/>
        <v>0</v>
      </c>
      <c r="M171" s="155">
        <f t="shared" si="17"/>
        <v>0</v>
      </c>
      <c r="N171" s="155">
        <f t="shared" si="18"/>
        <v>0</v>
      </c>
      <c r="O171" s="155">
        <f t="shared" si="20"/>
        <v>0</v>
      </c>
      <c r="P171" s="155">
        <f t="shared" si="21"/>
        <v>0</v>
      </c>
      <c r="Q171" s="155">
        <f t="shared" si="22"/>
        <v>0</v>
      </c>
      <c r="R171" s="155">
        <f t="shared" si="23"/>
        <v>0</v>
      </c>
      <c r="S171" s="260" t="s">
        <v>795</v>
      </c>
    </row>
    <row r="172" spans="1:19" s="102" customFormat="1" ht="36" x14ac:dyDescent="0.2">
      <c r="A172" s="292"/>
      <c r="B172" s="292"/>
      <c r="C172" s="64" t="s">
        <v>253</v>
      </c>
      <c r="D172" s="64" t="s">
        <v>65</v>
      </c>
      <c r="E172" s="65" t="s">
        <v>608</v>
      </c>
      <c r="F172" s="67" t="s">
        <v>609</v>
      </c>
      <c r="G172" s="100"/>
      <c r="H172" s="103" t="str">
        <f t="shared" si="25"/>
        <v>No</v>
      </c>
      <c r="I172" s="3"/>
      <c r="J172" s="155" t="s">
        <v>17</v>
      </c>
      <c r="K172" s="155">
        <f t="shared" si="19"/>
        <v>0</v>
      </c>
      <c r="L172" s="155">
        <f t="shared" si="16"/>
        <v>0</v>
      </c>
      <c r="M172" s="155">
        <f t="shared" si="17"/>
        <v>0</v>
      </c>
      <c r="N172" s="155">
        <f t="shared" si="18"/>
        <v>0</v>
      </c>
      <c r="O172" s="155">
        <f t="shared" si="20"/>
        <v>0</v>
      </c>
      <c r="P172" s="155">
        <f t="shared" si="21"/>
        <v>0</v>
      </c>
      <c r="Q172" s="155">
        <f t="shared" si="22"/>
        <v>0</v>
      </c>
      <c r="R172" s="155">
        <f t="shared" si="23"/>
        <v>0</v>
      </c>
      <c r="S172" s="260"/>
    </row>
    <row r="173" spans="1:19" s="102" customFormat="1" ht="36" x14ac:dyDescent="0.2">
      <c r="A173" s="292"/>
      <c r="B173" s="292"/>
      <c r="C173" s="64" t="s">
        <v>254</v>
      </c>
      <c r="D173" s="64" t="s">
        <v>65</v>
      </c>
      <c r="E173" s="65" t="s">
        <v>32</v>
      </c>
      <c r="F173" s="67" t="s">
        <v>144</v>
      </c>
      <c r="G173" s="100"/>
      <c r="H173" s="103" t="str">
        <f t="shared" si="25"/>
        <v>No</v>
      </c>
      <c r="I173" s="3"/>
      <c r="J173" s="155" t="s">
        <v>17</v>
      </c>
      <c r="K173" s="155">
        <f t="shared" si="19"/>
        <v>0</v>
      </c>
      <c r="L173" s="155">
        <f t="shared" si="16"/>
        <v>0</v>
      </c>
      <c r="M173" s="155">
        <f t="shared" si="17"/>
        <v>0</v>
      </c>
      <c r="N173" s="155">
        <f t="shared" si="18"/>
        <v>0</v>
      </c>
      <c r="O173" s="155">
        <f t="shared" si="20"/>
        <v>0</v>
      </c>
      <c r="P173" s="155">
        <f t="shared" si="21"/>
        <v>0</v>
      </c>
      <c r="Q173" s="155">
        <f t="shared" si="22"/>
        <v>0</v>
      </c>
      <c r="R173" s="155">
        <f t="shared" si="23"/>
        <v>0</v>
      </c>
      <c r="S173" s="260"/>
    </row>
    <row r="174" spans="1:19" s="102" customFormat="1" ht="36" x14ac:dyDescent="0.2">
      <c r="A174" s="292"/>
      <c r="B174" s="292"/>
      <c r="C174" s="64" t="s">
        <v>255</v>
      </c>
      <c r="D174" s="64" t="s">
        <v>65</v>
      </c>
      <c r="E174" s="65" t="s">
        <v>354</v>
      </c>
      <c r="F174" s="67" t="s">
        <v>148</v>
      </c>
      <c r="G174" s="100"/>
      <c r="H174" s="103" t="str">
        <f t="shared" si="25"/>
        <v>No</v>
      </c>
      <c r="I174" s="3"/>
      <c r="J174" s="155" t="s">
        <v>17</v>
      </c>
      <c r="K174" s="155">
        <f t="shared" si="19"/>
        <v>0</v>
      </c>
      <c r="L174" s="155">
        <f t="shared" si="16"/>
        <v>0</v>
      </c>
      <c r="M174" s="155">
        <f t="shared" si="17"/>
        <v>0</v>
      </c>
      <c r="N174" s="155">
        <f t="shared" si="18"/>
        <v>0</v>
      </c>
      <c r="O174" s="155">
        <f t="shared" si="20"/>
        <v>0</v>
      </c>
      <c r="P174" s="155">
        <f t="shared" si="21"/>
        <v>0</v>
      </c>
      <c r="Q174" s="155">
        <f t="shared" si="22"/>
        <v>0</v>
      </c>
      <c r="R174" s="155">
        <f t="shared" si="23"/>
        <v>0</v>
      </c>
      <c r="S174" s="260"/>
    </row>
    <row r="175" spans="1:19" s="102" customFormat="1" ht="36" x14ac:dyDescent="0.2">
      <c r="A175" s="292"/>
      <c r="B175" s="292"/>
      <c r="C175" s="64" t="s">
        <v>607</v>
      </c>
      <c r="D175" s="64" t="s">
        <v>65</v>
      </c>
      <c r="E175" s="65" t="s">
        <v>622</v>
      </c>
      <c r="F175" s="67" t="s">
        <v>610</v>
      </c>
      <c r="G175" s="100"/>
      <c r="H175" s="103" t="str">
        <f t="shared" si="25"/>
        <v>No</v>
      </c>
      <c r="I175" s="3"/>
      <c r="J175" s="155" t="s">
        <v>17</v>
      </c>
      <c r="K175" s="155">
        <f t="shared" si="19"/>
        <v>0</v>
      </c>
      <c r="L175" s="155">
        <f t="shared" si="16"/>
        <v>0</v>
      </c>
      <c r="M175" s="155">
        <f t="shared" si="17"/>
        <v>0</v>
      </c>
      <c r="N175" s="155">
        <f t="shared" si="18"/>
        <v>0</v>
      </c>
      <c r="O175" s="155">
        <f t="shared" si="20"/>
        <v>0</v>
      </c>
      <c r="P175" s="155">
        <f t="shared" si="21"/>
        <v>0</v>
      </c>
      <c r="Q175" s="155">
        <f t="shared" si="22"/>
        <v>0</v>
      </c>
      <c r="R175" s="155">
        <f t="shared" si="23"/>
        <v>0</v>
      </c>
      <c r="S175" s="260"/>
    </row>
    <row r="176" spans="1:19" s="102" customFormat="1" ht="72" x14ac:dyDescent="0.2">
      <c r="A176" s="292"/>
      <c r="B176" s="292"/>
      <c r="C176" s="64" t="s">
        <v>259</v>
      </c>
      <c r="D176" s="64" t="s">
        <v>65</v>
      </c>
      <c r="E176" s="65" t="s">
        <v>355</v>
      </c>
      <c r="F176" s="67" t="s">
        <v>155</v>
      </c>
      <c r="G176" s="100"/>
      <c r="H176" s="103" t="str">
        <f t="shared" ref="H176:H183" si="26">IF(ISBLANK(H188),"Waiting",H188)</f>
        <v>No</v>
      </c>
      <c r="I176" s="3"/>
      <c r="J176" s="155" t="s">
        <v>17</v>
      </c>
      <c r="K176" s="155">
        <f t="shared" si="19"/>
        <v>0</v>
      </c>
      <c r="L176" s="155">
        <f t="shared" si="16"/>
        <v>0</v>
      </c>
      <c r="M176" s="155">
        <f t="shared" si="17"/>
        <v>0</v>
      </c>
      <c r="N176" s="155">
        <f t="shared" si="18"/>
        <v>0</v>
      </c>
      <c r="O176" s="155">
        <f t="shared" si="20"/>
        <v>0</v>
      </c>
      <c r="P176" s="155">
        <f t="shared" si="21"/>
        <v>0</v>
      </c>
      <c r="Q176" s="155">
        <f t="shared" si="22"/>
        <v>0</v>
      </c>
      <c r="R176" s="155">
        <f t="shared" si="23"/>
        <v>0</v>
      </c>
      <c r="S176" s="260"/>
    </row>
    <row r="177" spans="1:19" s="102" customFormat="1" ht="36" x14ac:dyDescent="0.2">
      <c r="A177" s="292"/>
      <c r="B177" s="292"/>
      <c r="C177" s="64" t="s">
        <v>260</v>
      </c>
      <c r="D177" s="64" t="s">
        <v>65</v>
      </c>
      <c r="E177" s="65" t="s">
        <v>621</v>
      </c>
      <c r="F177" s="67" t="s">
        <v>149</v>
      </c>
      <c r="G177" s="100"/>
      <c r="H177" s="103" t="str">
        <f t="shared" si="26"/>
        <v>No</v>
      </c>
      <c r="I177" s="3"/>
      <c r="J177" s="155" t="s">
        <v>17</v>
      </c>
      <c r="K177" s="155">
        <f t="shared" si="19"/>
        <v>0</v>
      </c>
      <c r="L177" s="155">
        <f t="shared" si="16"/>
        <v>0</v>
      </c>
      <c r="M177" s="155">
        <f t="shared" si="17"/>
        <v>0</v>
      </c>
      <c r="N177" s="155">
        <f t="shared" si="18"/>
        <v>0</v>
      </c>
      <c r="O177" s="155">
        <f t="shared" si="20"/>
        <v>0</v>
      </c>
      <c r="P177" s="155">
        <f t="shared" si="21"/>
        <v>0</v>
      </c>
      <c r="Q177" s="155">
        <f t="shared" si="22"/>
        <v>0</v>
      </c>
      <c r="R177" s="155">
        <f t="shared" si="23"/>
        <v>0</v>
      </c>
      <c r="S177" s="260"/>
    </row>
    <row r="178" spans="1:19" s="102" customFormat="1" ht="36" x14ac:dyDescent="0.2">
      <c r="A178" s="292"/>
      <c r="B178" s="292"/>
      <c r="C178" s="64" t="s">
        <v>261</v>
      </c>
      <c r="D178" s="64" t="s">
        <v>65</v>
      </c>
      <c r="E178" s="65" t="s">
        <v>356</v>
      </c>
      <c r="F178" s="67" t="s">
        <v>150</v>
      </c>
      <c r="G178" s="100"/>
      <c r="H178" s="103" t="str">
        <f t="shared" si="26"/>
        <v>No</v>
      </c>
      <c r="I178" s="3"/>
      <c r="J178" s="155" t="s">
        <v>17</v>
      </c>
      <c r="K178" s="155">
        <f t="shared" si="19"/>
        <v>0</v>
      </c>
      <c r="L178" s="155">
        <f t="shared" si="16"/>
        <v>0</v>
      </c>
      <c r="M178" s="155">
        <f t="shared" si="17"/>
        <v>0</v>
      </c>
      <c r="N178" s="155">
        <f t="shared" si="18"/>
        <v>0</v>
      </c>
      <c r="O178" s="155">
        <f t="shared" si="20"/>
        <v>0</v>
      </c>
      <c r="P178" s="155">
        <f t="shared" si="21"/>
        <v>0</v>
      </c>
      <c r="Q178" s="155">
        <f t="shared" si="22"/>
        <v>0</v>
      </c>
      <c r="R178" s="155">
        <f t="shared" si="23"/>
        <v>0</v>
      </c>
      <c r="S178" s="260"/>
    </row>
    <row r="179" spans="1:19" s="102" customFormat="1" ht="144" x14ac:dyDescent="0.2">
      <c r="A179" s="292"/>
      <c r="B179" s="292"/>
      <c r="C179" s="64" t="s">
        <v>262</v>
      </c>
      <c r="D179" s="64" t="s">
        <v>65</v>
      </c>
      <c r="E179" s="65" t="s">
        <v>357</v>
      </c>
      <c r="F179" s="67" t="s">
        <v>151</v>
      </c>
      <c r="G179" s="100"/>
      <c r="H179" s="103" t="str">
        <f t="shared" si="26"/>
        <v>No</v>
      </c>
      <c r="I179" s="3"/>
      <c r="J179" s="155" t="s">
        <v>17</v>
      </c>
      <c r="K179" s="155">
        <f t="shared" si="19"/>
        <v>0</v>
      </c>
      <c r="L179" s="155">
        <f t="shared" si="16"/>
        <v>0</v>
      </c>
      <c r="M179" s="155">
        <f t="shared" si="17"/>
        <v>0</v>
      </c>
      <c r="N179" s="155">
        <f t="shared" si="18"/>
        <v>0</v>
      </c>
      <c r="O179" s="155">
        <f t="shared" si="20"/>
        <v>0</v>
      </c>
      <c r="P179" s="155">
        <f t="shared" si="21"/>
        <v>0</v>
      </c>
      <c r="Q179" s="155">
        <f t="shared" si="22"/>
        <v>0</v>
      </c>
      <c r="R179" s="155">
        <f t="shared" si="23"/>
        <v>0</v>
      </c>
      <c r="S179" s="260" t="s">
        <v>688</v>
      </c>
    </row>
    <row r="180" spans="1:19" s="102" customFormat="1" ht="36" x14ac:dyDescent="0.2">
      <c r="A180" s="292"/>
      <c r="B180" s="292"/>
      <c r="C180" s="64" t="s">
        <v>263</v>
      </c>
      <c r="D180" s="64" t="s">
        <v>65</v>
      </c>
      <c r="E180" s="65" t="s">
        <v>358</v>
      </c>
      <c r="F180" s="67" t="s">
        <v>152</v>
      </c>
      <c r="G180" s="100"/>
      <c r="H180" s="103" t="str">
        <f t="shared" si="26"/>
        <v>No</v>
      </c>
      <c r="I180" s="3"/>
      <c r="J180" s="155" t="s">
        <v>17</v>
      </c>
      <c r="K180" s="155">
        <f t="shared" si="19"/>
        <v>0</v>
      </c>
      <c r="L180" s="155">
        <f t="shared" si="16"/>
        <v>0</v>
      </c>
      <c r="M180" s="155">
        <f t="shared" si="17"/>
        <v>0</v>
      </c>
      <c r="N180" s="155">
        <f t="shared" si="18"/>
        <v>0</v>
      </c>
      <c r="O180" s="155">
        <f t="shared" si="20"/>
        <v>0</v>
      </c>
      <c r="P180" s="155">
        <f t="shared" si="21"/>
        <v>0</v>
      </c>
      <c r="Q180" s="155">
        <f t="shared" si="22"/>
        <v>0</v>
      </c>
      <c r="R180" s="155">
        <f t="shared" si="23"/>
        <v>0</v>
      </c>
      <c r="S180" s="6"/>
    </row>
    <row r="181" spans="1:19" s="102" customFormat="1" ht="36" x14ac:dyDescent="0.2">
      <c r="A181" s="292"/>
      <c r="B181" s="292"/>
      <c r="C181" s="64" t="s">
        <v>264</v>
      </c>
      <c r="D181" s="64" t="s">
        <v>65</v>
      </c>
      <c r="E181" s="65" t="s">
        <v>359</v>
      </c>
      <c r="F181" s="67" t="s">
        <v>153</v>
      </c>
      <c r="G181" s="100"/>
      <c r="H181" s="103" t="str">
        <f t="shared" si="26"/>
        <v>No</v>
      </c>
      <c r="I181" s="3"/>
      <c r="J181" s="155" t="s">
        <v>17</v>
      </c>
      <c r="K181" s="155">
        <f t="shared" si="19"/>
        <v>0</v>
      </c>
      <c r="L181" s="155">
        <f t="shared" si="16"/>
        <v>0</v>
      </c>
      <c r="M181" s="155">
        <f t="shared" si="17"/>
        <v>0</v>
      </c>
      <c r="N181" s="155">
        <f t="shared" si="18"/>
        <v>0</v>
      </c>
      <c r="O181" s="155">
        <f t="shared" si="20"/>
        <v>0</v>
      </c>
      <c r="P181" s="155">
        <f t="shared" si="21"/>
        <v>0</v>
      </c>
      <c r="Q181" s="155">
        <f t="shared" si="22"/>
        <v>0</v>
      </c>
      <c r="R181" s="155">
        <f t="shared" si="23"/>
        <v>0</v>
      </c>
      <c r="S181" s="6"/>
    </row>
    <row r="182" spans="1:19" s="102" customFormat="1" ht="36" x14ac:dyDescent="0.2">
      <c r="A182" s="292"/>
      <c r="B182" s="292"/>
      <c r="C182" s="64" t="s">
        <v>265</v>
      </c>
      <c r="D182" s="64" t="s">
        <v>65</v>
      </c>
      <c r="E182" s="65" t="s">
        <v>327</v>
      </c>
      <c r="F182" s="67" t="s">
        <v>154</v>
      </c>
      <c r="G182" s="100"/>
      <c r="H182" s="103" t="str">
        <f t="shared" si="26"/>
        <v>No</v>
      </c>
      <c r="I182" s="3"/>
      <c r="J182" s="155" t="s">
        <v>17</v>
      </c>
      <c r="K182" s="155">
        <f t="shared" si="19"/>
        <v>0</v>
      </c>
      <c r="L182" s="155">
        <f t="shared" si="16"/>
        <v>0</v>
      </c>
      <c r="M182" s="155">
        <f t="shared" si="17"/>
        <v>0</v>
      </c>
      <c r="N182" s="155">
        <f t="shared" si="18"/>
        <v>0</v>
      </c>
      <c r="O182" s="155">
        <f t="shared" si="20"/>
        <v>0</v>
      </c>
      <c r="P182" s="155">
        <f t="shared" si="21"/>
        <v>0</v>
      </c>
      <c r="Q182" s="155">
        <f t="shared" si="22"/>
        <v>0</v>
      </c>
      <c r="R182" s="155">
        <f t="shared" si="23"/>
        <v>0</v>
      </c>
      <c r="S182" s="6"/>
    </row>
    <row r="183" spans="1:19" s="102" customFormat="1" ht="20" x14ac:dyDescent="0.2">
      <c r="A183" s="292"/>
      <c r="B183" s="292"/>
      <c r="C183" s="64" t="s">
        <v>256</v>
      </c>
      <c r="D183" s="64" t="s">
        <v>65</v>
      </c>
      <c r="E183" s="65" t="s">
        <v>352</v>
      </c>
      <c r="F183" s="67" t="s">
        <v>145</v>
      </c>
      <c r="G183" s="100"/>
      <c r="H183" s="103" t="str">
        <f t="shared" si="26"/>
        <v>No</v>
      </c>
      <c r="I183" s="3"/>
      <c r="J183" s="155" t="s">
        <v>17</v>
      </c>
      <c r="K183" s="155">
        <f t="shared" si="19"/>
        <v>0</v>
      </c>
      <c r="L183" s="155">
        <f t="shared" si="16"/>
        <v>0</v>
      </c>
      <c r="M183" s="155">
        <f t="shared" si="17"/>
        <v>0</v>
      </c>
      <c r="N183" s="155">
        <f t="shared" si="18"/>
        <v>0</v>
      </c>
      <c r="O183" s="155">
        <f t="shared" si="20"/>
        <v>0</v>
      </c>
      <c r="P183" s="155">
        <f t="shared" si="21"/>
        <v>0</v>
      </c>
      <c r="Q183" s="155">
        <f t="shared" si="22"/>
        <v>0</v>
      </c>
      <c r="R183" s="155">
        <f t="shared" si="23"/>
        <v>0</v>
      </c>
      <c r="S183" s="6"/>
    </row>
    <row r="184" spans="1:19" s="92" customFormat="1" ht="36" x14ac:dyDescent="0.2">
      <c r="A184" s="292"/>
      <c r="B184" s="292"/>
      <c r="C184" s="218" t="s">
        <v>257</v>
      </c>
      <c r="D184" s="218" t="s">
        <v>66</v>
      </c>
      <c r="E184" s="216" t="s">
        <v>353</v>
      </c>
      <c r="F184" s="227" t="s">
        <v>598</v>
      </c>
      <c r="G184" s="100"/>
      <c r="H184" s="103" t="str">
        <f>IF(ISBLANK(H198),"Waiting",H198)</f>
        <v>No</v>
      </c>
      <c r="I184" s="3"/>
      <c r="J184" s="155" t="s">
        <v>17</v>
      </c>
      <c r="K184" s="155">
        <f t="shared" si="19"/>
        <v>0</v>
      </c>
      <c r="L184" s="155">
        <f t="shared" si="16"/>
        <v>0</v>
      </c>
      <c r="M184" s="155">
        <f t="shared" si="17"/>
        <v>0</v>
      </c>
      <c r="N184" s="155">
        <f t="shared" si="18"/>
        <v>0</v>
      </c>
      <c r="O184" s="155">
        <f t="shared" si="20"/>
        <v>0</v>
      </c>
      <c r="P184" s="155">
        <f t="shared" si="21"/>
        <v>0</v>
      </c>
      <c r="Q184" s="155">
        <f t="shared" si="22"/>
        <v>0</v>
      </c>
      <c r="R184" s="155">
        <f t="shared" si="23"/>
        <v>0</v>
      </c>
      <c r="S184" s="6"/>
    </row>
    <row r="185" spans="1:19" s="92" customFormat="1" ht="36" x14ac:dyDescent="0.2">
      <c r="A185" s="207"/>
      <c r="B185" s="207"/>
      <c r="C185" s="197" t="s">
        <v>563</v>
      </c>
      <c r="D185" s="198" t="s">
        <v>65</v>
      </c>
      <c r="E185" s="199" t="s">
        <v>537</v>
      </c>
      <c r="F185" s="202"/>
      <c r="G185" s="100"/>
      <c r="H185" s="130" t="s">
        <v>678</v>
      </c>
      <c r="I185" s="3"/>
      <c r="J185" s="155" t="s">
        <v>17</v>
      </c>
      <c r="K185" s="155">
        <f t="shared" si="19"/>
        <v>0</v>
      </c>
      <c r="L185" s="155">
        <f t="shared" si="16"/>
        <v>0</v>
      </c>
      <c r="M185" s="155">
        <f t="shared" si="17"/>
        <v>0</v>
      </c>
      <c r="N185" s="155">
        <f t="shared" si="18"/>
        <v>0</v>
      </c>
      <c r="O185" s="155">
        <f t="shared" si="20"/>
        <v>0</v>
      </c>
      <c r="P185" s="155">
        <f t="shared" si="21"/>
        <v>0</v>
      </c>
      <c r="Q185" s="155">
        <f t="shared" si="22"/>
        <v>0</v>
      </c>
      <c r="R185" s="155">
        <f t="shared" si="23"/>
        <v>0</v>
      </c>
      <c r="S185" s="6"/>
    </row>
    <row r="186" spans="1:19" s="92" customFormat="1" ht="36" x14ac:dyDescent="0.2">
      <c r="A186" s="207"/>
      <c r="B186" s="207"/>
      <c r="C186" s="203" t="s">
        <v>578</v>
      </c>
      <c r="D186" s="204" t="s">
        <v>66</v>
      </c>
      <c r="E186" s="205" t="s">
        <v>538</v>
      </c>
      <c r="F186" s="202"/>
      <c r="G186" s="100"/>
      <c r="H186" s="130" t="s">
        <v>678</v>
      </c>
      <c r="I186" s="3"/>
      <c r="J186" s="155" t="s">
        <v>17</v>
      </c>
      <c r="K186" s="155">
        <f t="shared" si="19"/>
        <v>0</v>
      </c>
      <c r="L186" s="155">
        <f t="shared" si="16"/>
        <v>0</v>
      </c>
      <c r="M186" s="155">
        <f t="shared" si="17"/>
        <v>0</v>
      </c>
      <c r="N186" s="155">
        <f t="shared" si="18"/>
        <v>0</v>
      </c>
      <c r="O186" s="155">
        <f t="shared" si="20"/>
        <v>0</v>
      </c>
      <c r="P186" s="155">
        <f t="shared" si="21"/>
        <v>0</v>
      </c>
      <c r="Q186" s="155">
        <f t="shared" si="22"/>
        <v>0</v>
      </c>
      <c r="R186" s="155">
        <f t="shared" si="23"/>
        <v>0</v>
      </c>
      <c r="S186" s="6"/>
    </row>
    <row r="187" spans="1:19" s="92" customFormat="1" ht="21" thickBot="1" x14ac:dyDescent="0.25">
      <c r="A187" s="207"/>
      <c r="B187" s="207"/>
      <c r="C187" s="56" t="s">
        <v>473</v>
      </c>
      <c r="D187" s="56" t="s">
        <v>390</v>
      </c>
      <c r="E187" s="77" t="s">
        <v>458</v>
      </c>
      <c r="F187" s="78"/>
      <c r="G187" s="100"/>
      <c r="H187" s="128" t="s">
        <v>677</v>
      </c>
      <c r="I187" s="133"/>
      <c r="J187" s="156" t="s">
        <v>17</v>
      </c>
      <c r="K187" s="156">
        <f t="shared" si="19"/>
        <v>0</v>
      </c>
      <c r="L187" s="156">
        <f t="shared" si="16"/>
        <v>0</v>
      </c>
      <c r="M187" s="156">
        <f t="shared" si="17"/>
        <v>0</v>
      </c>
      <c r="N187" s="156">
        <f t="shared" si="18"/>
        <v>0</v>
      </c>
      <c r="O187" s="157">
        <f t="shared" si="20"/>
        <v>0</v>
      </c>
      <c r="P187" s="157">
        <f t="shared" si="21"/>
        <v>0</v>
      </c>
      <c r="Q187" s="157">
        <f t="shared" si="22"/>
        <v>0</v>
      </c>
      <c r="R187" s="157">
        <f t="shared" si="23"/>
        <v>0</v>
      </c>
      <c r="S187" s="265" t="s">
        <v>834</v>
      </c>
    </row>
    <row r="188" spans="1:19" s="92" customFormat="1" ht="109" thickTop="1" x14ac:dyDescent="0.2">
      <c r="A188" s="294" t="s">
        <v>18</v>
      </c>
      <c r="B188" s="294" t="s">
        <v>49</v>
      </c>
      <c r="C188" s="61" t="s">
        <v>259</v>
      </c>
      <c r="D188" s="61" t="s">
        <v>65</v>
      </c>
      <c r="E188" s="66" t="s">
        <v>631</v>
      </c>
      <c r="F188" s="80" t="s">
        <v>155</v>
      </c>
      <c r="G188" s="95"/>
      <c r="H188" s="127" t="s">
        <v>678</v>
      </c>
      <c r="I188" s="261"/>
      <c r="J188" s="154" t="s">
        <v>18</v>
      </c>
      <c r="K188" s="154">
        <f t="shared" si="19"/>
        <v>0</v>
      </c>
      <c r="L188" s="154">
        <f t="shared" si="16"/>
        <v>0</v>
      </c>
      <c r="M188" s="154">
        <f t="shared" si="17"/>
        <v>0</v>
      </c>
      <c r="N188" s="154">
        <f t="shared" si="18"/>
        <v>0</v>
      </c>
      <c r="O188" s="156">
        <f t="shared" si="20"/>
        <v>0</v>
      </c>
      <c r="P188" s="156">
        <f t="shared" si="21"/>
        <v>0</v>
      </c>
      <c r="Q188" s="156">
        <f t="shared" si="22"/>
        <v>0</v>
      </c>
      <c r="R188" s="156">
        <f t="shared" si="23"/>
        <v>0</v>
      </c>
      <c r="S188" s="261" t="s">
        <v>821</v>
      </c>
    </row>
    <row r="189" spans="1:19" s="92" customFormat="1" ht="36" x14ac:dyDescent="0.2">
      <c r="A189" s="290"/>
      <c r="B189" s="290"/>
      <c r="C189" s="61" t="s">
        <v>260</v>
      </c>
      <c r="D189" s="61" t="s">
        <v>65</v>
      </c>
      <c r="E189" s="66" t="s">
        <v>621</v>
      </c>
      <c r="F189" s="80" t="s">
        <v>149</v>
      </c>
      <c r="G189" s="95"/>
      <c r="H189" s="128" t="s">
        <v>678</v>
      </c>
      <c r="I189" s="3"/>
      <c r="J189" s="155" t="s">
        <v>18</v>
      </c>
      <c r="K189" s="155">
        <f t="shared" si="19"/>
        <v>0</v>
      </c>
      <c r="L189" s="155">
        <f t="shared" si="16"/>
        <v>0</v>
      </c>
      <c r="M189" s="155">
        <f t="shared" si="17"/>
        <v>0</v>
      </c>
      <c r="N189" s="155">
        <f t="shared" si="18"/>
        <v>0</v>
      </c>
      <c r="O189" s="155">
        <f t="shared" si="20"/>
        <v>0</v>
      </c>
      <c r="P189" s="155">
        <f t="shared" si="21"/>
        <v>0</v>
      </c>
      <c r="Q189" s="155">
        <f t="shared" si="22"/>
        <v>0</v>
      </c>
      <c r="R189" s="155">
        <f t="shared" si="23"/>
        <v>0</v>
      </c>
      <c r="S189" s="3"/>
    </row>
    <row r="190" spans="1:19" s="92" customFormat="1" ht="36" x14ac:dyDescent="0.2">
      <c r="A190" s="290"/>
      <c r="B190" s="290"/>
      <c r="C190" s="61" t="s">
        <v>261</v>
      </c>
      <c r="D190" s="61" t="s">
        <v>65</v>
      </c>
      <c r="E190" s="66" t="s">
        <v>356</v>
      </c>
      <c r="F190" s="80" t="s">
        <v>150</v>
      </c>
      <c r="G190" s="95"/>
      <c r="H190" s="128" t="s">
        <v>678</v>
      </c>
      <c r="I190" s="3"/>
      <c r="J190" s="155" t="s">
        <v>18</v>
      </c>
      <c r="K190" s="155">
        <f t="shared" si="19"/>
        <v>0</v>
      </c>
      <c r="L190" s="155">
        <f t="shared" si="16"/>
        <v>0</v>
      </c>
      <c r="M190" s="155">
        <f t="shared" si="17"/>
        <v>0</v>
      </c>
      <c r="N190" s="155">
        <f t="shared" si="18"/>
        <v>0</v>
      </c>
      <c r="O190" s="155">
        <f t="shared" si="20"/>
        <v>0</v>
      </c>
      <c r="P190" s="155">
        <f t="shared" si="21"/>
        <v>0</v>
      </c>
      <c r="Q190" s="155">
        <f t="shared" si="22"/>
        <v>0</v>
      </c>
      <c r="R190" s="155">
        <f t="shared" si="23"/>
        <v>0</v>
      </c>
      <c r="S190" s="3"/>
    </row>
    <row r="191" spans="1:19" s="92" customFormat="1" ht="144" x14ac:dyDescent="0.2">
      <c r="A191" s="290"/>
      <c r="B191" s="290"/>
      <c r="C191" s="61" t="s">
        <v>262</v>
      </c>
      <c r="D191" s="61" t="s">
        <v>65</v>
      </c>
      <c r="E191" s="66" t="s">
        <v>357</v>
      </c>
      <c r="F191" s="80" t="s">
        <v>151</v>
      </c>
      <c r="G191" s="95"/>
      <c r="H191" s="128" t="s">
        <v>678</v>
      </c>
      <c r="I191" s="260"/>
      <c r="J191" s="155" t="s">
        <v>18</v>
      </c>
      <c r="K191" s="155">
        <f t="shared" si="19"/>
        <v>0</v>
      </c>
      <c r="L191" s="155">
        <f t="shared" si="16"/>
        <v>0</v>
      </c>
      <c r="M191" s="155">
        <f t="shared" si="17"/>
        <v>0</v>
      </c>
      <c r="N191" s="155">
        <f t="shared" si="18"/>
        <v>0</v>
      </c>
      <c r="O191" s="155">
        <f t="shared" si="20"/>
        <v>0</v>
      </c>
      <c r="P191" s="155">
        <f t="shared" si="21"/>
        <v>0</v>
      </c>
      <c r="Q191" s="155">
        <f t="shared" si="22"/>
        <v>0</v>
      </c>
      <c r="R191" s="155">
        <f t="shared" si="23"/>
        <v>0</v>
      </c>
      <c r="S191" s="260" t="s">
        <v>818</v>
      </c>
    </row>
    <row r="192" spans="1:19" s="92" customFormat="1" ht="36" x14ac:dyDescent="0.2">
      <c r="A192" s="290"/>
      <c r="B192" s="290"/>
      <c r="C192" s="61" t="s">
        <v>263</v>
      </c>
      <c r="D192" s="61" t="s">
        <v>65</v>
      </c>
      <c r="E192" s="66" t="s">
        <v>358</v>
      </c>
      <c r="F192" s="80" t="s">
        <v>152</v>
      </c>
      <c r="G192" s="95"/>
      <c r="H192" s="128" t="s">
        <v>678</v>
      </c>
      <c r="I192" s="3"/>
      <c r="J192" s="155" t="s">
        <v>18</v>
      </c>
      <c r="K192" s="155">
        <f t="shared" si="19"/>
        <v>0</v>
      </c>
      <c r="L192" s="155">
        <f t="shared" si="16"/>
        <v>0</v>
      </c>
      <c r="M192" s="155">
        <f t="shared" si="17"/>
        <v>0</v>
      </c>
      <c r="N192" s="155">
        <f t="shared" si="18"/>
        <v>0</v>
      </c>
      <c r="O192" s="155">
        <f t="shared" si="20"/>
        <v>0</v>
      </c>
      <c r="P192" s="155">
        <f t="shared" si="21"/>
        <v>0</v>
      </c>
      <c r="Q192" s="155">
        <f t="shared" si="22"/>
        <v>0</v>
      </c>
      <c r="R192" s="155">
        <f t="shared" si="23"/>
        <v>0</v>
      </c>
      <c r="S192" s="6"/>
    </row>
    <row r="193" spans="1:19" s="92" customFormat="1" ht="36" x14ac:dyDescent="0.2">
      <c r="A193" s="290"/>
      <c r="B193" s="290"/>
      <c r="C193" s="61" t="s">
        <v>264</v>
      </c>
      <c r="D193" s="61" t="s">
        <v>65</v>
      </c>
      <c r="E193" s="66" t="s">
        <v>359</v>
      </c>
      <c r="F193" s="80" t="s">
        <v>153</v>
      </c>
      <c r="G193" s="95"/>
      <c r="H193" s="128" t="s">
        <v>678</v>
      </c>
      <c r="I193" s="3"/>
      <c r="J193" s="155" t="s">
        <v>18</v>
      </c>
      <c r="K193" s="155">
        <f t="shared" si="19"/>
        <v>0</v>
      </c>
      <c r="L193" s="155">
        <f t="shared" si="16"/>
        <v>0</v>
      </c>
      <c r="M193" s="155">
        <f t="shared" si="17"/>
        <v>0</v>
      </c>
      <c r="N193" s="155">
        <f t="shared" si="18"/>
        <v>0</v>
      </c>
      <c r="O193" s="155">
        <f t="shared" si="20"/>
        <v>0</v>
      </c>
      <c r="P193" s="155">
        <f t="shared" si="21"/>
        <v>0</v>
      </c>
      <c r="Q193" s="155">
        <f t="shared" si="22"/>
        <v>0</v>
      </c>
      <c r="R193" s="155">
        <f t="shared" si="23"/>
        <v>0</v>
      </c>
      <c r="S193" s="6"/>
    </row>
    <row r="194" spans="1:19" s="92" customFormat="1" ht="36" x14ac:dyDescent="0.2">
      <c r="A194" s="290"/>
      <c r="B194" s="290"/>
      <c r="C194" s="61" t="s">
        <v>265</v>
      </c>
      <c r="D194" s="61" t="s">
        <v>65</v>
      </c>
      <c r="E194" s="66" t="s">
        <v>327</v>
      </c>
      <c r="F194" s="80" t="s">
        <v>154</v>
      </c>
      <c r="G194" s="95"/>
      <c r="H194" s="128" t="s">
        <v>678</v>
      </c>
      <c r="I194" s="3"/>
      <c r="J194" s="155" t="s">
        <v>18</v>
      </c>
      <c r="K194" s="155">
        <f t="shared" si="19"/>
        <v>0</v>
      </c>
      <c r="L194" s="155">
        <f t="shared" si="16"/>
        <v>0</v>
      </c>
      <c r="M194" s="155">
        <f t="shared" si="17"/>
        <v>0</v>
      </c>
      <c r="N194" s="155">
        <f t="shared" si="18"/>
        <v>0</v>
      </c>
      <c r="O194" s="155">
        <f t="shared" si="20"/>
        <v>0</v>
      </c>
      <c r="P194" s="155">
        <f t="shared" si="21"/>
        <v>0</v>
      </c>
      <c r="Q194" s="155">
        <f t="shared" si="22"/>
        <v>0</v>
      </c>
      <c r="R194" s="155">
        <f t="shared" si="23"/>
        <v>0</v>
      </c>
      <c r="S194" s="6"/>
    </row>
    <row r="195" spans="1:19" s="92" customFormat="1" ht="20" x14ac:dyDescent="0.2">
      <c r="A195" s="290"/>
      <c r="B195" s="290"/>
      <c r="C195" s="61" t="s">
        <v>256</v>
      </c>
      <c r="D195" s="61" t="s">
        <v>65</v>
      </c>
      <c r="E195" s="66" t="s">
        <v>352</v>
      </c>
      <c r="F195" s="80" t="s">
        <v>145</v>
      </c>
      <c r="G195" s="95"/>
      <c r="H195" s="128" t="s">
        <v>678</v>
      </c>
      <c r="I195" s="3"/>
      <c r="J195" s="155" t="s">
        <v>18</v>
      </c>
      <c r="K195" s="155">
        <f t="shared" si="19"/>
        <v>0</v>
      </c>
      <c r="L195" s="155">
        <f t="shared" si="16"/>
        <v>0</v>
      </c>
      <c r="M195" s="155">
        <f t="shared" si="17"/>
        <v>0</v>
      </c>
      <c r="N195" s="155">
        <f t="shared" si="18"/>
        <v>0</v>
      </c>
      <c r="O195" s="155">
        <f t="shared" si="20"/>
        <v>0</v>
      </c>
      <c r="P195" s="155">
        <f t="shared" si="21"/>
        <v>0</v>
      </c>
      <c r="Q195" s="155">
        <f t="shared" si="22"/>
        <v>0</v>
      </c>
      <c r="R195" s="155">
        <f t="shared" si="23"/>
        <v>0</v>
      </c>
      <c r="S195" s="6"/>
    </row>
    <row r="196" spans="1:19" s="92" customFormat="1" ht="54" x14ac:dyDescent="0.2">
      <c r="A196" s="290"/>
      <c r="B196" s="290"/>
      <c r="C196" s="61" t="s">
        <v>266</v>
      </c>
      <c r="D196" s="61" t="s">
        <v>66</v>
      </c>
      <c r="E196" s="86" t="s">
        <v>360</v>
      </c>
      <c r="F196" s="87" t="s">
        <v>156</v>
      </c>
      <c r="G196" s="95"/>
      <c r="H196" s="128" t="s">
        <v>678</v>
      </c>
      <c r="I196" s="3"/>
      <c r="J196" s="155" t="s">
        <v>18</v>
      </c>
      <c r="K196" s="155">
        <f t="shared" si="19"/>
        <v>0</v>
      </c>
      <c r="L196" s="155">
        <f t="shared" ref="L196:L252" si="27">IF(AND($H196="Yes",NOT(ISERROR(SEARCH("-L-",$C196)))),1,0)</f>
        <v>0</v>
      </c>
      <c r="M196" s="155">
        <f t="shared" ref="M196:M252" si="28">IF(AND($H196="Yes",NOT(ISERROR(SEARCH("-U-",$C196)))),1,0)</f>
        <v>0</v>
      </c>
      <c r="N196" s="155">
        <f t="shared" ref="N196:N252" si="29">IF(AND($H196="Yes",NOT(ISERROR(SEARCH("-P-",$C196)))),1,0)</f>
        <v>0</v>
      </c>
      <c r="O196" s="155">
        <f t="shared" si="20"/>
        <v>0</v>
      </c>
      <c r="P196" s="155">
        <f t="shared" si="21"/>
        <v>0</v>
      </c>
      <c r="Q196" s="155">
        <f t="shared" si="22"/>
        <v>0</v>
      </c>
      <c r="R196" s="155">
        <f t="shared" si="23"/>
        <v>0</v>
      </c>
      <c r="S196" s="6"/>
    </row>
    <row r="197" spans="1:19" s="92" customFormat="1" ht="54" x14ac:dyDescent="0.2">
      <c r="A197" s="290"/>
      <c r="B197" s="290"/>
      <c r="C197" s="61" t="s">
        <v>267</v>
      </c>
      <c r="D197" s="61" t="s">
        <v>66</v>
      </c>
      <c r="E197" s="86" t="s">
        <v>361</v>
      </c>
      <c r="F197" s="87" t="s">
        <v>530</v>
      </c>
      <c r="G197" s="95"/>
      <c r="H197" s="128" t="s">
        <v>678</v>
      </c>
      <c r="I197" s="3"/>
      <c r="J197" s="155" t="s">
        <v>18</v>
      </c>
      <c r="K197" s="155">
        <f t="shared" ref="K197:K252" si="30">IF(AND($H197="Yes",NOT(ISERROR(SEARCH("-H-",$C197)))),1,0)</f>
        <v>0</v>
      </c>
      <c r="L197" s="155">
        <f t="shared" si="27"/>
        <v>0</v>
      </c>
      <c r="M197" s="155">
        <f t="shared" si="28"/>
        <v>0</v>
      </c>
      <c r="N197" s="155">
        <f t="shared" si="29"/>
        <v>0</v>
      </c>
      <c r="O197" s="155">
        <f t="shared" si="20"/>
        <v>0</v>
      </c>
      <c r="P197" s="155">
        <f t="shared" si="21"/>
        <v>0</v>
      </c>
      <c r="Q197" s="155">
        <f t="shared" si="22"/>
        <v>0</v>
      </c>
      <c r="R197" s="155">
        <f t="shared" si="23"/>
        <v>0</v>
      </c>
      <c r="S197" s="6"/>
    </row>
    <row r="198" spans="1:19" s="92" customFormat="1" ht="36" x14ac:dyDescent="0.2">
      <c r="A198" s="290"/>
      <c r="B198" s="290"/>
      <c r="C198" s="68" t="s">
        <v>257</v>
      </c>
      <c r="D198" s="68" t="s">
        <v>66</v>
      </c>
      <c r="E198" s="86" t="s">
        <v>353</v>
      </c>
      <c r="F198" s="87" t="s">
        <v>598</v>
      </c>
      <c r="G198" s="95"/>
      <c r="H198" s="130" t="s">
        <v>678</v>
      </c>
      <c r="I198" s="9"/>
      <c r="J198" s="155" t="s">
        <v>18</v>
      </c>
      <c r="K198" s="155">
        <f t="shared" si="30"/>
        <v>0</v>
      </c>
      <c r="L198" s="155">
        <f t="shared" si="27"/>
        <v>0</v>
      </c>
      <c r="M198" s="155">
        <f t="shared" si="28"/>
        <v>0</v>
      </c>
      <c r="N198" s="155">
        <f t="shared" si="29"/>
        <v>0</v>
      </c>
      <c r="O198" s="155">
        <f t="shared" si="20"/>
        <v>0</v>
      </c>
      <c r="P198" s="155">
        <f t="shared" si="21"/>
        <v>0</v>
      </c>
      <c r="Q198" s="155">
        <f t="shared" si="22"/>
        <v>0</v>
      </c>
      <c r="R198" s="155">
        <f t="shared" si="23"/>
        <v>0</v>
      </c>
      <c r="S198" s="10"/>
    </row>
    <row r="199" spans="1:19" s="92" customFormat="1" ht="36" x14ac:dyDescent="0.2">
      <c r="A199" s="290"/>
      <c r="B199" s="290"/>
      <c r="C199" s="191" t="s">
        <v>564</v>
      </c>
      <c r="D199" s="192" t="s">
        <v>65</v>
      </c>
      <c r="E199" s="193" t="s">
        <v>537</v>
      </c>
      <c r="F199" s="87"/>
      <c r="G199" s="95"/>
      <c r="H199" s="130" t="s">
        <v>678</v>
      </c>
      <c r="I199" s="9"/>
      <c r="J199" s="155" t="s">
        <v>18</v>
      </c>
      <c r="K199" s="155">
        <f t="shared" si="30"/>
        <v>0</v>
      </c>
      <c r="L199" s="155">
        <f t="shared" si="27"/>
        <v>0</v>
      </c>
      <c r="M199" s="155">
        <f t="shared" si="28"/>
        <v>0</v>
      </c>
      <c r="N199" s="155">
        <f t="shared" si="29"/>
        <v>0</v>
      </c>
      <c r="O199" s="155">
        <f t="shared" ref="O199:O252" si="31">IF(AND($H199="Split",$D199="High"),1,0)</f>
        <v>0</v>
      </c>
      <c r="P199" s="155">
        <f t="shared" ref="P199:P252" si="32">IF(AND($H199="Split",$D199="Low"),1,0)</f>
        <v>0</v>
      </c>
      <c r="Q199" s="155">
        <f t="shared" ref="Q199:Q252" si="33">IF(AND($H199="Split",$D199="Unlikely"),1,0)</f>
        <v>0</v>
      </c>
      <c r="R199" s="155">
        <f t="shared" ref="R199:R252" si="34">IF(AND($H199="Split",$D199="Moderate"),1,0)</f>
        <v>0</v>
      </c>
      <c r="S199" s="10"/>
    </row>
    <row r="200" spans="1:19" s="92" customFormat="1" ht="36" x14ac:dyDescent="0.2">
      <c r="A200" s="290"/>
      <c r="B200" s="290"/>
      <c r="C200" s="194" t="s">
        <v>565</v>
      </c>
      <c r="D200" s="195" t="s">
        <v>66</v>
      </c>
      <c r="E200" s="196" t="s">
        <v>538</v>
      </c>
      <c r="F200" s="87"/>
      <c r="G200" s="95"/>
      <c r="H200" s="130" t="s">
        <v>678</v>
      </c>
      <c r="I200" s="9"/>
      <c r="J200" s="155" t="s">
        <v>18</v>
      </c>
      <c r="K200" s="155">
        <f t="shared" si="30"/>
        <v>0</v>
      </c>
      <c r="L200" s="155">
        <f t="shared" si="27"/>
        <v>0</v>
      </c>
      <c r="M200" s="155">
        <f t="shared" si="28"/>
        <v>0</v>
      </c>
      <c r="N200" s="155">
        <f t="shared" si="29"/>
        <v>0</v>
      </c>
      <c r="O200" s="155">
        <f t="shared" si="31"/>
        <v>0</v>
      </c>
      <c r="P200" s="155">
        <f t="shared" si="32"/>
        <v>0</v>
      </c>
      <c r="Q200" s="155">
        <f t="shared" si="33"/>
        <v>0</v>
      </c>
      <c r="R200" s="155">
        <f t="shared" si="34"/>
        <v>0</v>
      </c>
      <c r="S200" s="10"/>
    </row>
    <row r="201" spans="1:19" s="92" customFormat="1" ht="55" thickBot="1" x14ac:dyDescent="0.25">
      <c r="A201" s="290"/>
      <c r="B201" s="290"/>
      <c r="C201" s="68" t="s">
        <v>472</v>
      </c>
      <c r="D201" s="68" t="s">
        <v>390</v>
      </c>
      <c r="E201" s="86" t="s">
        <v>458</v>
      </c>
      <c r="F201" s="87"/>
      <c r="G201" s="95"/>
      <c r="H201" s="129" t="s">
        <v>677</v>
      </c>
      <c r="I201" s="267" t="s">
        <v>835</v>
      </c>
      <c r="J201" s="268" t="s">
        <v>18</v>
      </c>
      <c r="K201" s="268">
        <f t="shared" si="30"/>
        <v>0</v>
      </c>
      <c r="L201" s="268">
        <f t="shared" si="27"/>
        <v>0</v>
      </c>
      <c r="M201" s="268">
        <f t="shared" si="28"/>
        <v>0</v>
      </c>
      <c r="N201" s="268">
        <f t="shared" si="29"/>
        <v>0</v>
      </c>
      <c r="O201" s="268">
        <f t="shared" si="31"/>
        <v>0</v>
      </c>
      <c r="P201" s="268">
        <f t="shared" si="32"/>
        <v>0</v>
      </c>
      <c r="Q201" s="268">
        <f t="shared" si="33"/>
        <v>0</v>
      </c>
      <c r="R201" s="268">
        <f t="shared" si="34"/>
        <v>0</v>
      </c>
      <c r="S201" s="264" t="s">
        <v>836</v>
      </c>
    </row>
    <row r="202" spans="1:19" s="92" customFormat="1" ht="37" customHeight="1" thickTop="1" x14ac:dyDescent="0.2">
      <c r="A202" s="291" t="s">
        <v>19</v>
      </c>
      <c r="B202" s="302" t="s">
        <v>50</v>
      </c>
      <c r="C202" s="56" t="s">
        <v>268</v>
      </c>
      <c r="D202" s="56" t="s">
        <v>65</v>
      </c>
      <c r="E202" s="77" t="s">
        <v>362</v>
      </c>
      <c r="F202" s="78" t="s">
        <v>157</v>
      </c>
      <c r="G202" s="95"/>
      <c r="H202" s="127" t="s">
        <v>678</v>
      </c>
      <c r="I202" s="4"/>
      <c r="J202" s="154" t="s">
        <v>19</v>
      </c>
      <c r="K202" s="154">
        <f t="shared" si="30"/>
        <v>0</v>
      </c>
      <c r="L202" s="154">
        <f t="shared" si="27"/>
        <v>0</v>
      </c>
      <c r="M202" s="154">
        <f t="shared" si="28"/>
        <v>0</v>
      </c>
      <c r="N202" s="154">
        <f t="shared" si="29"/>
        <v>0</v>
      </c>
      <c r="O202" s="156">
        <f t="shared" si="31"/>
        <v>0</v>
      </c>
      <c r="P202" s="156">
        <f t="shared" si="32"/>
        <v>0</v>
      </c>
      <c r="Q202" s="156">
        <f t="shared" si="33"/>
        <v>0</v>
      </c>
      <c r="R202" s="156">
        <f t="shared" si="34"/>
        <v>0</v>
      </c>
      <c r="S202" s="5"/>
    </row>
    <row r="203" spans="1:19" s="92" customFormat="1" ht="36" x14ac:dyDescent="0.2">
      <c r="A203" s="292"/>
      <c r="B203" s="303"/>
      <c r="C203" s="56" t="s">
        <v>269</v>
      </c>
      <c r="D203" s="56" t="s">
        <v>65</v>
      </c>
      <c r="E203" s="77" t="s">
        <v>363</v>
      </c>
      <c r="F203" s="78" t="s">
        <v>158</v>
      </c>
      <c r="G203" s="95"/>
      <c r="H203" s="128" t="s">
        <v>678</v>
      </c>
      <c r="I203" s="3"/>
      <c r="J203" s="155" t="s">
        <v>19</v>
      </c>
      <c r="K203" s="155">
        <f t="shared" si="30"/>
        <v>0</v>
      </c>
      <c r="L203" s="155">
        <f t="shared" si="27"/>
        <v>0</v>
      </c>
      <c r="M203" s="155">
        <f t="shared" si="28"/>
        <v>0</v>
      </c>
      <c r="N203" s="155">
        <f t="shared" si="29"/>
        <v>0</v>
      </c>
      <c r="O203" s="155">
        <f t="shared" si="31"/>
        <v>0</v>
      </c>
      <c r="P203" s="155">
        <f t="shared" si="32"/>
        <v>0</v>
      </c>
      <c r="Q203" s="155">
        <f t="shared" si="33"/>
        <v>0</v>
      </c>
      <c r="R203" s="155">
        <f t="shared" si="34"/>
        <v>0</v>
      </c>
      <c r="S203" s="6"/>
    </row>
    <row r="204" spans="1:19" s="92" customFormat="1" ht="20" x14ac:dyDescent="0.2">
      <c r="A204" s="292"/>
      <c r="B204" s="303"/>
      <c r="C204" s="56" t="s">
        <v>270</v>
      </c>
      <c r="D204" s="56" t="s">
        <v>65</v>
      </c>
      <c r="E204" s="77" t="s">
        <v>364</v>
      </c>
      <c r="F204" s="78" t="s">
        <v>159</v>
      </c>
      <c r="G204" s="95"/>
      <c r="H204" s="128" t="s">
        <v>678</v>
      </c>
      <c r="I204" s="3"/>
      <c r="J204" s="155" t="s">
        <v>19</v>
      </c>
      <c r="K204" s="155">
        <f t="shared" si="30"/>
        <v>0</v>
      </c>
      <c r="L204" s="155">
        <f t="shared" si="27"/>
        <v>0</v>
      </c>
      <c r="M204" s="155">
        <f t="shared" si="28"/>
        <v>0</v>
      </c>
      <c r="N204" s="155">
        <f t="shared" si="29"/>
        <v>0</v>
      </c>
      <c r="O204" s="155">
        <f t="shared" si="31"/>
        <v>0</v>
      </c>
      <c r="P204" s="155">
        <f t="shared" si="32"/>
        <v>0</v>
      </c>
      <c r="Q204" s="155">
        <f t="shared" si="33"/>
        <v>0</v>
      </c>
      <c r="R204" s="155">
        <f t="shared" si="34"/>
        <v>0</v>
      </c>
      <c r="S204" s="6"/>
    </row>
    <row r="205" spans="1:19" s="92" customFormat="1" ht="126" x14ac:dyDescent="0.2">
      <c r="A205" s="292"/>
      <c r="B205" s="303"/>
      <c r="C205" s="56" t="s">
        <v>271</v>
      </c>
      <c r="D205" s="56" t="s">
        <v>65</v>
      </c>
      <c r="E205" s="77" t="s">
        <v>365</v>
      </c>
      <c r="F205" s="78" t="s">
        <v>160</v>
      </c>
      <c r="G205" s="95"/>
      <c r="H205" s="128" t="s">
        <v>677</v>
      </c>
      <c r="I205" s="3" t="s">
        <v>689</v>
      </c>
      <c r="J205" s="155" t="s">
        <v>19</v>
      </c>
      <c r="K205" s="155">
        <f t="shared" si="30"/>
        <v>1</v>
      </c>
      <c r="L205" s="155">
        <f t="shared" si="27"/>
        <v>0</v>
      </c>
      <c r="M205" s="155">
        <f t="shared" si="28"/>
        <v>0</v>
      </c>
      <c r="N205" s="155">
        <f t="shared" si="29"/>
        <v>0</v>
      </c>
      <c r="O205" s="155">
        <f t="shared" si="31"/>
        <v>0</v>
      </c>
      <c r="P205" s="155">
        <f t="shared" si="32"/>
        <v>0</v>
      </c>
      <c r="Q205" s="155">
        <f t="shared" si="33"/>
        <v>0</v>
      </c>
      <c r="R205" s="155">
        <f t="shared" si="34"/>
        <v>0</v>
      </c>
      <c r="S205" s="6"/>
    </row>
    <row r="206" spans="1:19" s="92" customFormat="1" ht="36" x14ac:dyDescent="0.2">
      <c r="A206" s="292"/>
      <c r="B206" s="303"/>
      <c r="C206" s="56" t="s">
        <v>272</v>
      </c>
      <c r="D206" s="56" t="s">
        <v>65</v>
      </c>
      <c r="E206" s="77" t="s">
        <v>366</v>
      </c>
      <c r="F206" s="78" t="s">
        <v>161</v>
      </c>
      <c r="G206" s="95"/>
      <c r="H206" s="128" t="s">
        <v>678</v>
      </c>
      <c r="I206" s="209"/>
      <c r="J206" s="155" t="s">
        <v>19</v>
      </c>
      <c r="K206" s="155">
        <f t="shared" si="30"/>
        <v>0</v>
      </c>
      <c r="L206" s="155">
        <f t="shared" si="27"/>
        <v>0</v>
      </c>
      <c r="M206" s="155">
        <f t="shared" si="28"/>
        <v>0</v>
      </c>
      <c r="N206" s="155">
        <f t="shared" si="29"/>
        <v>0</v>
      </c>
      <c r="O206" s="155">
        <f t="shared" si="31"/>
        <v>0</v>
      </c>
      <c r="P206" s="155">
        <f t="shared" si="32"/>
        <v>0</v>
      </c>
      <c r="Q206" s="155">
        <f t="shared" si="33"/>
        <v>0</v>
      </c>
      <c r="R206" s="155">
        <f t="shared" si="34"/>
        <v>0</v>
      </c>
      <c r="S206" s="6"/>
    </row>
    <row r="207" spans="1:19" s="92" customFormat="1" ht="36" x14ac:dyDescent="0.2">
      <c r="A207" s="292"/>
      <c r="B207" s="303"/>
      <c r="C207" s="88" t="s">
        <v>273</v>
      </c>
      <c r="D207" s="56" t="s">
        <v>66</v>
      </c>
      <c r="E207" s="84" t="s">
        <v>367</v>
      </c>
      <c r="F207" s="85" t="s">
        <v>162</v>
      </c>
      <c r="G207" s="95"/>
      <c r="H207" s="128" t="s">
        <v>678</v>
      </c>
      <c r="I207" s="3"/>
      <c r="J207" s="155" t="s">
        <v>19</v>
      </c>
      <c r="K207" s="155">
        <f t="shared" si="30"/>
        <v>0</v>
      </c>
      <c r="L207" s="155">
        <f t="shared" si="27"/>
        <v>0</v>
      </c>
      <c r="M207" s="155">
        <f t="shared" si="28"/>
        <v>0</v>
      </c>
      <c r="N207" s="155">
        <f t="shared" si="29"/>
        <v>0</v>
      </c>
      <c r="O207" s="155">
        <f t="shared" si="31"/>
        <v>0</v>
      </c>
      <c r="P207" s="155">
        <f t="shared" si="32"/>
        <v>0</v>
      </c>
      <c r="Q207" s="155">
        <f t="shared" si="33"/>
        <v>0</v>
      </c>
      <c r="R207" s="155">
        <f t="shared" si="34"/>
        <v>0</v>
      </c>
      <c r="S207" s="6"/>
    </row>
    <row r="208" spans="1:19" s="92" customFormat="1" ht="36" x14ac:dyDescent="0.2">
      <c r="A208" s="292"/>
      <c r="B208" s="303"/>
      <c r="C208" s="88" t="s">
        <v>382</v>
      </c>
      <c r="D208" s="56" t="s">
        <v>67</v>
      </c>
      <c r="E208" s="84" t="s">
        <v>381</v>
      </c>
      <c r="F208" s="85" t="s">
        <v>383</v>
      </c>
      <c r="G208" s="95"/>
      <c r="H208" s="130" t="s">
        <v>677</v>
      </c>
      <c r="I208" s="9" t="s">
        <v>750</v>
      </c>
      <c r="J208" s="155" t="s">
        <v>19</v>
      </c>
      <c r="K208" s="155">
        <f t="shared" si="30"/>
        <v>0</v>
      </c>
      <c r="L208" s="155">
        <f t="shared" si="27"/>
        <v>0</v>
      </c>
      <c r="M208" s="155">
        <f t="shared" si="28"/>
        <v>1</v>
      </c>
      <c r="N208" s="155">
        <f t="shared" si="29"/>
        <v>0</v>
      </c>
      <c r="O208" s="155">
        <f t="shared" si="31"/>
        <v>0</v>
      </c>
      <c r="P208" s="155">
        <f t="shared" si="32"/>
        <v>0</v>
      </c>
      <c r="Q208" s="155">
        <f t="shared" si="33"/>
        <v>0</v>
      </c>
      <c r="R208" s="155">
        <f t="shared" si="34"/>
        <v>0</v>
      </c>
      <c r="S208" s="10"/>
    </row>
    <row r="209" spans="1:19" s="92" customFormat="1" ht="36" x14ac:dyDescent="0.2">
      <c r="A209" s="292"/>
      <c r="B209" s="303"/>
      <c r="C209" s="197" t="s">
        <v>566</v>
      </c>
      <c r="D209" s="198" t="s">
        <v>65</v>
      </c>
      <c r="E209" s="199" t="s">
        <v>537</v>
      </c>
      <c r="F209" s="85"/>
      <c r="G209" s="95"/>
      <c r="H209" s="130" t="s">
        <v>678</v>
      </c>
      <c r="I209" s="9"/>
      <c r="J209" s="155" t="s">
        <v>19</v>
      </c>
      <c r="K209" s="155">
        <f t="shared" si="30"/>
        <v>0</v>
      </c>
      <c r="L209" s="155">
        <f t="shared" si="27"/>
        <v>0</v>
      </c>
      <c r="M209" s="155">
        <f t="shared" si="28"/>
        <v>0</v>
      </c>
      <c r="N209" s="155">
        <f t="shared" si="29"/>
        <v>0</v>
      </c>
      <c r="O209" s="155">
        <f t="shared" si="31"/>
        <v>0</v>
      </c>
      <c r="P209" s="155">
        <f t="shared" si="32"/>
        <v>0</v>
      </c>
      <c r="Q209" s="155">
        <f t="shared" si="33"/>
        <v>0</v>
      </c>
      <c r="R209" s="155">
        <f t="shared" si="34"/>
        <v>0</v>
      </c>
      <c r="S209" s="10"/>
    </row>
    <row r="210" spans="1:19" s="92" customFormat="1" ht="36" x14ac:dyDescent="0.2">
      <c r="A210" s="292"/>
      <c r="B210" s="303"/>
      <c r="C210" s="203" t="s">
        <v>567</v>
      </c>
      <c r="D210" s="204" t="s">
        <v>66</v>
      </c>
      <c r="E210" s="205" t="s">
        <v>538</v>
      </c>
      <c r="F210" s="85"/>
      <c r="G210" s="95"/>
      <c r="H210" s="130" t="s">
        <v>678</v>
      </c>
      <c r="I210" s="9"/>
      <c r="J210" s="155" t="s">
        <v>19</v>
      </c>
      <c r="K210" s="155">
        <f t="shared" si="30"/>
        <v>0</v>
      </c>
      <c r="L210" s="155">
        <f t="shared" si="27"/>
        <v>0</v>
      </c>
      <c r="M210" s="155">
        <f t="shared" si="28"/>
        <v>0</v>
      </c>
      <c r="N210" s="155">
        <f t="shared" si="29"/>
        <v>0</v>
      </c>
      <c r="O210" s="155">
        <f t="shared" si="31"/>
        <v>0</v>
      </c>
      <c r="P210" s="155">
        <f t="shared" si="32"/>
        <v>0</v>
      </c>
      <c r="Q210" s="155">
        <f t="shared" si="33"/>
        <v>0</v>
      </c>
      <c r="R210" s="155">
        <f t="shared" si="34"/>
        <v>0</v>
      </c>
      <c r="S210" s="10"/>
    </row>
    <row r="211" spans="1:19" s="92" customFormat="1" ht="21" thickBot="1" x14ac:dyDescent="0.25">
      <c r="A211" s="293"/>
      <c r="B211" s="304"/>
      <c r="C211" s="88" t="s">
        <v>474</v>
      </c>
      <c r="D211" s="56" t="s">
        <v>390</v>
      </c>
      <c r="E211" s="84" t="s">
        <v>458</v>
      </c>
      <c r="F211" s="85"/>
      <c r="G211" s="95"/>
      <c r="H211" s="129" t="s">
        <v>678</v>
      </c>
      <c r="I211" s="7"/>
      <c r="J211" s="155" t="s">
        <v>19</v>
      </c>
      <c r="K211" s="155">
        <f t="shared" si="30"/>
        <v>0</v>
      </c>
      <c r="L211" s="155">
        <f t="shared" si="27"/>
        <v>0</v>
      </c>
      <c r="M211" s="155">
        <f t="shared" si="28"/>
        <v>0</v>
      </c>
      <c r="N211" s="155">
        <f t="shared" si="29"/>
        <v>0</v>
      </c>
      <c r="O211" s="157">
        <f t="shared" si="31"/>
        <v>0</v>
      </c>
      <c r="P211" s="157">
        <f t="shared" si="32"/>
        <v>0</v>
      </c>
      <c r="Q211" s="157">
        <f t="shared" si="33"/>
        <v>0</v>
      </c>
      <c r="R211" s="157">
        <f t="shared" si="34"/>
        <v>0</v>
      </c>
      <c r="S211" s="8"/>
    </row>
    <row r="212" spans="1:19" s="92" customFormat="1" ht="37" thickTop="1" x14ac:dyDescent="0.2">
      <c r="A212" s="294" t="s">
        <v>20</v>
      </c>
      <c r="B212" s="294" t="s">
        <v>51</v>
      </c>
      <c r="C212" s="61" t="s">
        <v>274</v>
      </c>
      <c r="D212" s="61" t="s">
        <v>65</v>
      </c>
      <c r="E212" s="66" t="s">
        <v>368</v>
      </c>
      <c r="F212" s="80" t="s">
        <v>163</v>
      </c>
      <c r="G212" s="95"/>
      <c r="H212" s="127" t="s">
        <v>678</v>
      </c>
      <c r="I212" s="4"/>
      <c r="J212" s="154" t="s">
        <v>20</v>
      </c>
      <c r="K212" s="154">
        <f t="shared" si="30"/>
        <v>0</v>
      </c>
      <c r="L212" s="154">
        <f t="shared" si="27"/>
        <v>0</v>
      </c>
      <c r="M212" s="154">
        <f t="shared" si="28"/>
        <v>0</v>
      </c>
      <c r="N212" s="154">
        <f t="shared" si="29"/>
        <v>0</v>
      </c>
      <c r="O212" s="156">
        <f t="shared" si="31"/>
        <v>0</v>
      </c>
      <c r="P212" s="156">
        <f t="shared" si="32"/>
        <v>0</v>
      </c>
      <c r="Q212" s="156">
        <f t="shared" si="33"/>
        <v>0</v>
      </c>
      <c r="R212" s="156">
        <f t="shared" si="34"/>
        <v>0</v>
      </c>
      <c r="S212" s="5"/>
    </row>
    <row r="213" spans="1:19" s="92" customFormat="1" ht="216" x14ac:dyDescent="0.2">
      <c r="A213" s="290"/>
      <c r="B213" s="290"/>
      <c r="C213" s="61" t="s">
        <v>275</v>
      </c>
      <c r="D213" s="61" t="s">
        <v>65</v>
      </c>
      <c r="E213" s="86" t="s">
        <v>369</v>
      </c>
      <c r="F213" s="87" t="s">
        <v>164</v>
      </c>
      <c r="G213" s="95"/>
      <c r="H213" s="128" t="s">
        <v>677</v>
      </c>
      <c r="I213" s="3" t="s">
        <v>825</v>
      </c>
      <c r="J213" s="155" t="s">
        <v>20</v>
      </c>
      <c r="K213" s="155">
        <f t="shared" si="30"/>
        <v>1</v>
      </c>
      <c r="L213" s="155">
        <f t="shared" si="27"/>
        <v>0</v>
      </c>
      <c r="M213" s="155">
        <f t="shared" si="28"/>
        <v>0</v>
      </c>
      <c r="N213" s="155">
        <f t="shared" si="29"/>
        <v>0</v>
      </c>
      <c r="O213" s="155">
        <f t="shared" si="31"/>
        <v>0</v>
      </c>
      <c r="P213" s="155">
        <f t="shared" si="32"/>
        <v>0</v>
      </c>
      <c r="Q213" s="155">
        <f t="shared" si="33"/>
        <v>0</v>
      </c>
      <c r="R213" s="155">
        <f t="shared" si="34"/>
        <v>0</v>
      </c>
      <c r="S213" s="6"/>
    </row>
    <row r="214" spans="1:19" s="92" customFormat="1" ht="144" x14ac:dyDescent="0.2">
      <c r="A214" s="290"/>
      <c r="B214" s="290"/>
      <c r="C214" s="61" t="s">
        <v>276</v>
      </c>
      <c r="D214" s="61" t="s">
        <v>65</v>
      </c>
      <c r="E214" s="66" t="s">
        <v>370</v>
      </c>
      <c r="F214" s="80" t="s">
        <v>165</v>
      </c>
      <c r="G214" s="95"/>
      <c r="H214" s="128" t="s">
        <v>677</v>
      </c>
      <c r="I214" s="3" t="s">
        <v>819</v>
      </c>
      <c r="J214" s="155" t="s">
        <v>20</v>
      </c>
      <c r="K214" s="155">
        <f t="shared" si="30"/>
        <v>1</v>
      </c>
      <c r="L214" s="155">
        <f t="shared" si="27"/>
        <v>0</v>
      </c>
      <c r="M214" s="155">
        <f t="shared" si="28"/>
        <v>0</v>
      </c>
      <c r="N214" s="155">
        <f t="shared" si="29"/>
        <v>0</v>
      </c>
      <c r="O214" s="155">
        <f t="shared" si="31"/>
        <v>0</v>
      </c>
      <c r="P214" s="155">
        <f t="shared" si="32"/>
        <v>0</v>
      </c>
      <c r="Q214" s="155">
        <f t="shared" si="33"/>
        <v>0</v>
      </c>
      <c r="R214" s="155">
        <f t="shared" si="34"/>
        <v>0</v>
      </c>
      <c r="S214" s="6"/>
    </row>
    <row r="215" spans="1:19" s="92" customFormat="1" ht="20" x14ac:dyDescent="0.2">
      <c r="A215" s="290"/>
      <c r="B215" s="290"/>
      <c r="C215" s="61" t="s">
        <v>277</v>
      </c>
      <c r="D215" s="61" t="s">
        <v>66</v>
      </c>
      <c r="E215" s="86" t="s">
        <v>328</v>
      </c>
      <c r="F215" s="87" t="s">
        <v>166</v>
      </c>
      <c r="G215" s="95"/>
      <c r="H215" s="128" t="s">
        <v>678</v>
      </c>
      <c r="I215" s="3"/>
      <c r="J215" s="155" t="s">
        <v>20</v>
      </c>
      <c r="K215" s="155">
        <f t="shared" si="30"/>
        <v>0</v>
      </c>
      <c r="L215" s="155">
        <f t="shared" si="27"/>
        <v>0</v>
      </c>
      <c r="M215" s="155">
        <f t="shared" si="28"/>
        <v>0</v>
      </c>
      <c r="N215" s="155">
        <f t="shared" si="29"/>
        <v>0</v>
      </c>
      <c r="O215" s="155">
        <f t="shared" si="31"/>
        <v>0</v>
      </c>
      <c r="P215" s="155">
        <f t="shared" si="32"/>
        <v>0</v>
      </c>
      <c r="Q215" s="155">
        <f t="shared" si="33"/>
        <v>0</v>
      </c>
      <c r="R215" s="155">
        <f t="shared" si="34"/>
        <v>0</v>
      </c>
      <c r="S215" s="6"/>
    </row>
    <row r="216" spans="1:19" s="92" customFormat="1" ht="36" x14ac:dyDescent="0.2">
      <c r="A216" s="290"/>
      <c r="B216" s="290"/>
      <c r="C216" s="61" t="s">
        <v>278</v>
      </c>
      <c r="D216" s="61" t="s">
        <v>66</v>
      </c>
      <c r="E216" s="86" t="s">
        <v>371</v>
      </c>
      <c r="F216" s="87" t="s">
        <v>167</v>
      </c>
      <c r="G216" s="95"/>
      <c r="H216" s="128" t="s">
        <v>678</v>
      </c>
      <c r="I216" s="3"/>
      <c r="J216" s="155" t="s">
        <v>20</v>
      </c>
      <c r="K216" s="155">
        <f t="shared" si="30"/>
        <v>0</v>
      </c>
      <c r="L216" s="155">
        <f t="shared" si="27"/>
        <v>0</v>
      </c>
      <c r="M216" s="155">
        <f t="shared" si="28"/>
        <v>0</v>
      </c>
      <c r="N216" s="155">
        <f t="shared" si="29"/>
        <v>0</v>
      </c>
      <c r="O216" s="155">
        <f t="shared" si="31"/>
        <v>0</v>
      </c>
      <c r="P216" s="155">
        <f t="shared" si="32"/>
        <v>0</v>
      </c>
      <c r="Q216" s="155">
        <f t="shared" si="33"/>
        <v>0</v>
      </c>
      <c r="R216" s="155">
        <f t="shared" si="34"/>
        <v>0</v>
      </c>
      <c r="S216" s="6"/>
    </row>
    <row r="217" spans="1:19" s="92" customFormat="1" ht="36" x14ac:dyDescent="0.2">
      <c r="A217" s="290"/>
      <c r="B217" s="290"/>
      <c r="C217" s="61" t="s">
        <v>279</v>
      </c>
      <c r="D217" s="61" t="s">
        <v>66</v>
      </c>
      <c r="E217" s="66" t="s">
        <v>372</v>
      </c>
      <c r="F217" s="80" t="s">
        <v>168</v>
      </c>
      <c r="G217" s="95"/>
      <c r="H217" s="130" t="s">
        <v>678</v>
      </c>
      <c r="I217" s="9"/>
      <c r="J217" s="155" t="s">
        <v>20</v>
      </c>
      <c r="K217" s="155">
        <f t="shared" si="30"/>
        <v>0</v>
      </c>
      <c r="L217" s="155">
        <f t="shared" si="27"/>
        <v>0</v>
      </c>
      <c r="M217" s="155">
        <f t="shared" si="28"/>
        <v>0</v>
      </c>
      <c r="N217" s="155">
        <f t="shared" si="29"/>
        <v>0</v>
      </c>
      <c r="O217" s="155">
        <f t="shared" si="31"/>
        <v>0</v>
      </c>
      <c r="P217" s="155">
        <f t="shared" si="32"/>
        <v>0</v>
      </c>
      <c r="Q217" s="155">
        <f t="shared" si="33"/>
        <v>0</v>
      </c>
      <c r="R217" s="155">
        <f t="shared" si="34"/>
        <v>0</v>
      </c>
      <c r="S217" s="10"/>
    </row>
    <row r="218" spans="1:19" s="92" customFormat="1" ht="36" x14ac:dyDescent="0.2">
      <c r="A218" s="290"/>
      <c r="B218" s="290"/>
      <c r="C218" s="191" t="s">
        <v>568</v>
      </c>
      <c r="D218" s="192" t="s">
        <v>65</v>
      </c>
      <c r="E218" s="193" t="s">
        <v>537</v>
      </c>
      <c r="F218" s="80"/>
      <c r="G218" s="95"/>
      <c r="H218" s="130" t="s">
        <v>678</v>
      </c>
      <c r="I218" s="9"/>
      <c r="J218" s="155" t="s">
        <v>20</v>
      </c>
      <c r="K218" s="155">
        <f t="shared" si="30"/>
        <v>0</v>
      </c>
      <c r="L218" s="155">
        <f t="shared" si="27"/>
        <v>0</v>
      </c>
      <c r="M218" s="155">
        <f t="shared" si="28"/>
        <v>0</v>
      </c>
      <c r="N218" s="155">
        <f t="shared" si="29"/>
        <v>0</v>
      </c>
      <c r="O218" s="155">
        <f t="shared" si="31"/>
        <v>0</v>
      </c>
      <c r="P218" s="155">
        <f t="shared" si="32"/>
        <v>0</v>
      </c>
      <c r="Q218" s="155">
        <f t="shared" si="33"/>
        <v>0</v>
      </c>
      <c r="R218" s="155">
        <f t="shared" si="34"/>
        <v>0</v>
      </c>
      <c r="S218" s="10"/>
    </row>
    <row r="219" spans="1:19" s="92" customFormat="1" ht="36" x14ac:dyDescent="0.2">
      <c r="A219" s="290"/>
      <c r="B219" s="290"/>
      <c r="C219" s="194" t="s">
        <v>569</v>
      </c>
      <c r="D219" s="195" t="s">
        <v>66</v>
      </c>
      <c r="E219" s="196" t="s">
        <v>538</v>
      </c>
      <c r="F219" s="80"/>
      <c r="G219" s="95"/>
      <c r="H219" s="130" t="s">
        <v>678</v>
      </c>
      <c r="I219" s="9"/>
      <c r="J219" s="155" t="s">
        <v>20</v>
      </c>
      <c r="K219" s="155">
        <f t="shared" si="30"/>
        <v>0</v>
      </c>
      <c r="L219" s="155">
        <f t="shared" si="27"/>
        <v>0</v>
      </c>
      <c r="M219" s="155">
        <f t="shared" si="28"/>
        <v>0</v>
      </c>
      <c r="N219" s="155">
        <f t="shared" si="29"/>
        <v>0</v>
      </c>
      <c r="O219" s="155">
        <f t="shared" si="31"/>
        <v>0</v>
      </c>
      <c r="P219" s="155">
        <f t="shared" si="32"/>
        <v>0</v>
      </c>
      <c r="Q219" s="155">
        <f t="shared" si="33"/>
        <v>0</v>
      </c>
      <c r="R219" s="155">
        <f t="shared" si="34"/>
        <v>0</v>
      </c>
      <c r="S219" s="10"/>
    </row>
    <row r="220" spans="1:19" s="92" customFormat="1" ht="20" x14ac:dyDescent="0.2">
      <c r="A220" s="290"/>
      <c r="B220" s="290"/>
      <c r="C220" s="61" t="s">
        <v>475</v>
      </c>
      <c r="D220" s="61" t="s">
        <v>390</v>
      </c>
      <c r="E220" s="66" t="s">
        <v>458</v>
      </c>
      <c r="F220" s="80"/>
      <c r="G220" s="95"/>
      <c r="H220" s="129" t="s">
        <v>678</v>
      </c>
      <c r="I220" s="7"/>
      <c r="J220" s="157" t="s">
        <v>20</v>
      </c>
      <c r="K220" s="157">
        <f t="shared" si="30"/>
        <v>0</v>
      </c>
      <c r="L220" s="157">
        <f t="shared" si="27"/>
        <v>0</v>
      </c>
      <c r="M220" s="157">
        <f t="shared" si="28"/>
        <v>0</v>
      </c>
      <c r="N220" s="157">
        <f t="shared" si="29"/>
        <v>0</v>
      </c>
      <c r="O220" s="157">
        <f t="shared" si="31"/>
        <v>0</v>
      </c>
      <c r="P220" s="157">
        <f t="shared" si="32"/>
        <v>0</v>
      </c>
      <c r="Q220" s="157">
        <f t="shared" si="33"/>
        <v>0</v>
      </c>
      <c r="R220" s="157">
        <f t="shared" si="34"/>
        <v>0</v>
      </c>
      <c r="S220" s="8"/>
    </row>
    <row r="221" spans="1:19" s="92" customFormat="1" ht="109" thickTop="1" x14ac:dyDescent="0.2">
      <c r="A221" s="292"/>
      <c r="B221" s="292"/>
      <c r="C221" s="56" t="s">
        <v>280</v>
      </c>
      <c r="D221" s="56" t="s">
        <v>65</v>
      </c>
      <c r="E221" s="77" t="s">
        <v>619</v>
      </c>
      <c r="F221" s="78" t="s">
        <v>169</v>
      </c>
      <c r="G221" s="95"/>
      <c r="H221" s="128" t="s">
        <v>677</v>
      </c>
      <c r="I221" s="260" t="s">
        <v>844</v>
      </c>
      <c r="J221" s="155" t="s">
        <v>21</v>
      </c>
      <c r="K221" s="155">
        <f t="shared" si="30"/>
        <v>1</v>
      </c>
      <c r="L221" s="155">
        <f t="shared" si="27"/>
        <v>0</v>
      </c>
      <c r="M221" s="155">
        <f t="shared" si="28"/>
        <v>0</v>
      </c>
      <c r="N221" s="155">
        <f t="shared" si="29"/>
        <v>0</v>
      </c>
      <c r="O221" s="155">
        <f t="shared" si="31"/>
        <v>0</v>
      </c>
      <c r="P221" s="155">
        <f t="shared" si="32"/>
        <v>0</v>
      </c>
      <c r="Q221" s="155">
        <f t="shared" si="33"/>
        <v>0</v>
      </c>
      <c r="R221" s="155">
        <f t="shared" si="34"/>
        <v>0</v>
      </c>
      <c r="S221" s="263" t="s">
        <v>840</v>
      </c>
    </row>
    <row r="222" spans="1:19" s="92" customFormat="1" ht="36" x14ac:dyDescent="0.2">
      <c r="A222" s="292"/>
      <c r="B222" s="292"/>
      <c r="C222" s="88" t="s">
        <v>281</v>
      </c>
      <c r="D222" s="56" t="s">
        <v>65</v>
      </c>
      <c r="E222" s="77" t="s">
        <v>373</v>
      </c>
      <c r="F222" s="78" t="s">
        <v>170</v>
      </c>
      <c r="G222" s="95"/>
      <c r="H222" s="128" t="s">
        <v>678</v>
      </c>
      <c r="I222" s="3"/>
      <c r="J222" s="155" t="s">
        <v>21</v>
      </c>
      <c r="K222" s="155">
        <f t="shared" si="30"/>
        <v>0</v>
      </c>
      <c r="L222" s="155">
        <f t="shared" si="27"/>
        <v>0</v>
      </c>
      <c r="M222" s="155">
        <f t="shared" si="28"/>
        <v>0</v>
      </c>
      <c r="N222" s="155">
        <f t="shared" si="29"/>
        <v>0</v>
      </c>
      <c r="O222" s="155">
        <f t="shared" si="31"/>
        <v>0</v>
      </c>
      <c r="P222" s="155">
        <f t="shared" si="32"/>
        <v>0</v>
      </c>
      <c r="Q222" s="155">
        <f t="shared" si="33"/>
        <v>0</v>
      </c>
      <c r="R222" s="155">
        <f t="shared" si="34"/>
        <v>0</v>
      </c>
      <c r="S222" s="6"/>
    </row>
    <row r="223" spans="1:19" s="92" customFormat="1" ht="36" x14ac:dyDescent="0.2">
      <c r="A223" s="292"/>
      <c r="B223" s="292"/>
      <c r="C223" s="64" t="s">
        <v>282</v>
      </c>
      <c r="D223" s="64" t="s">
        <v>65</v>
      </c>
      <c r="E223" s="65" t="s">
        <v>329</v>
      </c>
      <c r="F223" s="67" t="s">
        <v>171</v>
      </c>
      <c r="G223" s="100"/>
      <c r="H223" s="103" t="str">
        <f>IF(ISBLANK(H247),"Waiting",H247)</f>
        <v>No</v>
      </c>
      <c r="I223" s="3"/>
      <c r="J223" s="155" t="s">
        <v>21</v>
      </c>
      <c r="K223" s="155">
        <f t="shared" si="30"/>
        <v>0</v>
      </c>
      <c r="L223" s="155">
        <f t="shared" si="27"/>
        <v>0</v>
      </c>
      <c r="M223" s="155">
        <f t="shared" si="28"/>
        <v>0</v>
      </c>
      <c r="N223" s="155">
        <f t="shared" si="29"/>
        <v>0</v>
      </c>
      <c r="O223" s="155">
        <f t="shared" si="31"/>
        <v>0</v>
      </c>
      <c r="P223" s="155">
        <f t="shared" si="32"/>
        <v>0</v>
      </c>
      <c r="Q223" s="155">
        <f t="shared" si="33"/>
        <v>0</v>
      </c>
      <c r="R223" s="155">
        <f t="shared" si="34"/>
        <v>0</v>
      </c>
      <c r="S223" s="6"/>
    </row>
    <row r="224" spans="1:19" s="92" customFormat="1" ht="54" x14ac:dyDescent="0.2">
      <c r="A224" s="292"/>
      <c r="B224" s="292"/>
      <c r="C224" s="64" t="s">
        <v>283</v>
      </c>
      <c r="D224" s="64" t="s">
        <v>65</v>
      </c>
      <c r="E224" s="65" t="s">
        <v>374</v>
      </c>
      <c r="F224" s="67" t="s">
        <v>172</v>
      </c>
      <c r="G224" s="100"/>
      <c r="H224" s="103" t="str">
        <f>IF(ISBLANK(H248),"Waiting",H248)</f>
        <v>No</v>
      </c>
      <c r="I224" s="3"/>
      <c r="J224" s="155" t="s">
        <v>21</v>
      </c>
      <c r="K224" s="155">
        <f t="shared" si="30"/>
        <v>0</v>
      </c>
      <c r="L224" s="155">
        <f t="shared" si="27"/>
        <v>0</v>
      </c>
      <c r="M224" s="155">
        <f t="shared" si="28"/>
        <v>0</v>
      </c>
      <c r="N224" s="155">
        <f t="shared" si="29"/>
        <v>0</v>
      </c>
      <c r="O224" s="155">
        <f t="shared" si="31"/>
        <v>0</v>
      </c>
      <c r="P224" s="155">
        <f t="shared" si="32"/>
        <v>0</v>
      </c>
      <c r="Q224" s="155">
        <f t="shared" si="33"/>
        <v>0</v>
      </c>
      <c r="R224" s="155">
        <f t="shared" si="34"/>
        <v>0</v>
      </c>
      <c r="S224" s="6"/>
    </row>
    <row r="225" spans="1:19" s="92" customFormat="1" ht="54" x14ac:dyDescent="0.2">
      <c r="A225" s="292"/>
      <c r="B225" s="292"/>
      <c r="C225" s="56" t="s">
        <v>284</v>
      </c>
      <c r="D225" s="56" t="s">
        <v>65</v>
      </c>
      <c r="E225" s="77" t="s">
        <v>375</v>
      </c>
      <c r="F225" s="78" t="s">
        <v>531</v>
      </c>
      <c r="G225" s="95"/>
      <c r="H225" s="128" t="s">
        <v>678</v>
      </c>
      <c r="I225" s="3"/>
      <c r="J225" s="155" t="s">
        <v>21</v>
      </c>
      <c r="K225" s="155">
        <f t="shared" si="30"/>
        <v>0</v>
      </c>
      <c r="L225" s="155">
        <f t="shared" si="27"/>
        <v>0</v>
      </c>
      <c r="M225" s="155">
        <f t="shared" si="28"/>
        <v>0</v>
      </c>
      <c r="N225" s="155">
        <f t="shared" si="29"/>
        <v>0</v>
      </c>
      <c r="O225" s="155">
        <f t="shared" si="31"/>
        <v>0</v>
      </c>
      <c r="P225" s="155">
        <f t="shared" si="32"/>
        <v>0</v>
      </c>
      <c r="Q225" s="155">
        <f t="shared" si="33"/>
        <v>0</v>
      </c>
      <c r="R225" s="155">
        <f t="shared" si="34"/>
        <v>0</v>
      </c>
      <c r="S225" s="6"/>
    </row>
    <row r="226" spans="1:19" s="92" customFormat="1" ht="72" x14ac:dyDescent="0.2">
      <c r="A226" s="292"/>
      <c r="B226" s="292"/>
      <c r="C226" s="56" t="s">
        <v>285</v>
      </c>
      <c r="D226" s="56" t="s">
        <v>65</v>
      </c>
      <c r="E226" s="77" t="s">
        <v>620</v>
      </c>
      <c r="F226" s="78" t="s">
        <v>173</v>
      </c>
      <c r="G226" s="95"/>
      <c r="H226" s="128" t="s">
        <v>678</v>
      </c>
      <c r="I226" s="3"/>
      <c r="J226" s="155" t="s">
        <v>21</v>
      </c>
      <c r="K226" s="155">
        <f t="shared" si="30"/>
        <v>0</v>
      </c>
      <c r="L226" s="155">
        <f t="shared" si="27"/>
        <v>0</v>
      </c>
      <c r="M226" s="155">
        <f t="shared" si="28"/>
        <v>0</v>
      </c>
      <c r="N226" s="155">
        <f t="shared" si="29"/>
        <v>0</v>
      </c>
      <c r="O226" s="155">
        <f t="shared" si="31"/>
        <v>0</v>
      </c>
      <c r="P226" s="155">
        <f t="shared" si="32"/>
        <v>0</v>
      </c>
      <c r="Q226" s="155">
        <f t="shared" si="33"/>
        <v>0</v>
      </c>
      <c r="R226" s="155">
        <f t="shared" si="34"/>
        <v>0</v>
      </c>
      <c r="S226" s="211"/>
    </row>
    <row r="227" spans="1:19" s="102" customFormat="1" ht="20" x14ac:dyDescent="0.2">
      <c r="A227" s="292"/>
      <c r="B227" s="292"/>
      <c r="C227" s="64" t="s">
        <v>256</v>
      </c>
      <c r="D227" s="64" t="s">
        <v>65</v>
      </c>
      <c r="E227" s="65" t="s">
        <v>352</v>
      </c>
      <c r="F227" s="67" t="s">
        <v>145</v>
      </c>
      <c r="G227" s="100"/>
      <c r="H227" s="103" t="str">
        <f>IF(ISBLANK(H195),"Waiting",H195)</f>
        <v>No</v>
      </c>
      <c r="I227" s="3"/>
      <c r="J227" s="155" t="s">
        <v>21</v>
      </c>
      <c r="K227" s="155">
        <f t="shared" si="30"/>
        <v>0</v>
      </c>
      <c r="L227" s="155">
        <f t="shared" si="27"/>
        <v>0</v>
      </c>
      <c r="M227" s="155">
        <f t="shared" si="28"/>
        <v>0</v>
      </c>
      <c r="N227" s="155">
        <f t="shared" si="29"/>
        <v>0</v>
      </c>
      <c r="O227" s="155">
        <f t="shared" si="31"/>
        <v>0</v>
      </c>
      <c r="P227" s="155">
        <f t="shared" si="32"/>
        <v>0</v>
      </c>
      <c r="Q227" s="155">
        <f t="shared" si="33"/>
        <v>0</v>
      </c>
      <c r="R227" s="155">
        <f t="shared" si="34"/>
        <v>0</v>
      </c>
      <c r="S227" s="6"/>
    </row>
    <row r="228" spans="1:19" s="92" customFormat="1" ht="36" x14ac:dyDescent="0.2">
      <c r="A228" s="292"/>
      <c r="B228" s="292"/>
      <c r="C228" s="56" t="s">
        <v>286</v>
      </c>
      <c r="D228" s="56" t="s">
        <v>65</v>
      </c>
      <c r="E228" s="77" t="s">
        <v>376</v>
      </c>
      <c r="F228" s="78" t="s">
        <v>174</v>
      </c>
      <c r="G228" s="95"/>
      <c r="H228" s="128" t="s">
        <v>678</v>
      </c>
      <c r="I228" s="3"/>
      <c r="J228" s="155" t="s">
        <v>21</v>
      </c>
      <c r="K228" s="155">
        <f t="shared" si="30"/>
        <v>0</v>
      </c>
      <c r="L228" s="155">
        <f t="shared" si="27"/>
        <v>0</v>
      </c>
      <c r="M228" s="155">
        <f t="shared" si="28"/>
        <v>0</v>
      </c>
      <c r="N228" s="155">
        <f t="shared" si="29"/>
        <v>0</v>
      </c>
      <c r="O228" s="155">
        <f t="shared" si="31"/>
        <v>0</v>
      </c>
      <c r="P228" s="155">
        <f t="shared" si="32"/>
        <v>0</v>
      </c>
      <c r="Q228" s="155">
        <f t="shared" si="33"/>
        <v>0</v>
      </c>
      <c r="R228" s="155">
        <f t="shared" si="34"/>
        <v>0</v>
      </c>
      <c r="S228" s="6"/>
    </row>
    <row r="229" spans="1:19" s="92" customFormat="1" ht="36" x14ac:dyDescent="0.2">
      <c r="A229" s="292"/>
      <c r="B229" s="292"/>
      <c r="C229" s="56" t="s">
        <v>287</v>
      </c>
      <c r="D229" s="56" t="s">
        <v>65</v>
      </c>
      <c r="E229" s="77" t="s">
        <v>377</v>
      </c>
      <c r="F229" s="78" t="s">
        <v>175</v>
      </c>
      <c r="G229" s="95"/>
      <c r="H229" s="130" t="s">
        <v>678</v>
      </c>
      <c r="I229" s="9"/>
      <c r="J229" s="155" t="s">
        <v>21</v>
      </c>
      <c r="K229" s="155">
        <f t="shared" si="30"/>
        <v>0</v>
      </c>
      <c r="L229" s="155">
        <f t="shared" si="27"/>
        <v>0</v>
      </c>
      <c r="M229" s="155">
        <f t="shared" si="28"/>
        <v>0</v>
      </c>
      <c r="N229" s="155">
        <f t="shared" si="29"/>
        <v>0</v>
      </c>
      <c r="O229" s="155">
        <f t="shared" si="31"/>
        <v>0</v>
      </c>
      <c r="P229" s="155">
        <f t="shared" si="32"/>
        <v>0</v>
      </c>
      <c r="Q229" s="155">
        <f t="shared" si="33"/>
        <v>0</v>
      </c>
      <c r="R229" s="155">
        <f t="shared" si="34"/>
        <v>0</v>
      </c>
      <c r="S229" s="10"/>
    </row>
    <row r="230" spans="1:19" s="92" customFormat="1" ht="36" x14ac:dyDescent="0.2">
      <c r="A230" s="292"/>
      <c r="B230" s="292"/>
      <c r="C230" s="197" t="s">
        <v>570</v>
      </c>
      <c r="D230" s="198" t="s">
        <v>65</v>
      </c>
      <c r="E230" s="199" t="s">
        <v>537</v>
      </c>
      <c r="F230" s="78"/>
      <c r="G230" s="95"/>
      <c r="H230" s="130" t="s">
        <v>678</v>
      </c>
      <c r="I230" s="9"/>
      <c r="J230" s="155" t="s">
        <v>21</v>
      </c>
      <c r="K230" s="155">
        <f t="shared" si="30"/>
        <v>0</v>
      </c>
      <c r="L230" s="155">
        <f t="shared" si="27"/>
        <v>0</v>
      </c>
      <c r="M230" s="155">
        <f t="shared" si="28"/>
        <v>0</v>
      </c>
      <c r="N230" s="155">
        <f t="shared" si="29"/>
        <v>0</v>
      </c>
      <c r="O230" s="155">
        <f t="shared" si="31"/>
        <v>0</v>
      </c>
      <c r="P230" s="155">
        <f t="shared" si="32"/>
        <v>0</v>
      </c>
      <c r="Q230" s="155">
        <f t="shared" si="33"/>
        <v>0</v>
      </c>
      <c r="R230" s="155">
        <f t="shared" si="34"/>
        <v>0</v>
      </c>
      <c r="S230" s="10"/>
    </row>
    <row r="231" spans="1:19" s="92" customFormat="1" ht="36" x14ac:dyDescent="0.2">
      <c r="A231" s="292"/>
      <c r="B231" s="292"/>
      <c r="C231" s="203" t="s">
        <v>579</v>
      </c>
      <c r="D231" s="204" t="s">
        <v>66</v>
      </c>
      <c r="E231" s="205" t="s">
        <v>538</v>
      </c>
      <c r="F231" s="78"/>
      <c r="G231" s="95"/>
      <c r="H231" s="130" t="s">
        <v>678</v>
      </c>
      <c r="I231" s="9"/>
      <c r="J231" s="155" t="s">
        <v>21</v>
      </c>
      <c r="K231" s="155">
        <f t="shared" si="30"/>
        <v>0</v>
      </c>
      <c r="L231" s="155">
        <f t="shared" si="27"/>
        <v>0</v>
      </c>
      <c r="M231" s="155">
        <f t="shared" si="28"/>
        <v>0</v>
      </c>
      <c r="N231" s="155">
        <f t="shared" si="29"/>
        <v>0</v>
      </c>
      <c r="O231" s="155">
        <f t="shared" si="31"/>
        <v>0</v>
      </c>
      <c r="P231" s="155">
        <f t="shared" si="32"/>
        <v>0</v>
      </c>
      <c r="Q231" s="155">
        <f t="shared" si="33"/>
        <v>0</v>
      </c>
      <c r="R231" s="155">
        <f t="shared" si="34"/>
        <v>0</v>
      </c>
      <c r="S231" s="10"/>
    </row>
    <row r="232" spans="1:19" s="92" customFormat="1" ht="21" thickBot="1" x14ac:dyDescent="0.25">
      <c r="A232" s="292"/>
      <c r="B232" s="292"/>
      <c r="C232" s="56" t="s">
        <v>476</v>
      </c>
      <c r="D232" s="56" t="s">
        <v>390</v>
      </c>
      <c r="E232" s="77" t="s">
        <v>458</v>
      </c>
      <c r="F232" s="78"/>
      <c r="G232" s="95"/>
      <c r="H232" s="129" t="s">
        <v>677</v>
      </c>
      <c r="I232" s="267" t="s">
        <v>835</v>
      </c>
      <c r="J232" s="157" t="s">
        <v>21</v>
      </c>
      <c r="K232" s="157">
        <f t="shared" si="30"/>
        <v>0</v>
      </c>
      <c r="L232" s="157">
        <f t="shared" si="27"/>
        <v>0</v>
      </c>
      <c r="M232" s="157">
        <f t="shared" si="28"/>
        <v>0</v>
      </c>
      <c r="N232" s="157">
        <f t="shared" si="29"/>
        <v>0</v>
      </c>
      <c r="O232" s="157">
        <f t="shared" si="31"/>
        <v>0</v>
      </c>
      <c r="P232" s="157">
        <f t="shared" si="32"/>
        <v>0</v>
      </c>
      <c r="Q232" s="157">
        <f t="shared" si="33"/>
        <v>0</v>
      </c>
      <c r="R232" s="157">
        <f t="shared" si="34"/>
        <v>0</v>
      </c>
      <c r="S232" s="8"/>
    </row>
    <row r="233" spans="1:19" s="92" customFormat="1" ht="37" thickTop="1" x14ac:dyDescent="0.2">
      <c r="A233" s="294" t="s">
        <v>22</v>
      </c>
      <c r="B233" s="294" t="s">
        <v>23</v>
      </c>
      <c r="C233" s="61" t="s">
        <v>288</v>
      </c>
      <c r="D233" s="61" t="s">
        <v>65</v>
      </c>
      <c r="E233" s="66" t="s">
        <v>589</v>
      </c>
      <c r="F233" s="80" t="s">
        <v>599</v>
      </c>
      <c r="G233" s="95"/>
      <c r="H233" s="127" t="s">
        <v>678</v>
      </c>
      <c r="I233" s="4"/>
      <c r="J233" s="154" t="s">
        <v>22</v>
      </c>
      <c r="K233" s="154">
        <f t="shared" si="30"/>
        <v>0</v>
      </c>
      <c r="L233" s="154">
        <f t="shared" si="27"/>
        <v>0</v>
      </c>
      <c r="M233" s="154">
        <f t="shared" si="28"/>
        <v>0</v>
      </c>
      <c r="N233" s="154">
        <f t="shared" si="29"/>
        <v>0</v>
      </c>
      <c r="O233" s="156">
        <f t="shared" si="31"/>
        <v>0</v>
      </c>
      <c r="P233" s="156">
        <f t="shared" si="32"/>
        <v>0</v>
      </c>
      <c r="Q233" s="156">
        <f t="shared" si="33"/>
        <v>0</v>
      </c>
      <c r="R233" s="156">
        <f t="shared" si="34"/>
        <v>0</v>
      </c>
      <c r="S233" s="5"/>
    </row>
    <row r="234" spans="1:19" s="92" customFormat="1" ht="36" x14ac:dyDescent="0.2">
      <c r="A234" s="290"/>
      <c r="B234" s="290"/>
      <c r="C234" s="221" t="s">
        <v>587</v>
      </c>
      <c r="D234" s="221" t="s">
        <v>65</v>
      </c>
      <c r="E234" s="222" t="s">
        <v>590</v>
      </c>
      <c r="F234" s="80" t="s">
        <v>591</v>
      </c>
      <c r="G234" s="95"/>
      <c r="H234" s="208" t="s">
        <v>678</v>
      </c>
      <c r="I234" s="209"/>
      <c r="J234" s="210" t="s">
        <v>22</v>
      </c>
      <c r="K234" s="210">
        <f t="shared" si="30"/>
        <v>0</v>
      </c>
      <c r="L234" s="210">
        <f t="shared" si="27"/>
        <v>0</v>
      </c>
      <c r="M234" s="210">
        <f t="shared" si="28"/>
        <v>0</v>
      </c>
      <c r="N234" s="210">
        <f t="shared" si="29"/>
        <v>0</v>
      </c>
      <c r="O234" s="155">
        <f t="shared" si="31"/>
        <v>0</v>
      </c>
      <c r="P234" s="155">
        <f t="shared" si="32"/>
        <v>0</v>
      </c>
      <c r="Q234" s="155">
        <f t="shared" si="33"/>
        <v>0</v>
      </c>
      <c r="R234" s="155">
        <f t="shared" si="34"/>
        <v>0</v>
      </c>
      <c r="S234" s="206"/>
    </row>
    <row r="235" spans="1:19" s="92" customFormat="1" ht="36" x14ac:dyDescent="0.2">
      <c r="A235" s="290"/>
      <c r="B235" s="290"/>
      <c r="C235" s="191" t="s">
        <v>586</v>
      </c>
      <c r="D235" s="192" t="s">
        <v>65</v>
      </c>
      <c r="E235" s="193" t="s">
        <v>537</v>
      </c>
      <c r="F235" s="80"/>
      <c r="G235" s="95"/>
      <c r="H235" s="128" t="s">
        <v>678</v>
      </c>
      <c r="I235" s="3"/>
      <c r="J235" s="155" t="s">
        <v>22</v>
      </c>
      <c r="K235" s="155">
        <f t="shared" si="30"/>
        <v>0</v>
      </c>
      <c r="L235" s="155">
        <f t="shared" si="27"/>
        <v>0</v>
      </c>
      <c r="M235" s="155">
        <f t="shared" si="28"/>
        <v>0</v>
      </c>
      <c r="N235" s="155">
        <f t="shared" si="29"/>
        <v>0</v>
      </c>
      <c r="O235" s="155">
        <f t="shared" si="31"/>
        <v>0</v>
      </c>
      <c r="P235" s="155">
        <f t="shared" si="32"/>
        <v>0</v>
      </c>
      <c r="Q235" s="155">
        <f t="shared" si="33"/>
        <v>0</v>
      </c>
      <c r="R235" s="155">
        <f t="shared" si="34"/>
        <v>0</v>
      </c>
      <c r="S235" s="6"/>
    </row>
    <row r="236" spans="1:19" s="92" customFormat="1" ht="36" x14ac:dyDescent="0.2">
      <c r="A236" s="290"/>
      <c r="B236" s="290"/>
      <c r="C236" s="194" t="s">
        <v>580</v>
      </c>
      <c r="D236" s="195" t="s">
        <v>66</v>
      </c>
      <c r="E236" s="196" t="s">
        <v>538</v>
      </c>
      <c r="F236" s="80"/>
      <c r="G236" s="95"/>
      <c r="H236" s="128" t="s">
        <v>678</v>
      </c>
      <c r="I236" s="3"/>
      <c r="J236" s="155" t="s">
        <v>22</v>
      </c>
      <c r="K236" s="155">
        <f t="shared" si="30"/>
        <v>0</v>
      </c>
      <c r="L236" s="155">
        <f t="shared" si="27"/>
        <v>0</v>
      </c>
      <c r="M236" s="155">
        <f t="shared" si="28"/>
        <v>0</v>
      </c>
      <c r="N236" s="155">
        <f t="shared" si="29"/>
        <v>0</v>
      </c>
      <c r="O236" s="155">
        <f t="shared" si="31"/>
        <v>0</v>
      </c>
      <c r="P236" s="155">
        <f t="shared" si="32"/>
        <v>0</v>
      </c>
      <c r="Q236" s="155">
        <f t="shared" si="33"/>
        <v>0</v>
      </c>
      <c r="R236" s="155">
        <f t="shared" si="34"/>
        <v>0</v>
      </c>
      <c r="S236" s="6"/>
    </row>
    <row r="237" spans="1:19" s="92" customFormat="1" ht="55" thickBot="1" x14ac:dyDescent="0.25">
      <c r="A237" s="298"/>
      <c r="B237" s="298"/>
      <c r="C237" s="61" t="s">
        <v>477</v>
      </c>
      <c r="D237" s="61" t="s">
        <v>390</v>
      </c>
      <c r="E237" s="66" t="s">
        <v>458</v>
      </c>
      <c r="F237" s="80"/>
      <c r="G237" s="95"/>
      <c r="H237" s="132" t="s">
        <v>677</v>
      </c>
      <c r="I237" s="133" t="s">
        <v>751</v>
      </c>
      <c r="J237" s="156" t="s">
        <v>22</v>
      </c>
      <c r="K237" s="156">
        <f t="shared" si="30"/>
        <v>0</v>
      </c>
      <c r="L237" s="156">
        <f t="shared" si="27"/>
        <v>0</v>
      </c>
      <c r="M237" s="156">
        <f t="shared" si="28"/>
        <v>0</v>
      </c>
      <c r="N237" s="156">
        <f t="shared" si="29"/>
        <v>0</v>
      </c>
      <c r="O237" s="157">
        <f t="shared" si="31"/>
        <v>0</v>
      </c>
      <c r="P237" s="157">
        <f t="shared" si="32"/>
        <v>0</v>
      </c>
      <c r="Q237" s="157">
        <f t="shared" si="33"/>
        <v>0</v>
      </c>
      <c r="R237" s="157">
        <f t="shared" si="34"/>
        <v>0</v>
      </c>
      <c r="S237" s="134"/>
    </row>
    <row r="238" spans="1:19" s="92" customFormat="1" ht="37" customHeight="1" thickTop="1" x14ac:dyDescent="0.2">
      <c r="A238" s="291" t="s">
        <v>24</v>
      </c>
      <c r="B238" s="291" t="s">
        <v>53</v>
      </c>
      <c r="C238" s="56" t="s">
        <v>289</v>
      </c>
      <c r="D238" s="56" t="s">
        <v>65</v>
      </c>
      <c r="E238" s="77" t="s">
        <v>378</v>
      </c>
      <c r="F238" s="78" t="s">
        <v>532</v>
      </c>
      <c r="G238" s="95"/>
      <c r="H238" s="127" t="s">
        <v>678</v>
      </c>
      <c r="I238" s="4"/>
      <c r="J238" s="154" t="s">
        <v>24</v>
      </c>
      <c r="K238" s="154">
        <f t="shared" si="30"/>
        <v>0</v>
      </c>
      <c r="L238" s="154">
        <f t="shared" si="27"/>
        <v>0</v>
      </c>
      <c r="M238" s="154">
        <f t="shared" si="28"/>
        <v>0</v>
      </c>
      <c r="N238" s="154">
        <f t="shared" si="29"/>
        <v>0</v>
      </c>
      <c r="O238" s="156">
        <f t="shared" si="31"/>
        <v>0</v>
      </c>
      <c r="P238" s="156">
        <f t="shared" si="32"/>
        <v>0</v>
      </c>
      <c r="Q238" s="156">
        <f t="shared" si="33"/>
        <v>0</v>
      </c>
      <c r="R238" s="156">
        <f t="shared" si="34"/>
        <v>0</v>
      </c>
      <c r="S238" s="5"/>
    </row>
    <row r="239" spans="1:19" s="102" customFormat="1" ht="54" x14ac:dyDescent="0.2">
      <c r="A239" s="292"/>
      <c r="B239" s="292"/>
      <c r="C239" s="64" t="s">
        <v>224</v>
      </c>
      <c r="D239" s="64" t="s">
        <v>65</v>
      </c>
      <c r="E239" s="65" t="s">
        <v>317</v>
      </c>
      <c r="F239" s="67" t="s">
        <v>525</v>
      </c>
      <c r="G239" s="100"/>
      <c r="H239" s="103" t="str">
        <f>IF(ISBLANK(H78),"Waiting",H78)</f>
        <v>No</v>
      </c>
      <c r="I239" s="3"/>
      <c r="J239" s="155" t="s">
        <v>24</v>
      </c>
      <c r="K239" s="155">
        <f t="shared" si="30"/>
        <v>0</v>
      </c>
      <c r="L239" s="155">
        <f t="shared" si="27"/>
        <v>0</v>
      </c>
      <c r="M239" s="155">
        <f t="shared" si="28"/>
        <v>0</v>
      </c>
      <c r="N239" s="155">
        <f t="shared" si="29"/>
        <v>0</v>
      </c>
      <c r="O239" s="155">
        <f t="shared" si="31"/>
        <v>0</v>
      </c>
      <c r="P239" s="155">
        <f t="shared" si="32"/>
        <v>0</v>
      </c>
      <c r="Q239" s="155">
        <f t="shared" si="33"/>
        <v>0</v>
      </c>
      <c r="R239" s="155">
        <f t="shared" si="34"/>
        <v>0</v>
      </c>
      <c r="S239" s="6"/>
    </row>
    <row r="240" spans="1:19" s="92" customFormat="1" ht="20" x14ac:dyDescent="0.2">
      <c r="A240" s="292"/>
      <c r="B240" s="292"/>
      <c r="C240" s="56" t="s">
        <v>290</v>
      </c>
      <c r="D240" s="56" t="s">
        <v>65</v>
      </c>
      <c r="E240" s="77" t="s">
        <v>330</v>
      </c>
      <c r="F240" s="78" t="s">
        <v>176</v>
      </c>
      <c r="G240" s="95"/>
      <c r="H240" s="128" t="s">
        <v>678</v>
      </c>
      <c r="I240" s="3"/>
      <c r="J240" s="155" t="s">
        <v>24</v>
      </c>
      <c r="K240" s="155">
        <f t="shared" si="30"/>
        <v>0</v>
      </c>
      <c r="L240" s="155">
        <f t="shared" si="27"/>
        <v>0</v>
      </c>
      <c r="M240" s="155">
        <f t="shared" si="28"/>
        <v>0</v>
      </c>
      <c r="N240" s="155">
        <f t="shared" si="29"/>
        <v>0</v>
      </c>
      <c r="O240" s="155">
        <f t="shared" si="31"/>
        <v>0</v>
      </c>
      <c r="P240" s="155">
        <f t="shared" si="32"/>
        <v>0</v>
      </c>
      <c r="Q240" s="155">
        <f t="shared" si="33"/>
        <v>0</v>
      </c>
      <c r="R240" s="155">
        <f t="shared" si="34"/>
        <v>0</v>
      </c>
      <c r="S240" s="6"/>
    </row>
    <row r="241" spans="1:19" s="92" customFormat="1" ht="54" x14ac:dyDescent="0.2">
      <c r="A241" s="292"/>
      <c r="B241" s="292"/>
      <c r="C241" s="56" t="s">
        <v>291</v>
      </c>
      <c r="D241" s="56" t="s">
        <v>65</v>
      </c>
      <c r="E241" s="77" t="s">
        <v>611</v>
      </c>
      <c r="F241" s="78" t="s">
        <v>601</v>
      </c>
      <c r="G241" s="95"/>
      <c r="H241" s="128" t="s">
        <v>678</v>
      </c>
      <c r="I241" s="3"/>
      <c r="J241" s="155" t="s">
        <v>24</v>
      </c>
      <c r="K241" s="155">
        <f t="shared" si="30"/>
        <v>0</v>
      </c>
      <c r="L241" s="155">
        <f t="shared" si="27"/>
        <v>0</v>
      </c>
      <c r="M241" s="155">
        <f t="shared" si="28"/>
        <v>0</v>
      </c>
      <c r="N241" s="155">
        <f t="shared" si="29"/>
        <v>0</v>
      </c>
      <c r="O241" s="155">
        <f t="shared" si="31"/>
        <v>0</v>
      </c>
      <c r="P241" s="155">
        <f t="shared" si="32"/>
        <v>0</v>
      </c>
      <c r="Q241" s="155">
        <f t="shared" si="33"/>
        <v>0</v>
      </c>
      <c r="R241" s="155">
        <f t="shared" si="34"/>
        <v>0</v>
      </c>
      <c r="S241" s="211"/>
    </row>
    <row r="242" spans="1:19" s="92" customFormat="1" ht="36" x14ac:dyDescent="0.2">
      <c r="A242" s="292"/>
      <c r="B242" s="292"/>
      <c r="C242" s="64" t="s">
        <v>287</v>
      </c>
      <c r="D242" s="64" t="s">
        <v>65</v>
      </c>
      <c r="E242" s="65" t="s">
        <v>377</v>
      </c>
      <c r="F242" s="67" t="s">
        <v>175</v>
      </c>
      <c r="G242" s="100"/>
      <c r="H242" s="103" t="str">
        <f>IF(ISBLANK(H229),"Waiting",H229)</f>
        <v>No</v>
      </c>
      <c r="I242" s="3"/>
      <c r="J242" s="155" t="s">
        <v>24</v>
      </c>
      <c r="K242" s="155">
        <f t="shared" si="30"/>
        <v>0</v>
      </c>
      <c r="L242" s="155">
        <f t="shared" si="27"/>
        <v>0</v>
      </c>
      <c r="M242" s="155">
        <f t="shared" si="28"/>
        <v>0</v>
      </c>
      <c r="N242" s="155">
        <f t="shared" si="29"/>
        <v>0</v>
      </c>
      <c r="O242" s="155">
        <f t="shared" si="31"/>
        <v>0</v>
      </c>
      <c r="P242" s="155">
        <f t="shared" si="32"/>
        <v>0</v>
      </c>
      <c r="Q242" s="155">
        <f t="shared" si="33"/>
        <v>0</v>
      </c>
      <c r="R242" s="155">
        <f t="shared" si="34"/>
        <v>0</v>
      </c>
      <c r="S242" s="6"/>
    </row>
    <row r="243" spans="1:19" s="92" customFormat="1" ht="36" x14ac:dyDescent="0.2">
      <c r="A243" s="292"/>
      <c r="B243" s="292"/>
      <c r="C243" s="56" t="s">
        <v>596</v>
      </c>
      <c r="D243" s="56" t="s">
        <v>65</v>
      </c>
      <c r="E243" s="77" t="s">
        <v>600</v>
      </c>
      <c r="F243" s="78" t="s">
        <v>597</v>
      </c>
      <c r="G243" s="100"/>
      <c r="H243" s="128" t="s">
        <v>678</v>
      </c>
      <c r="I243" s="3"/>
      <c r="J243" s="155" t="s">
        <v>24</v>
      </c>
      <c r="K243" s="155">
        <f t="shared" si="30"/>
        <v>0</v>
      </c>
      <c r="L243" s="155">
        <f t="shared" si="27"/>
        <v>0</v>
      </c>
      <c r="M243" s="155">
        <f t="shared" si="28"/>
        <v>0</v>
      </c>
      <c r="N243" s="155">
        <f t="shared" si="29"/>
        <v>0</v>
      </c>
      <c r="O243" s="155">
        <f t="shared" si="31"/>
        <v>0</v>
      </c>
      <c r="P243" s="155">
        <f t="shared" si="32"/>
        <v>0</v>
      </c>
      <c r="Q243" s="155">
        <f t="shared" si="33"/>
        <v>0</v>
      </c>
      <c r="R243" s="155">
        <f t="shared" si="34"/>
        <v>0</v>
      </c>
      <c r="S243" s="6"/>
    </row>
    <row r="244" spans="1:19" s="92" customFormat="1" ht="36" x14ac:dyDescent="0.2">
      <c r="A244" s="292"/>
      <c r="B244" s="292"/>
      <c r="C244" s="197" t="s">
        <v>571</v>
      </c>
      <c r="D244" s="198" t="s">
        <v>65</v>
      </c>
      <c r="E244" s="199" t="s">
        <v>537</v>
      </c>
      <c r="F244" s="200"/>
      <c r="G244" s="100"/>
      <c r="H244" s="128" t="s">
        <v>678</v>
      </c>
      <c r="I244" s="3"/>
      <c r="J244" s="155" t="s">
        <v>24</v>
      </c>
      <c r="K244" s="155">
        <f t="shared" si="30"/>
        <v>0</v>
      </c>
      <c r="L244" s="155">
        <f t="shared" si="27"/>
        <v>0</v>
      </c>
      <c r="M244" s="155">
        <f t="shared" si="28"/>
        <v>0</v>
      </c>
      <c r="N244" s="155">
        <f t="shared" si="29"/>
        <v>0</v>
      </c>
      <c r="O244" s="155">
        <f t="shared" si="31"/>
        <v>0</v>
      </c>
      <c r="P244" s="155">
        <f t="shared" si="32"/>
        <v>0</v>
      </c>
      <c r="Q244" s="155">
        <f t="shared" si="33"/>
        <v>0</v>
      </c>
      <c r="R244" s="155">
        <f t="shared" si="34"/>
        <v>0</v>
      </c>
      <c r="S244" s="6"/>
    </row>
    <row r="245" spans="1:19" s="92" customFormat="1" ht="36" x14ac:dyDescent="0.2">
      <c r="A245" s="292"/>
      <c r="B245" s="292"/>
      <c r="C245" s="203" t="s">
        <v>581</v>
      </c>
      <c r="D245" s="204" t="s">
        <v>66</v>
      </c>
      <c r="E245" s="205" t="s">
        <v>538</v>
      </c>
      <c r="F245" s="200"/>
      <c r="G245" s="100"/>
      <c r="H245" s="128" t="s">
        <v>678</v>
      </c>
      <c r="I245" s="3"/>
      <c r="J245" s="155" t="s">
        <v>24</v>
      </c>
      <c r="K245" s="155">
        <f t="shared" si="30"/>
        <v>0</v>
      </c>
      <c r="L245" s="155">
        <f t="shared" si="27"/>
        <v>0</v>
      </c>
      <c r="M245" s="155">
        <f t="shared" si="28"/>
        <v>0</v>
      </c>
      <c r="N245" s="155">
        <f t="shared" si="29"/>
        <v>0</v>
      </c>
      <c r="O245" s="155">
        <f t="shared" si="31"/>
        <v>0</v>
      </c>
      <c r="P245" s="155">
        <f t="shared" si="32"/>
        <v>0</v>
      </c>
      <c r="Q245" s="155">
        <f t="shared" si="33"/>
        <v>0</v>
      </c>
      <c r="R245" s="155">
        <f t="shared" si="34"/>
        <v>0</v>
      </c>
      <c r="S245" s="6"/>
    </row>
    <row r="246" spans="1:19" s="92" customFormat="1" ht="91" thickBot="1" x14ac:dyDescent="0.25">
      <c r="A246" s="293"/>
      <c r="B246" s="293"/>
      <c r="C246" s="56" t="s">
        <v>478</v>
      </c>
      <c r="D246" s="56" t="s">
        <v>390</v>
      </c>
      <c r="E246" s="77" t="s">
        <v>458</v>
      </c>
      <c r="F246" s="78"/>
      <c r="G246" s="100"/>
      <c r="H246" s="128" t="s">
        <v>677</v>
      </c>
      <c r="I246" s="133" t="s">
        <v>752</v>
      </c>
      <c r="J246" s="156" t="s">
        <v>24</v>
      </c>
      <c r="K246" s="156">
        <f t="shared" si="30"/>
        <v>0</v>
      </c>
      <c r="L246" s="156">
        <f t="shared" si="27"/>
        <v>0</v>
      </c>
      <c r="M246" s="156">
        <f t="shared" si="28"/>
        <v>0</v>
      </c>
      <c r="N246" s="156">
        <f t="shared" si="29"/>
        <v>0</v>
      </c>
      <c r="O246" s="157">
        <f t="shared" si="31"/>
        <v>0</v>
      </c>
      <c r="P246" s="157">
        <f t="shared" si="32"/>
        <v>0</v>
      </c>
      <c r="Q246" s="157">
        <f t="shared" si="33"/>
        <v>0</v>
      </c>
      <c r="R246" s="157">
        <f t="shared" si="34"/>
        <v>0</v>
      </c>
      <c r="S246" s="134"/>
    </row>
    <row r="247" spans="1:19" s="92" customFormat="1" ht="37" thickTop="1" x14ac:dyDescent="0.2">
      <c r="A247" s="294" t="s">
        <v>25</v>
      </c>
      <c r="B247" s="294" t="s">
        <v>54</v>
      </c>
      <c r="C247" s="61" t="s">
        <v>282</v>
      </c>
      <c r="D247" s="61" t="s">
        <v>65</v>
      </c>
      <c r="E247" s="66" t="s">
        <v>329</v>
      </c>
      <c r="F247" s="80" t="s">
        <v>171</v>
      </c>
      <c r="G247" s="95"/>
      <c r="H247" s="127" t="s">
        <v>678</v>
      </c>
      <c r="I247" s="4"/>
      <c r="J247" s="154" t="s">
        <v>25</v>
      </c>
      <c r="K247" s="154">
        <f t="shared" si="30"/>
        <v>0</v>
      </c>
      <c r="L247" s="154">
        <f t="shared" si="27"/>
        <v>0</v>
      </c>
      <c r="M247" s="154">
        <f t="shared" si="28"/>
        <v>0</v>
      </c>
      <c r="N247" s="154">
        <f t="shared" si="29"/>
        <v>0</v>
      </c>
      <c r="O247" s="156">
        <f t="shared" si="31"/>
        <v>0</v>
      </c>
      <c r="P247" s="156">
        <f t="shared" si="32"/>
        <v>0</v>
      </c>
      <c r="Q247" s="156">
        <f t="shared" si="33"/>
        <v>0</v>
      </c>
      <c r="R247" s="156">
        <f t="shared" si="34"/>
        <v>0</v>
      </c>
      <c r="S247" s="5"/>
    </row>
    <row r="248" spans="1:19" s="92" customFormat="1" ht="54" x14ac:dyDescent="0.2">
      <c r="A248" s="290"/>
      <c r="B248" s="290"/>
      <c r="C248" s="61" t="s">
        <v>283</v>
      </c>
      <c r="D248" s="61" t="s">
        <v>65</v>
      </c>
      <c r="E248" s="66" t="s">
        <v>374</v>
      </c>
      <c r="F248" s="80" t="s">
        <v>172</v>
      </c>
      <c r="G248" s="95"/>
      <c r="H248" s="128" t="s">
        <v>678</v>
      </c>
      <c r="I248" s="3"/>
      <c r="J248" s="155" t="s">
        <v>25</v>
      </c>
      <c r="K248" s="155">
        <f t="shared" si="30"/>
        <v>0</v>
      </c>
      <c r="L248" s="155">
        <f t="shared" si="27"/>
        <v>0</v>
      </c>
      <c r="M248" s="155">
        <f t="shared" si="28"/>
        <v>0</v>
      </c>
      <c r="N248" s="155">
        <f t="shared" si="29"/>
        <v>0</v>
      </c>
      <c r="O248" s="155">
        <f t="shared" si="31"/>
        <v>0</v>
      </c>
      <c r="P248" s="155">
        <f t="shared" si="32"/>
        <v>0</v>
      </c>
      <c r="Q248" s="155">
        <f t="shared" si="33"/>
        <v>0</v>
      </c>
      <c r="R248" s="155">
        <f t="shared" si="34"/>
        <v>0</v>
      </c>
      <c r="S248" s="6"/>
    </row>
    <row r="249" spans="1:19" s="92" customFormat="1" ht="54" x14ac:dyDescent="0.2">
      <c r="A249" s="290"/>
      <c r="B249" s="290"/>
      <c r="C249" s="61" t="s">
        <v>292</v>
      </c>
      <c r="D249" s="61" t="s">
        <v>66</v>
      </c>
      <c r="E249" s="86" t="s">
        <v>379</v>
      </c>
      <c r="F249" s="87" t="s">
        <v>533</v>
      </c>
      <c r="G249" s="95"/>
      <c r="H249" s="130" t="s">
        <v>677</v>
      </c>
      <c r="I249" s="9" t="s">
        <v>753</v>
      </c>
      <c r="J249" s="155" t="s">
        <v>25</v>
      </c>
      <c r="K249" s="155">
        <f t="shared" si="30"/>
        <v>0</v>
      </c>
      <c r="L249" s="155">
        <f t="shared" si="27"/>
        <v>1</v>
      </c>
      <c r="M249" s="155">
        <f t="shared" si="28"/>
        <v>0</v>
      </c>
      <c r="N249" s="155">
        <f t="shared" si="29"/>
        <v>0</v>
      </c>
      <c r="O249" s="155">
        <f t="shared" si="31"/>
        <v>0</v>
      </c>
      <c r="P249" s="155">
        <f t="shared" si="32"/>
        <v>0</v>
      </c>
      <c r="Q249" s="155">
        <f t="shared" si="33"/>
        <v>0</v>
      </c>
      <c r="R249" s="155">
        <f t="shared" si="34"/>
        <v>0</v>
      </c>
      <c r="S249" s="10"/>
    </row>
    <row r="250" spans="1:19" s="92" customFormat="1" ht="36" x14ac:dyDescent="0.2">
      <c r="A250" s="290"/>
      <c r="B250" s="290"/>
      <c r="C250" s="191" t="s">
        <v>572</v>
      </c>
      <c r="D250" s="192" t="s">
        <v>65</v>
      </c>
      <c r="E250" s="193" t="s">
        <v>537</v>
      </c>
      <c r="F250" s="87"/>
      <c r="G250" s="95"/>
      <c r="H250" s="130" t="s">
        <v>678</v>
      </c>
      <c r="I250" s="9"/>
      <c r="J250" s="155" t="s">
        <v>25</v>
      </c>
      <c r="K250" s="155">
        <f t="shared" si="30"/>
        <v>0</v>
      </c>
      <c r="L250" s="155">
        <f t="shared" si="27"/>
        <v>0</v>
      </c>
      <c r="M250" s="155">
        <f t="shared" si="28"/>
        <v>0</v>
      </c>
      <c r="N250" s="155">
        <f t="shared" si="29"/>
        <v>0</v>
      </c>
      <c r="O250" s="155">
        <f t="shared" si="31"/>
        <v>0</v>
      </c>
      <c r="P250" s="155">
        <f t="shared" si="32"/>
        <v>0</v>
      </c>
      <c r="Q250" s="155">
        <f t="shared" si="33"/>
        <v>0</v>
      </c>
      <c r="R250" s="155">
        <f t="shared" si="34"/>
        <v>0</v>
      </c>
      <c r="S250" s="10"/>
    </row>
    <row r="251" spans="1:19" s="92" customFormat="1" ht="36" x14ac:dyDescent="0.2">
      <c r="A251" s="290"/>
      <c r="B251" s="290"/>
      <c r="C251" s="194" t="s">
        <v>573</v>
      </c>
      <c r="D251" s="195" t="s">
        <v>66</v>
      </c>
      <c r="E251" s="196" t="s">
        <v>538</v>
      </c>
      <c r="F251" s="87"/>
      <c r="G251" s="95"/>
      <c r="H251" s="130" t="s">
        <v>678</v>
      </c>
      <c r="I251" s="9"/>
      <c r="J251" s="155" t="s">
        <v>25</v>
      </c>
      <c r="K251" s="155">
        <f t="shared" si="30"/>
        <v>0</v>
      </c>
      <c r="L251" s="155">
        <f t="shared" si="27"/>
        <v>0</v>
      </c>
      <c r="M251" s="155">
        <f t="shared" si="28"/>
        <v>0</v>
      </c>
      <c r="N251" s="155">
        <f t="shared" si="29"/>
        <v>0</v>
      </c>
      <c r="O251" s="155">
        <f t="shared" si="31"/>
        <v>0</v>
      </c>
      <c r="P251" s="155">
        <f t="shared" si="32"/>
        <v>0</v>
      </c>
      <c r="Q251" s="155">
        <f t="shared" si="33"/>
        <v>0</v>
      </c>
      <c r="R251" s="155">
        <f t="shared" si="34"/>
        <v>0</v>
      </c>
      <c r="S251" s="10"/>
    </row>
    <row r="252" spans="1:19" s="92" customFormat="1" ht="21" thickBot="1" x14ac:dyDescent="0.25">
      <c r="A252" s="290"/>
      <c r="B252" s="290"/>
      <c r="C252" s="61" t="s">
        <v>479</v>
      </c>
      <c r="D252" s="61" t="s">
        <v>390</v>
      </c>
      <c r="E252" s="86" t="s">
        <v>458</v>
      </c>
      <c r="F252" s="87"/>
      <c r="G252" s="95"/>
      <c r="H252" s="129" t="s">
        <v>678</v>
      </c>
      <c r="I252" s="7"/>
      <c r="J252" s="157" t="s">
        <v>25</v>
      </c>
      <c r="K252" s="157">
        <f t="shared" si="30"/>
        <v>0</v>
      </c>
      <c r="L252" s="157">
        <f t="shared" si="27"/>
        <v>0</v>
      </c>
      <c r="M252" s="157">
        <f t="shared" si="28"/>
        <v>0</v>
      </c>
      <c r="N252" s="157">
        <f t="shared" si="29"/>
        <v>0</v>
      </c>
      <c r="O252" s="157">
        <f t="shared" si="31"/>
        <v>0</v>
      </c>
      <c r="P252" s="157">
        <f t="shared" si="32"/>
        <v>0</v>
      </c>
      <c r="Q252" s="157">
        <f t="shared" si="33"/>
        <v>0</v>
      </c>
      <c r="R252" s="157">
        <f t="shared" si="34"/>
        <v>0</v>
      </c>
      <c r="S252" s="8"/>
    </row>
    <row r="253" spans="1:19" ht="18" thickTop="1" x14ac:dyDescent="0.2"/>
  </sheetData>
  <sheetProtection algorithmName="SHA-512" hashValue="pPFRwDScHw3VzOLV7zcND0kwY6oxBlOMRyhECnH5loV+TeAsHfXm4J7epfA5WrnXcua2yVw7eBCEfOmO0Fn4kw==" saltValue="n8j+ziLPucblNlllyTV/Eg==" spinCount="100000" sheet="1" objects="1" scenarios="1"/>
  <autoFilter ref="A3:I252" xr:uid="{A4A0BB21-9917-2C4B-8D83-0C0E126FA588}">
    <filterColumn colId="0" showButton="0"/>
    <filterColumn colId="1" showButton="0"/>
    <filterColumn colId="2" showButton="0"/>
    <filterColumn colId="3" showButton="0"/>
    <filterColumn colId="4" showButton="0"/>
    <filterColumn colId="5" hiddenButton="1" showButton="0"/>
    <filterColumn colId="6" showButton="0"/>
    <filterColumn colId="7" showButton="0"/>
  </autoFilter>
  <mergeCells count="49">
    <mergeCell ref="A233:A237"/>
    <mergeCell ref="B233:B237"/>
    <mergeCell ref="A238:A246"/>
    <mergeCell ref="B238:B246"/>
    <mergeCell ref="A247:A252"/>
    <mergeCell ref="B247:B252"/>
    <mergeCell ref="A202:A211"/>
    <mergeCell ref="B202:B211"/>
    <mergeCell ref="A212:A220"/>
    <mergeCell ref="B212:B220"/>
    <mergeCell ref="A221:A232"/>
    <mergeCell ref="B221:B232"/>
    <mergeCell ref="A156:A168"/>
    <mergeCell ref="B156:B168"/>
    <mergeCell ref="A169:A184"/>
    <mergeCell ref="B169:B184"/>
    <mergeCell ref="A188:A201"/>
    <mergeCell ref="B188:B201"/>
    <mergeCell ref="A131:A135"/>
    <mergeCell ref="B131:B135"/>
    <mergeCell ref="A136:A155"/>
    <mergeCell ref="B136:B155"/>
    <mergeCell ref="B120:B130"/>
    <mergeCell ref="A120:A130"/>
    <mergeCell ref="A109:A119"/>
    <mergeCell ref="B109:B119"/>
    <mergeCell ref="F41:F43"/>
    <mergeCell ref="A53:A63"/>
    <mergeCell ref="B53:B63"/>
    <mergeCell ref="A64:A72"/>
    <mergeCell ref="B64:B72"/>
    <mergeCell ref="A73:A83"/>
    <mergeCell ref="B73:B83"/>
    <mergeCell ref="A84:A97"/>
    <mergeCell ref="B84:B97"/>
    <mergeCell ref="A98:A108"/>
    <mergeCell ref="B98:B108"/>
    <mergeCell ref="A21:A29"/>
    <mergeCell ref="B21:B29"/>
    <mergeCell ref="A30:A39"/>
    <mergeCell ref="B30:B39"/>
    <mergeCell ref="A40:A52"/>
    <mergeCell ref="B40:B52"/>
    <mergeCell ref="A3:F3"/>
    <mergeCell ref="H3:S3"/>
    <mergeCell ref="A5:A13"/>
    <mergeCell ref="B5:B13"/>
    <mergeCell ref="A14:A20"/>
    <mergeCell ref="B14:B20"/>
  </mergeCells>
  <phoneticPr fontId="4" type="noConversion"/>
  <dataValidations count="1">
    <dataValidation type="list" allowBlank="1" showInputMessage="1" showErrorMessage="1" sqref="H41:H43 H45:H52 H58 H78:H85 H87 H123 H165:H168 H221:H222 H225:H226 H240:H241 H133:H135 H228:H238 H95:H119 H128:H131 H152:H162 H243:H252 H91:H92 H89 H5:H39 H60:H72 H185:H220" xr:uid="{97517446-5F05-F042-B114-B6EF2FDAB6CB}">
      <formula1>"Yes,No,Split"</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7E214-77E3-3249-A019-6940C8D7F8B3}">
  <sheetPr codeName="Sheet3"/>
  <dimension ref="A1:I64"/>
  <sheetViews>
    <sheetView topLeftCell="A20" zoomScale="88" zoomScaleNormal="80" workbookViewId="0">
      <selection activeCell="B30" sqref="B30:I30"/>
    </sheetView>
  </sheetViews>
  <sheetFormatPr baseColWidth="10" defaultRowHeight="16" x14ac:dyDescent="0.2"/>
  <cols>
    <col min="1" max="1" width="14.83203125" style="91" customWidth="1"/>
    <col min="2" max="2" width="21.83203125" style="114" customWidth="1"/>
    <col min="3" max="3" width="38.6640625" style="114" customWidth="1"/>
    <col min="4" max="4" width="23.83203125" style="114" customWidth="1"/>
    <col min="5" max="5" width="28" style="114" customWidth="1"/>
    <col min="6" max="6" width="40" style="114" customWidth="1"/>
    <col min="7" max="7" width="18.5" style="91" customWidth="1"/>
    <col min="8" max="8" width="20.6640625" style="91" customWidth="1"/>
    <col min="9" max="9" width="90.33203125" style="114" customWidth="1"/>
    <col min="10" max="16384" width="10.83203125" style="114"/>
  </cols>
  <sheetData>
    <row r="1" spans="1:9" ht="61" customHeight="1" x14ac:dyDescent="0.2">
      <c r="A1" s="43" t="s">
        <v>384</v>
      </c>
      <c r="B1" s="44" t="str">
        <f>IF(Introduction!B1&lt;&gt;"",Introduction!B1,"")</f>
        <v>Manufacture of electronic products</v>
      </c>
      <c r="C1" s="116"/>
      <c r="D1" s="116"/>
      <c r="E1" s="116"/>
      <c r="F1" s="116"/>
      <c r="G1" s="117"/>
      <c r="H1" s="117"/>
      <c r="I1" s="116"/>
    </row>
    <row r="2" spans="1:9" x14ac:dyDescent="0.2">
      <c r="A2" s="117"/>
      <c r="B2" s="116"/>
      <c r="C2" s="116"/>
      <c r="D2" s="116"/>
      <c r="E2" s="116"/>
      <c r="F2" s="116"/>
      <c r="G2" s="117"/>
      <c r="H2" s="117"/>
      <c r="I2" s="116"/>
    </row>
    <row r="3" spans="1:9" ht="33" customHeight="1" x14ac:dyDescent="0.2">
      <c r="A3" s="286" t="s">
        <v>397</v>
      </c>
      <c r="B3" s="286"/>
      <c r="C3" s="286"/>
      <c r="D3" s="286"/>
      <c r="E3" s="286"/>
      <c r="F3" s="286"/>
      <c r="G3" s="286"/>
      <c r="H3" s="286"/>
      <c r="I3" s="286"/>
    </row>
    <row r="4" spans="1:9" ht="65" customHeight="1" x14ac:dyDescent="0.2">
      <c r="A4" s="118" t="s">
        <v>448</v>
      </c>
      <c r="B4" s="118" t="s">
        <v>398</v>
      </c>
      <c r="C4" s="118" t="s">
        <v>399</v>
      </c>
      <c r="D4" s="118" t="s">
        <v>455</v>
      </c>
      <c r="E4" s="118" t="s">
        <v>449</v>
      </c>
      <c r="F4" s="118" t="s">
        <v>400</v>
      </c>
      <c r="G4" s="118" t="s">
        <v>401</v>
      </c>
      <c r="H4" s="118" t="s">
        <v>515</v>
      </c>
      <c r="I4" s="118" t="s">
        <v>516</v>
      </c>
    </row>
    <row r="5" spans="1:9" s="115" customFormat="1" ht="51" x14ac:dyDescent="0.2">
      <c r="A5" s="31" t="s">
        <v>402</v>
      </c>
      <c r="B5" s="248" t="s">
        <v>690</v>
      </c>
      <c r="C5" s="248" t="s">
        <v>691</v>
      </c>
      <c r="D5" s="248" t="s">
        <v>692</v>
      </c>
      <c r="E5" s="248"/>
      <c r="F5" s="248" t="s">
        <v>693</v>
      </c>
      <c r="G5" s="249">
        <v>2016</v>
      </c>
      <c r="H5" s="250">
        <v>44174</v>
      </c>
      <c r="I5" s="251" t="s">
        <v>694</v>
      </c>
    </row>
    <row r="6" spans="1:9" s="115" customFormat="1" ht="34" x14ac:dyDescent="0.2">
      <c r="A6" s="33" t="s">
        <v>403</v>
      </c>
      <c r="B6" s="248" t="s">
        <v>695</v>
      </c>
      <c r="C6" s="248" t="s">
        <v>696</v>
      </c>
      <c r="D6" s="248"/>
      <c r="E6" s="248"/>
      <c r="F6" s="248" t="s">
        <v>697</v>
      </c>
      <c r="G6" s="249">
        <v>2018</v>
      </c>
      <c r="H6" s="250">
        <v>44174</v>
      </c>
      <c r="I6" s="251" t="s">
        <v>698</v>
      </c>
    </row>
    <row r="7" spans="1:9" s="115" customFormat="1" ht="34" x14ac:dyDescent="0.2">
      <c r="A7" s="31" t="s">
        <v>404</v>
      </c>
      <c r="B7" s="248" t="s">
        <v>695</v>
      </c>
      <c r="C7" s="248" t="s">
        <v>780</v>
      </c>
      <c r="D7" s="248" t="s">
        <v>782</v>
      </c>
      <c r="E7" s="248"/>
      <c r="F7" s="258" t="s">
        <v>783</v>
      </c>
      <c r="G7" s="249">
        <v>206</v>
      </c>
      <c r="H7" s="249"/>
      <c r="I7" s="257" t="s">
        <v>781</v>
      </c>
    </row>
    <row r="8" spans="1:9" s="115" customFormat="1" ht="34" x14ac:dyDescent="0.2">
      <c r="A8" s="33" t="s">
        <v>405</v>
      </c>
      <c r="B8" s="248" t="s">
        <v>695</v>
      </c>
      <c r="C8" s="248" t="s">
        <v>699</v>
      </c>
      <c r="D8" s="248" t="s">
        <v>700</v>
      </c>
      <c r="E8" s="248"/>
      <c r="F8" s="248" t="s">
        <v>701</v>
      </c>
      <c r="G8" s="250">
        <v>41862</v>
      </c>
      <c r="H8" s="250">
        <v>44174</v>
      </c>
      <c r="I8" s="251" t="s">
        <v>702</v>
      </c>
    </row>
    <row r="9" spans="1:9" s="115" customFormat="1" ht="34" x14ac:dyDescent="0.2">
      <c r="A9" s="31" t="s">
        <v>406</v>
      </c>
      <c r="B9" s="248" t="s">
        <v>695</v>
      </c>
      <c r="C9" s="248" t="s">
        <v>792</v>
      </c>
      <c r="D9" s="248" t="s">
        <v>770</v>
      </c>
      <c r="E9" s="248"/>
      <c r="F9" s="248"/>
      <c r="G9" s="250">
        <v>43015</v>
      </c>
      <c r="H9" s="250">
        <v>44174</v>
      </c>
      <c r="I9" s="251" t="s">
        <v>771</v>
      </c>
    </row>
    <row r="10" spans="1:9" s="115" customFormat="1" ht="17" x14ac:dyDescent="0.2">
      <c r="A10" s="33" t="s">
        <v>407</v>
      </c>
      <c r="B10" s="248" t="s">
        <v>690</v>
      </c>
      <c r="C10" s="248" t="s">
        <v>778</v>
      </c>
      <c r="D10" s="248"/>
      <c r="E10" s="248"/>
      <c r="G10" s="249">
        <v>2019</v>
      </c>
      <c r="H10" s="250"/>
      <c r="I10" s="251" t="s">
        <v>759</v>
      </c>
    </row>
    <row r="11" spans="1:9" s="115" customFormat="1" ht="17" x14ac:dyDescent="0.2">
      <c r="A11" s="31" t="s">
        <v>408</v>
      </c>
      <c r="B11" s="248" t="s">
        <v>690</v>
      </c>
      <c r="C11" s="11" t="s">
        <v>715</v>
      </c>
      <c r="D11" s="11" t="s">
        <v>716</v>
      </c>
      <c r="E11" s="11"/>
      <c r="F11" s="11" t="s">
        <v>754</v>
      </c>
      <c r="G11" s="253"/>
      <c r="H11" s="253"/>
      <c r="I11" s="254" t="s">
        <v>717</v>
      </c>
    </row>
    <row r="12" spans="1:9" s="115" customFormat="1" ht="17" customHeight="1" x14ac:dyDescent="0.2">
      <c r="A12" s="33" t="s">
        <v>409</v>
      </c>
      <c r="B12" s="248" t="s">
        <v>690</v>
      </c>
      <c r="C12" s="248" t="s">
        <v>711</v>
      </c>
      <c r="D12" s="248" t="s">
        <v>712</v>
      </c>
      <c r="E12" s="248"/>
      <c r="F12" s="248" t="s">
        <v>713</v>
      </c>
      <c r="G12" s="249"/>
      <c r="H12" s="250"/>
      <c r="I12" s="251" t="s">
        <v>714</v>
      </c>
    </row>
    <row r="13" spans="1:9" s="115" customFormat="1" ht="51" x14ac:dyDescent="0.2">
      <c r="A13" s="31" t="s">
        <v>410</v>
      </c>
      <c r="B13" s="248" t="s">
        <v>736</v>
      </c>
      <c r="C13" s="248" t="s">
        <v>761</v>
      </c>
      <c r="D13" s="248" t="s">
        <v>762</v>
      </c>
      <c r="E13" s="248" t="s">
        <v>765</v>
      </c>
      <c r="F13" s="248" t="s">
        <v>763</v>
      </c>
      <c r="G13" s="252">
        <v>41883</v>
      </c>
      <c r="H13" s="250">
        <v>44173</v>
      </c>
      <c r="I13" s="255" t="s">
        <v>760</v>
      </c>
    </row>
    <row r="14" spans="1:9" s="115" customFormat="1" ht="51" x14ac:dyDescent="0.2">
      <c r="A14" s="33" t="s">
        <v>411</v>
      </c>
      <c r="B14" s="248" t="s">
        <v>736</v>
      </c>
      <c r="C14" s="248" t="s">
        <v>767</v>
      </c>
      <c r="D14" s="248" t="s">
        <v>768</v>
      </c>
      <c r="E14" s="248" t="s">
        <v>769</v>
      </c>
      <c r="F14" s="248"/>
      <c r="G14" s="252">
        <v>43282</v>
      </c>
      <c r="H14" s="250">
        <v>44173</v>
      </c>
      <c r="I14" s="251" t="s">
        <v>766</v>
      </c>
    </row>
    <row r="15" spans="1:9" s="115" customFormat="1" ht="17" customHeight="1" x14ac:dyDescent="0.2">
      <c r="A15" s="31" t="s">
        <v>412</v>
      </c>
      <c r="B15" s="248" t="s">
        <v>736</v>
      </c>
      <c r="C15" s="248" t="s">
        <v>756</v>
      </c>
      <c r="D15" s="248" t="s">
        <v>757</v>
      </c>
      <c r="E15" s="248" t="s">
        <v>764</v>
      </c>
      <c r="F15" s="248" t="s">
        <v>758</v>
      </c>
      <c r="G15" s="249">
        <v>2019</v>
      </c>
      <c r="H15" s="250">
        <v>44174</v>
      </c>
      <c r="I15" s="251" t="s">
        <v>759</v>
      </c>
    </row>
    <row r="16" spans="1:9" s="115" customFormat="1" ht="34" x14ac:dyDescent="0.2">
      <c r="A16" s="33" t="s">
        <v>413</v>
      </c>
      <c r="B16" s="248" t="s">
        <v>690</v>
      </c>
      <c r="C16" s="248" t="s">
        <v>793</v>
      </c>
      <c r="D16" s="248" t="s">
        <v>755</v>
      </c>
      <c r="E16" s="248"/>
      <c r="F16" s="248"/>
      <c r="G16" s="250"/>
      <c r="H16" s="250"/>
      <c r="I16" s="251" t="s">
        <v>788</v>
      </c>
    </row>
    <row r="17" spans="1:9" s="115" customFormat="1" ht="34" x14ac:dyDescent="0.2">
      <c r="A17" s="31" t="s">
        <v>414</v>
      </c>
      <c r="B17" s="248" t="s">
        <v>695</v>
      </c>
      <c r="C17" s="248" t="s">
        <v>806</v>
      </c>
      <c r="D17" s="248" t="s">
        <v>755</v>
      </c>
      <c r="E17" s="248"/>
      <c r="F17" s="248"/>
      <c r="G17" s="250">
        <v>42713</v>
      </c>
      <c r="H17" s="250">
        <v>44174</v>
      </c>
      <c r="I17" s="251" t="s">
        <v>794</v>
      </c>
    </row>
    <row r="18" spans="1:9" s="115" customFormat="1" ht="34" x14ac:dyDescent="0.2">
      <c r="A18" s="33" t="s">
        <v>415</v>
      </c>
      <c r="B18" s="248" t="s">
        <v>695</v>
      </c>
      <c r="C18" s="248" t="s">
        <v>704</v>
      </c>
      <c r="D18" s="248"/>
      <c r="E18" s="248" t="s">
        <v>705</v>
      </c>
      <c r="F18" s="248" t="s">
        <v>706</v>
      </c>
      <c r="G18" s="250"/>
      <c r="H18" s="250">
        <v>44173</v>
      </c>
      <c r="I18" s="251" t="s">
        <v>703</v>
      </c>
    </row>
    <row r="19" spans="1:9" s="115" customFormat="1" ht="34" x14ac:dyDescent="0.2">
      <c r="A19" s="31" t="s">
        <v>416</v>
      </c>
      <c r="B19" s="248" t="s">
        <v>695</v>
      </c>
      <c r="C19" s="248" t="s">
        <v>718</v>
      </c>
      <c r="D19" s="248" t="s">
        <v>719</v>
      </c>
      <c r="E19" s="248"/>
      <c r="F19" s="248" t="s">
        <v>720</v>
      </c>
      <c r="G19" s="250">
        <v>44187</v>
      </c>
      <c r="H19" s="250">
        <v>44174</v>
      </c>
      <c r="I19" s="251" t="s">
        <v>721</v>
      </c>
    </row>
    <row r="20" spans="1:9" s="115" customFormat="1" ht="34" x14ac:dyDescent="0.2">
      <c r="A20" s="33" t="s">
        <v>417</v>
      </c>
      <c r="B20" s="248" t="s">
        <v>695</v>
      </c>
      <c r="C20" s="248" t="s">
        <v>722</v>
      </c>
      <c r="D20" s="248" t="s">
        <v>723</v>
      </c>
      <c r="E20" s="248" t="s">
        <v>772</v>
      </c>
      <c r="F20" s="248"/>
      <c r="G20" s="249">
        <v>2010</v>
      </c>
      <c r="H20" s="250">
        <v>44173</v>
      </c>
      <c r="I20" s="251" t="s">
        <v>724</v>
      </c>
    </row>
    <row r="21" spans="1:9" s="115" customFormat="1" ht="34" x14ac:dyDescent="0.2">
      <c r="A21" s="31" t="s">
        <v>418</v>
      </c>
      <c r="B21" s="248" t="s">
        <v>725</v>
      </c>
      <c r="C21" s="248" t="s">
        <v>726</v>
      </c>
      <c r="D21" s="248" t="s">
        <v>727</v>
      </c>
      <c r="E21" s="248" t="s">
        <v>728</v>
      </c>
      <c r="F21" s="248" t="s">
        <v>729</v>
      </c>
      <c r="G21" s="249">
        <v>2018</v>
      </c>
      <c r="H21" s="250">
        <v>44173</v>
      </c>
      <c r="I21" s="251" t="s">
        <v>777</v>
      </c>
    </row>
    <row r="22" spans="1:9" s="115" customFormat="1" ht="34" x14ac:dyDescent="0.2">
      <c r="A22" s="33" t="s">
        <v>419</v>
      </c>
      <c r="B22" s="248" t="s">
        <v>695</v>
      </c>
      <c r="C22" s="248" t="s">
        <v>774</v>
      </c>
      <c r="D22" s="248" t="s">
        <v>775</v>
      </c>
      <c r="E22" s="248"/>
      <c r="F22" s="248" t="s">
        <v>776</v>
      </c>
      <c r="G22" s="250">
        <v>43279</v>
      </c>
      <c r="H22" s="250">
        <v>44174</v>
      </c>
      <c r="I22" s="256" t="s">
        <v>773</v>
      </c>
    </row>
    <row r="23" spans="1:9" s="115" customFormat="1" ht="34" x14ac:dyDescent="0.2">
      <c r="A23" s="31" t="s">
        <v>420</v>
      </c>
      <c r="B23" s="248" t="s">
        <v>695</v>
      </c>
      <c r="C23" s="248" t="s">
        <v>730</v>
      </c>
      <c r="D23" s="248" t="s">
        <v>731</v>
      </c>
      <c r="E23" s="248"/>
      <c r="F23" s="248" t="s">
        <v>732</v>
      </c>
      <c r="G23" s="249"/>
      <c r="H23" s="250">
        <v>44173</v>
      </c>
      <c r="I23" s="251" t="s">
        <v>733</v>
      </c>
    </row>
    <row r="24" spans="1:9" s="115" customFormat="1" ht="34" x14ac:dyDescent="0.2">
      <c r="A24" s="33" t="s">
        <v>421</v>
      </c>
      <c r="B24" s="248" t="s">
        <v>695</v>
      </c>
      <c r="C24" s="248" t="s">
        <v>734</v>
      </c>
      <c r="D24" s="248"/>
      <c r="E24" s="248"/>
      <c r="F24" s="248" t="s">
        <v>735</v>
      </c>
      <c r="G24" s="249"/>
      <c r="H24" s="250">
        <v>44174</v>
      </c>
      <c r="I24" s="251" t="s">
        <v>809</v>
      </c>
    </row>
    <row r="25" spans="1:9" s="115" customFormat="1" ht="51" x14ac:dyDescent="0.2">
      <c r="A25" s="31" t="s">
        <v>422</v>
      </c>
      <c r="B25" s="248" t="s">
        <v>736</v>
      </c>
      <c r="C25" s="248" t="s">
        <v>737</v>
      </c>
      <c r="D25" s="248" t="s">
        <v>738</v>
      </c>
      <c r="E25" s="248" t="s">
        <v>739</v>
      </c>
      <c r="F25" s="248" t="s">
        <v>740</v>
      </c>
      <c r="G25" s="252">
        <v>43313</v>
      </c>
      <c r="H25" s="250">
        <v>44174</v>
      </c>
      <c r="I25" s="251" t="s">
        <v>741</v>
      </c>
    </row>
    <row r="26" spans="1:9" s="115" customFormat="1" ht="17" x14ac:dyDescent="0.2">
      <c r="A26" s="33" t="s">
        <v>423</v>
      </c>
      <c r="B26" s="248" t="s">
        <v>695</v>
      </c>
      <c r="C26" s="248" t="s">
        <v>742</v>
      </c>
      <c r="D26" s="248" t="s">
        <v>743</v>
      </c>
      <c r="E26" s="248"/>
      <c r="F26" s="248" t="s">
        <v>744</v>
      </c>
      <c r="G26" s="250">
        <v>40889</v>
      </c>
      <c r="H26" s="250">
        <v>44174</v>
      </c>
      <c r="I26" s="251" t="s">
        <v>745</v>
      </c>
    </row>
    <row r="27" spans="1:9" s="115" customFormat="1" ht="68" x14ac:dyDescent="0.2">
      <c r="A27" s="31" t="s">
        <v>424</v>
      </c>
      <c r="B27" s="248" t="s">
        <v>695</v>
      </c>
      <c r="C27" s="248" t="s">
        <v>746</v>
      </c>
      <c r="D27" s="248" t="s">
        <v>747</v>
      </c>
      <c r="E27" s="248"/>
      <c r="F27" s="248" t="s">
        <v>748</v>
      </c>
      <c r="G27" s="250">
        <v>42740</v>
      </c>
      <c r="H27" s="250">
        <v>44173</v>
      </c>
      <c r="I27" s="251" t="s">
        <v>749</v>
      </c>
    </row>
    <row r="28" spans="1:9" s="115" customFormat="1" ht="17" customHeight="1" x14ac:dyDescent="0.2">
      <c r="A28" s="33" t="s">
        <v>425</v>
      </c>
      <c r="B28" s="119" t="s">
        <v>695</v>
      </c>
      <c r="C28" s="119" t="s">
        <v>707</v>
      </c>
      <c r="D28" s="119" t="s">
        <v>708</v>
      </c>
      <c r="E28" s="119"/>
      <c r="F28" s="119" t="s">
        <v>709</v>
      </c>
      <c r="G28" s="259">
        <v>42173</v>
      </c>
      <c r="H28" s="259">
        <v>44163</v>
      </c>
      <c r="I28" s="121" t="s">
        <v>710</v>
      </c>
    </row>
    <row r="29" spans="1:9" s="115" customFormat="1" ht="17" x14ac:dyDescent="0.2">
      <c r="A29" s="31" t="s">
        <v>426</v>
      </c>
      <c r="B29" s="119" t="s">
        <v>690</v>
      </c>
      <c r="C29" s="119" t="s">
        <v>802</v>
      </c>
      <c r="D29" s="119" t="s">
        <v>803</v>
      </c>
      <c r="E29" s="119"/>
      <c r="F29" s="119" t="s">
        <v>804</v>
      </c>
      <c r="G29" s="120"/>
      <c r="H29" s="259">
        <v>44173</v>
      </c>
      <c r="I29" s="11" t="s">
        <v>801</v>
      </c>
    </row>
    <row r="30" spans="1:9" s="115" customFormat="1" ht="17" x14ac:dyDescent="0.2">
      <c r="A30" s="33" t="s">
        <v>427</v>
      </c>
      <c r="B30" s="269" t="s">
        <v>695</v>
      </c>
      <c r="C30" s="270" t="s">
        <v>841</v>
      </c>
      <c r="D30" s="270"/>
      <c r="E30" s="270"/>
      <c r="F30" s="270" t="s">
        <v>842</v>
      </c>
      <c r="G30" s="271">
        <v>2015</v>
      </c>
      <c r="H30" s="272">
        <v>44192</v>
      </c>
      <c r="I30" s="273" t="s">
        <v>843</v>
      </c>
    </row>
    <row r="31" spans="1:9" s="115" customFormat="1" ht="17" x14ac:dyDescent="0.2">
      <c r="A31" s="31" t="s">
        <v>428</v>
      </c>
      <c r="B31" s="119"/>
      <c r="C31" s="119"/>
      <c r="D31" s="119"/>
      <c r="E31" s="119"/>
      <c r="F31" s="119"/>
      <c r="G31" s="120"/>
      <c r="H31" s="120"/>
      <c r="I31" s="121"/>
    </row>
    <row r="32" spans="1:9" s="115" customFormat="1" ht="17" x14ac:dyDescent="0.2">
      <c r="A32" s="33" t="s">
        <v>429</v>
      </c>
      <c r="B32" s="119"/>
      <c r="C32" s="119"/>
      <c r="D32" s="119"/>
      <c r="E32" s="119"/>
      <c r="F32" s="119"/>
      <c r="G32" s="120"/>
      <c r="H32" s="120"/>
      <c r="I32" s="121"/>
    </row>
    <row r="33" spans="1:9" s="115" customFormat="1" ht="17" x14ac:dyDescent="0.2">
      <c r="A33" s="31" t="s">
        <v>430</v>
      </c>
      <c r="B33" s="119"/>
      <c r="C33" s="119"/>
      <c r="D33" s="119"/>
      <c r="E33" s="119"/>
      <c r="F33" s="119"/>
      <c r="G33" s="120"/>
      <c r="H33" s="120"/>
      <c r="I33" s="121"/>
    </row>
    <row r="34" spans="1:9" s="115" customFormat="1" ht="17" x14ac:dyDescent="0.2">
      <c r="A34" s="33" t="s">
        <v>431</v>
      </c>
      <c r="B34" s="119"/>
      <c r="C34" s="119"/>
      <c r="D34" s="119"/>
      <c r="E34" s="119"/>
      <c r="F34" s="119"/>
      <c r="G34" s="120"/>
      <c r="H34" s="120"/>
      <c r="I34" s="121"/>
    </row>
    <row r="35" spans="1:9" x14ac:dyDescent="0.2">
      <c r="A35" s="17" t="s">
        <v>432</v>
      </c>
      <c r="B35" s="119"/>
      <c r="C35" s="121"/>
      <c r="D35" s="121"/>
      <c r="E35" s="121"/>
      <c r="F35" s="121"/>
      <c r="G35" s="122"/>
      <c r="H35" s="122"/>
      <c r="I35" s="121"/>
    </row>
    <row r="36" spans="1:9" x14ac:dyDescent="0.2">
      <c r="A36" s="20" t="s">
        <v>433</v>
      </c>
      <c r="B36" s="119"/>
      <c r="C36" s="121"/>
      <c r="D36" s="121"/>
      <c r="E36" s="121"/>
      <c r="F36" s="121"/>
      <c r="G36" s="122"/>
      <c r="H36" s="122"/>
      <c r="I36" s="121"/>
    </row>
    <row r="37" spans="1:9" x14ac:dyDescent="0.2">
      <c r="A37" s="17" t="s">
        <v>434</v>
      </c>
      <c r="B37" s="119"/>
      <c r="C37" s="121"/>
      <c r="D37" s="121"/>
      <c r="E37" s="121"/>
      <c r="F37" s="121"/>
      <c r="G37" s="122"/>
      <c r="H37" s="122"/>
      <c r="I37" s="121"/>
    </row>
    <row r="38" spans="1:9" x14ac:dyDescent="0.2">
      <c r="A38" s="20" t="s">
        <v>435</v>
      </c>
      <c r="B38" s="119"/>
      <c r="C38" s="121"/>
      <c r="D38" s="121"/>
      <c r="E38" s="121"/>
      <c r="F38" s="121"/>
      <c r="G38" s="122"/>
      <c r="H38" s="122"/>
      <c r="I38" s="121"/>
    </row>
    <row r="39" spans="1:9" x14ac:dyDescent="0.2">
      <c r="A39" s="17" t="s">
        <v>436</v>
      </c>
      <c r="B39" s="119"/>
      <c r="C39" s="121"/>
      <c r="D39" s="121"/>
      <c r="E39" s="121"/>
      <c r="F39" s="121"/>
      <c r="G39" s="122"/>
      <c r="H39" s="122"/>
      <c r="I39" s="121"/>
    </row>
    <row r="40" spans="1:9" x14ac:dyDescent="0.2">
      <c r="A40" s="20" t="s">
        <v>437</v>
      </c>
      <c r="B40" s="119"/>
      <c r="C40" s="121"/>
      <c r="D40" s="121"/>
      <c r="E40" s="121"/>
      <c r="F40" s="121"/>
      <c r="G40" s="122"/>
      <c r="H40" s="122"/>
      <c r="I40" s="121"/>
    </row>
    <row r="41" spans="1:9" x14ac:dyDescent="0.2">
      <c r="A41" s="17" t="s">
        <v>438</v>
      </c>
      <c r="B41" s="119"/>
      <c r="C41" s="121"/>
      <c r="D41" s="121"/>
      <c r="E41" s="121"/>
      <c r="F41" s="121"/>
      <c r="G41" s="122"/>
      <c r="H41" s="122"/>
      <c r="I41" s="121"/>
    </row>
    <row r="42" spans="1:9" x14ac:dyDescent="0.2">
      <c r="A42" s="20" t="s">
        <v>439</v>
      </c>
      <c r="B42" s="119"/>
      <c r="C42" s="121"/>
      <c r="D42" s="121"/>
      <c r="E42" s="121"/>
      <c r="F42" s="121"/>
      <c r="G42" s="122"/>
      <c r="H42" s="122"/>
      <c r="I42" s="121"/>
    </row>
    <row r="43" spans="1:9" x14ac:dyDescent="0.2">
      <c r="A43" s="17" t="s">
        <v>440</v>
      </c>
      <c r="B43" s="119"/>
      <c r="C43" s="121"/>
      <c r="D43" s="121"/>
      <c r="E43" s="121"/>
      <c r="F43" s="121"/>
      <c r="G43" s="122"/>
      <c r="H43" s="122"/>
      <c r="I43" s="121"/>
    </row>
    <row r="44" spans="1:9" x14ac:dyDescent="0.2">
      <c r="A44" s="20" t="s">
        <v>441</v>
      </c>
      <c r="B44" s="119"/>
      <c r="C44" s="121"/>
      <c r="D44" s="121"/>
      <c r="E44" s="121"/>
      <c r="F44" s="121"/>
      <c r="G44" s="121"/>
      <c r="H44" s="121"/>
      <c r="I44" s="121"/>
    </row>
    <row r="45" spans="1:9" x14ac:dyDescent="0.2">
      <c r="A45" s="178" t="s">
        <v>495</v>
      </c>
      <c r="B45" s="119"/>
      <c r="C45" s="121"/>
      <c r="D45" s="121"/>
      <c r="E45" s="121"/>
      <c r="F45" s="121"/>
      <c r="G45" s="121"/>
      <c r="H45" s="121"/>
      <c r="I45" s="121"/>
    </row>
    <row r="46" spans="1:9" x14ac:dyDescent="0.2">
      <c r="A46" s="177" t="s">
        <v>496</v>
      </c>
      <c r="B46" s="119"/>
      <c r="C46" s="121"/>
      <c r="D46" s="121"/>
      <c r="E46" s="121"/>
      <c r="F46" s="121"/>
      <c r="G46" s="121"/>
      <c r="H46" s="121"/>
      <c r="I46" s="121"/>
    </row>
    <row r="47" spans="1:9" x14ac:dyDescent="0.2">
      <c r="A47" s="178" t="s">
        <v>497</v>
      </c>
      <c r="B47" s="119"/>
      <c r="C47" s="121"/>
      <c r="D47" s="121"/>
      <c r="E47" s="121"/>
      <c r="F47" s="121"/>
      <c r="G47" s="121"/>
      <c r="H47" s="121"/>
      <c r="I47" s="121"/>
    </row>
    <row r="48" spans="1:9" x14ac:dyDescent="0.2">
      <c r="A48" s="177" t="s">
        <v>498</v>
      </c>
      <c r="B48" s="119"/>
      <c r="C48" s="121"/>
      <c r="D48" s="121"/>
      <c r="E48" s="121"/>
      <c r="F48" s="121"/>
      <c r="G48" s="121"/>
      <c r="H48" s="121"/>
      <c r="I48" s="121"/>
    </row>
    <row r="49" spans="1:9" x14ac:dyDescent="0.2">
      <c r="A49" s="178" t="s">
        <v>499</v>
      </c>
      <c r="B49" s="119"/>
      <c r="C49" s="121"/>
      <c r="D49" s="121"/>
      <c r="E49" s="121"/>
      <c r="F49" s="121"/>
      <c r="G49" s="121"/>
      <c r="H49" s="121"/>
      <c r="I49" s="121"/>
    </row>
    <row r="50" spans="1:9" x14ac:dyDescent="0.2">
      <c r="A50" s="177" t="s">
        <v>500</v>
      </c>
      <c r="B50" s="119"/>
      <c r="C50" s="121"/>
      <c r="D50" s="121"/>
      <c r="E50" s="121"/>
      <c r="F50" s="121"/>
      <c r="G50" s="121"/>
      <c r="H50" s="121"/>
      <c r="I50" s="121"/>
    </row>
    <row r="51" spans="1:9" x14ac:dyDescent="0.2">
      <c r="A51" s="178" t="s">
        <v>501</v>
      </c>
      <c r="B51" s="119"/>
      <c r="C51" s="121"/>
      <c r="D51" s="121"/>
      <c r="E51" s="121"/>
      <c r="F51" s="121"/>
      <c r="G51" s="121"/>
      <c r="H51" s="121"/>
      <c r="I51" s="121"/>
    </row>
    <row r="52" spans="1:9" x14ac:dyDescent="0.2">
      <c r="A52" s="177" t="s">
        <v>502</v>
      </c>
      <c r="B52" s="119"/>
      <c r="C52" s="121"/>
      <c r="D52" s="121"/>
      <c r="E52" s="121"/>
      <c r="F52" s="121"/>
      <c r="G52" s="121"/>
      <c r="H52" s="121"/>
      <c r="I52" s="121"/>
    </row>
    <row r="53" spans="1:9" x14ac:dyDescent="0.2">
      <c r="A53" s="178" t="s">
        <v>503</v>
      </c>
      <c r="B53" s="119"/>
      <c r="C53" s="121"/>
      <c r="D53" s="121"/>
      <c r="E53" s="121"/>
      <c r="F53" s="121"/>
      <c r="G53" s="121"/>
      <c r="H53" s="121"/>
      <c r="I53" s="121"/>
    </row>
    <row r="54" spans="1:9" x14ac:dyDescent="0.2">
      <c r="A54" s="177" t="s">
        <v>504</v>
      </c>
      <c r="B54" s="119"/>
      <c r="C54" s="121"/>
      <c r="D54" s="121"/>
      <c r="E54" s="121"/>
      <c r="F54" s="121"/>
      <c r="G54" s="121"/>
      <c r="H54" s="121"/>
      <c r="I54" s="121"/>
    </row>
    <row r="55" spans="1:9" x14ac:dyDescent="0.2">
      <c r="A55" s="178" t="s">
        <v>505</v>
      </c>
      <c r="B55" s="119"/>
      <c r="C55" s="121"/>
      <c r="D55" s="121"/>
      <c r="E55" s="121"/>
      <c r="F55" s="121"/>
      <c r="G55" s="121"/>
      <c r="H55" s="121"/>
      <c r="I55" s="121"/>
    </row>
    <row r="56" spans="1:9" x14ac:dyDescent="0.2">
      <c r="A56" s="177" t="s">
        <v>506</v>
      </c>
      <c r="B56" s="119"/>
      <c r="C56" s="121"/>
      <c r="D56" s="121"/>
      <c r="E56" s="121"/>
      <c r="F56" s="121"/>
      <c r="G56" s="121"/>
      <c r="H56" s="121"/>
      <c r="I56" s="121"/>
    </row>
    <row r="57" spans="1:9" x14ac:dyDescent="0.2">
      <c r="A57" s="178" t="s">
        <v>507</v>
      </c>
      <c r="B57" s="119"/>
      <c r="C57" s="121"/>
      <c r="D57" s="121"/>
      <c r="E57" s="121"/>
      <c r="F57" s="121"/>
      <c r="G57" s="121"/>
      <c r="H57" s="121"/>
      <c r="I57" s="121"/>
    </row>
    <row r="58" spans="1:9" x14ac:dyDescent="0.2">
      <c r="A58" s="177" t="s">
        <v>508</v>
      </c>
      <c r="B58" s="119"/>
      <c r="C58" s="121"/>
      <c r="D58" s="121"/>
      <c r="E58" s="121"/>
      <c r="F58" s="121"/>
      <c r="G58" s="121"/>
      <c r="H58" s="121"/>
      <c r="I58" s="121"/>
    </row>
    <row r="59" spans="1:9" x14ac:dyDescent="0.2">
      <c r="A59" s="178" t="s">
        <v>509</v>
      </c>
      <c r="B59" s="119"/>
      <c r="C59" s="121"/>
      <c r="D59" s="121"/>
      <c r="E59" s="121"/>
      <c r="F59" s="121"/>
      <c r="G59" s="121"/>
      <c r="H59" s="121"/>
      <c r="I59" s="121"/>
    </row>
    <row r="60" spans="1:9" x14ac:dyDescent="0.2">
      <c r="A60" s="177" t="s">
        <v>510</v>
      </c>
      <c r="B60" s="119"/>
      <c r="C60" s="121"/>
      <c r="D60" s="121"/>
      <c r="E60" s="121"/>
      <c r="F60" s="121"/>
      <c r="G60" s="121"/>
      <c r="H60" s="121"/>
      <c r="I60" s="121"/>
    </row>
    <row r="61" spans="1:9" x14ac:dyDescent="0.2">
      <c r="A61" s="178" t="s">
        <v>511</v>
      </c>
      <c r="B61" s="119"/>
      <c r="C61" s="121"/>
      <c r="D61" s="121"/>
      <c r="E61" s="121"/>
      <c r="F61" s="121"/>
      <c r="G61" s="121"/>
      <c r="H61" s="121"/>
      <c r="I61" s="121"/>
    </row>
    <row r="62" spans="1:9" x14ac:dyDescent="0.2">
      <c r="A62" s="177" t="s">
        <v>512</v>
      </c>
      <c r="B62" s="119"/>
      <c r="C62" s="121"/>
      <c r="D62" s="121"/>
      <c r="E62" s="121"/>
      <c r="F62" s="121"/>
      <c r="G62" s="121"/>
      <c r="H62" s="121"/>
      <c r="I62" s="121"/>
    </row>
    <row r="63" spans="1:9" x14ac:dyDescent="0.2">
      <c r="A63" s="178" t="s">
        <v>513</v>
      </c>
      <c r="B63" s="119"/>
      <c r="C63" s="121"/>
      <c r="D63" s="121"/>
      <c r="E63" s="121"/>
      <c r="F63" s="121"/>
      <c r="G63" s="121"/>
      <c r="H63" s="121"/>
      <c r="I63" s="121"/>
    </row>
    <row r="64" spans="1:9" x14ac:dyDescent="0.2">
      <c r="A64" s="177" t="s">
        <v>514</v>
      </c>
      <c r="B64" s="119"/>
      <c r="C64" s="121"/>
      <c r="D64" s="121"/>
      <c r="E64" s="121"/>
      <c r="F64" s="121"/>
      <c r="G64" s="121"/>
      <c r="H64" s="121"/>
      <c r="I64" s="121"/>
    </row>
  </sheetData>
  <sheetProtection algorithmName="SHA-512" hashValue="zexeGI6Ey+LDfN2o4qWzvb+ulahDkbBRVn0RHwV4/DqwpMFiqfPDl9PJdTYGBRi0tc5whzh+aUsH3HKC1KwpIw==" saltValue="9JMCzCIBeFdkd3LB71sI0A==" spinCount="100000" sheet="1" objects="1" scenarios="1"/>
  <mergeCells count="1">
    <mergeCell ref="A3:I3"/>
  </mergeCells>
  <dataValidations count="1">
    <dataValidation type="list" allowBlank="1" showInputMessage="1" showErrorMessage="1" sqref="B5:B29 B31:B44" xr:uid="{2E52F1D7-1608-7D47-A279-B81754CBE237}">
      <formula1>"Book,Journal article,Website,Document from website,Other"</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077E8-79C6-6F47-BA09-CFD838D10125}">
  <sheetPr codeName="Sheet4"/>
  <dimension ref="A1:J253"/>
  <sheetViews>
    <sheetView zoomScaleNormal="100" workbookViewId="0">
      <pane xSplit="1" ySplit="4" topLeftCell="B8" activePane="bottomRight" state="frozenSplit"/>
      <selection activeCell="I2" sqref="I1:O1048576"/>
      <selection pane="topRight" activeCell="I2" sqref="I1:O1048576"/>
      <selection pane="bottomLeft" activeCell="I2" sqref="I1:O1048576"/>
      <selection pane="bottomRight" activeCell="J6" sqref="J6"/>
    </sheetView>
  </sheetViews>
  <sheetFormatPr baseColWidth="10" defaultRowHeight="16" x14ac:dyDescent="0.2"/>
  <cols>
    <col min="1" max="1" width="10.83203125" style="144"/>
    <col min="2" max="2" width="25.5" style="143" customWidth="1"/>
    <col min="3" max="9" width="8.5" style="143" hidden="1" customWidth="1"/>
    <col min="10" max="10" width="14.6640625" style="143" customWidth="1"/>
    <col min="11" max="11" width="11" style="144" customWidth="1"/>
    <col min="12" max="16384" width="10.83203125" style="144"/>
  </cols>
  <sheetData>
    <row r="1" spans="1:10" ht="40" x14ac:dyDescent="0.2">
      <c r="A1" s="43" t="s">
        <v>384</v>
      </c>
      <c r="B1" s="44" t="str">
        <f>IF(Introduction!B1&lt;&gt;"",Introduction!B1,"")</f>
        <v>Manufacture of electronic products</v>
      </c>
    </row>
    <row r="3" spans="1:10" s="145" customFormat="1" ht="31" customHeight="1" x14ac:dyDescent="0.2">
      <c r="A3" s="305" t="s">
        <v>87</v>
      </c>
      <c r="B3" s="306"/>
      <c r="C3" s="306"/>
      <c r="D3" s="306"/>
      <c r="E3" s="306"/>
      <c r="F3" s="306"/>
      <c r="G3" s="306"/>
      <c r="H3" s="306"/>
      <c r="I3" s="306"/>
      <c r="J3" s="306"/>
    </row>
    <row r="4" spans="1:10" s="149" customFormat="1" ht="44" customHeight="1" x14ac:dyDescent="0.2">
      <c r="A4" s="146" t="s">
        <v>88</v>
      </c>
      <c r="B4" s="146" t="s">
        <v>85</v>
      </c>
      <c r="C4" s="147" t="s">
        <v>69</v>
      </c>
      <c r="D4" s="147" t="s">
        <v>70</v>
      </c>
      <c r="E4" s="147" t="s">
        <v>71</v>
      </c>
      <c r="F4" s="147" t="s">
        <v>627</v>
      </c>
      <c r="G4" s="147" t="s">
        <v>628</v>
      </c>
      <c r="H4" s="147" t="s">
        <v>629</v>
      </c>
      <c r="I4" s="147" t="s">
        <v>630</v>
      </c>
      <c r="J4" s="148" t="s">
        <v>72</v>
      </c>
    </row>
    <row r="5" spans="1:10" ht="22" customHeight="1" x14ac:dyDescent="0.2">
      <c r="A5" s="61" t="s">
        <v>0</v>
      </c>
      <c r="B5" s="150" t="s">
        <v>40</v>
      </c>
      <c r="C5" s="151">
        <f>SUMIF('Goal Risk Assessment'!$J$5:$J$252,$A5,'Goal Risk Assessment'!K$5:K$252)</f>
        <v>2</v>
      </c>
      <c r="D5" s="151">
        <f>SUMIF('Goal Risk Assessment'!$J$5:$J$252,$A5,'Goal Risk Assessment'!L$5:L$252)</f>
        <v>0</v>
      </c>
      <c r="E5" s="151">
        <f>SUMIF('Goal Risk Assessment'!$J$5:$J$252,$A5,'Goal Risk Assessment'!M$5:M$252)</f>
        <v>0</v>
      </c>
      <c r="F5" s="151">
        <f>SUMIF('Goal Risk Assessment'!$J$5:$J$252,$A5,'Goal Risk Assessment'!O$5:O$252)</f>
        <v>0</v>
      </c>
      <c r="G5" s="151">
        <f>SUMIF('Goal Risk Assessment'!$J$5:$J$252,$A5,'Goal Risk Assessment'!P$5:P$252)</f>
        <v>0</v>
      </c>
      <c r="H5" s="151">
        <f>SUMIF('Goal Risk Assessment'!$J$5:$J$252,$A5,'Goal Risk Assessment'!Q$5:Q$252)</f>
        <v>0</v>
      </c>
      <c r="I5" s="151">
        <f>SUMIF('Goal Risk Assessment'!$J$5:$J$252,$A5,'Goal Risk Assessment'!R$5:R$252)</f>
        <v>0</v>
      </c>
      <c r="J5" s="61" t="str">
        <f>IF(C5&gt;0,"High",IF(E5&gt;0,"Unlikely",IF(D5&gt;0,"Low",IF(AND(F5&gt;0,G5&gt;0), "Split - H/L", IF(AND(F5&gt;0, H5&gt;0), "Split - H/U", IF(AND(F5&gt;0, I5&gt;0), "Split - H/M", IF(AND(G5&gt;0, H5&gt;0), "Split - L/U", IF(AND(G5&gt;0, I5&gt;0), "Split - L/M", IF(AND(H5&gt;0, I5&gt;0), "Split - U/M", "Moderate")))))))))</f>
        <v>High</v>
      </c>
    </row>
    <row r="6" spans="1:10" ht="22" customHeight="1" x14ac:dyDescent="0.2">
      <c r="A6" s="56" t="s">
        <v>1</v>
      </c>
      <c r="B6" s="152" t="s">
        <v>60</v>
      </c>
      <c r="C6" s="229">
        <f>SUMIF('Goal Risk Assessment'!$J$5:$J$252,$A6,'Goal Risk Assessment'!K$5:K$252)</f>
        <v>2</v>
      </c>
      <c r="D6" s="229">
        <f>SUMIF('Goal Risk Assessment'!$J$5:$J$252,$A6,'Goal Risk Assessment'!L$5:L$252)</f>
        <v>0</v>
      </c>
      <c r="E6" s="229">
        <f>SUMIF('Goal Risk Assessment'!$J$5:$J$252,$A6,'Goal Risk Assessment'!M$5:M$252)</f>
        <v>0</v>
      </c>
      <c r="F6" s="229">
        <f>SUMIF('Goal Risk Assessment'!$J$5:$J$252,$A6,'Goal Risk Assessment'!O$5:O$252)</f>
        <v>0</v>
      </c>
      <c r="G6" s="229">
        <f>SUMIF('Goal Risk Assessment'!$J$5:$J$252,$A6,'Goal Risk Assessment'!P$5:P$252)</f>
        <v>0</v>
      </c>
      <c r="H6" s="229">
        <f>SUMIF('Goal Risk Assessment'!$J$5:$J$252,$A6,'Goal Risk Assessment'!Q$5:Q$252)</f>
        <v>0</v>
      </c>
      <c r="I6" s="229">
        <f>SUMIF('Goal Risk Assessment'!$J$5:$J$252,$A6,'Goal Risk Assessment'!R$5:R$252)</f>
        <v>0</v>
      </c>
      <c r="J6" s="61" t="str">
        <f t="shared" ref="J6:J27" si="0">IF(C6&gt;0,"High",IF(E6&gt;0,"Unlikely",IF(D6&gt;0,"Low",IF(AND(F6&gt;0,G6&gt;0), "Split - H/L", IF(AND(F6&gt;0, H6&gt;0), "Split - H/U", IF(AND(F6&gt;0, I6&gt;0), "Split - H/M", IF(AND(G6&gt;0, H6&gt;0), "Split - L/U", IF(AND(G6&gt;0, I6&gt;0), "Split - L/M", IF(AND(H6&gt;0, I6&gt;0), "Split - U/M", "Moderate")))))))))</f>
        <v>High</v>
      </c>
    </row>
    <row r="7" spans="1:10" ht="22" customHeight="1" x14ac:dyDescent="0.2">
      <c r="A7" s="61" t="s">
        <v>2</v>
      </c>
      <c r="B7" s="150" t="s">
        <v>39</v>
      </c>
      <c r="C7" s="151">
        <f>SUMIF('Goal Risk Assessment'!$J$5:$J$252,$A7,'Goal Risk Assessment'!K$5:K$252)</f>
        <v>0</v>
      </c>
      <c r="D7" s="151">
        <f>SUMIF('Goal Risk Assessment'!$J$5:$J$252,$A7,'Goal Risk Assessment'!L$5:L$252)</f>
        <v>0</v>
      </c>
      <c r="E7" s="151">
        <f>SUMIF('Goal Risk Assessment'!$J$5:$J$252,$A7,'Goal Risk Assessment'!M$5:M$252)</f>
        <v>1</v>
      </c>
      <c r="F7" s="151">
        <f>SUMIF('Goal Risk Assessment'!$J$5:$J$252,$A7,'Goal Risk Assessment'!O$5:O$252)</f>
        <v>0</v>
      </c>
      <c r="G7" s="151">
        <f>SUMIF('Goal Risk Assessment'!$J$5:$J$252,$A7,'Goal Risk Assessment'!P$5:P$252)</f>
        <v>0</v>
      </c>
      <c r="H7" s="151">
        <f>SUMIF('Goal Risk Assessment'!$J$5:$J$252,$A7,'Goal Risk Assessment'!Q$5:Q$252)</f>
        <v>0</v>
      </c>
      <c r="I7" s="151">
        <f>SUMIF('Goal Risk Assessment'!$J$5:$J$252,$A7,'Goal Risk Assessment'!R$5:R$252)</f>
        <v>0</v>
      </c>
      <c r="J7" s="61" t="str">
        <f t="shared" si="0"/>
        <v>Unlikely</v>
      </c>
    </row>
    <row r="8" spans="1:10" ht="22" customHeight="1" x14ac:dyDescent="0.2">
      <c r="A8" s="56" t="s">
        <v>3</v>
      </c>
      <c r="B8" s="152" t="s">
        <v>4</v>
      </c>
      <c r="C8" s="230">
        <f>SUMIF('Goal Risk Assessment'!$J$5:$J$252,$A8,'Goal Risk Assessment'!K$5:K$252)</f>
        <v>3</v>
      </c>
      <c r="D8" s="230">
        <f>SUMIF('Goal Risk Assessment'!$J$5:$J$252,$A8,'Goal Risk Assessment'!L$5:L$252)</f>
        <v>0</v>
      </c>
      <c r="E8" s="230">
        <f>SUMIF('Goal Risk Assessment'!$J$5:$J$252,$A8,'Goal Risk Assessment'!M$5:M$252)</f>
        <v>0</v>
      </c>
      <c r="F8" s="230">
        <f>SUMIF('Goal Risk Assessment'!$J$5:$J$252,$A8,'Goal Risk Assessment'!O$5:O$252)</f>
        <v>0</v>
      </c>
      <c r="G8" s="230">
        <f>SUMIF('Goal Risk Assessment'!$J$5:$J$252,$A8,'Goal Risk Assessment'!P$5:P$252)</f>
        <v>0</v>
      </c>
      <c r="H8" s="230">
        <f>SUMIF('Goal Risk Assessment'!$J$5:$J$252,$A8,'Goal Risk Assessment'!Q$5:Q$252)</f>
        <v>0</v>
      </c>
      <c r="I8" s="230">
        <f>SUMIF('Goal Risk Assessment'!$J$5:$J$252,$A8,'Goal Risk Assessment'!R$5:R$252)</f>
        <v>0</v>
      </c>
      <c r="J8" s="61" t="str">
        <f t="shared" si="0"/>
        <v>High</v>
      </c>
    </row>
    <row r="9" spans="1:10" ht="22" customHeight="1" x14ac:dyDescent="0.2">
      <c r="A9" s="61" t="s">
        <v>5</v>
      </c>
      <c r="B9" s="150" t="s">
        <v>76</v>
      </c>
      <c r="C9" s="151">
        <f>SUMIF('Goal Risk Assessment'!$J$5:$J$252,$A9,'Goal Risk Assessment'!K$5:K$252)</f>
        <v>1</v>
      </c>
      <c r="D9" s="151">
        <f>SUMIF('Goal Risk Assessment'!$J$5:$J$252,$A9,'Goal Risk Assessment'!L$5:L$252)</f>
        <v>0</v>
      </c>
      <c r="E9" s="151">
        <f>SUMIF('Goal Risk Assessment'!$J$5:$J$252,$A9,'Goal Risk Assessment'!M$5:M$252)</f>
        <v>0</v>
      </c>
      <c r="F9" s="151">
        <f>SUMIF('Goal Risk Assessment'!$J$5:$J$252,$A9,'Goal Risk Assessment'!O$5:O$252)</f>
        <v>0</v>
      </c>
      <c r="G9" s="151">
        <f>SUMIF('Goal Risk Assessment'!$J$5:$J$252,$A9,'Goal Risk Assessment'!P$5:P$252)</f>
        <v>0</v>
      </c>
      <c r="H9" s="151">
        <f>SUMIF('Goal Risk Assessment'!$J$5:$J$252,$A9,'Goal Risk Assessment'!Q$5:Q$252)</f>
        <v>0</v>
      </c>
      <c r="I9" s="151">
        <f>SUMIF('Goal Risk Assessment'!$J$5:$J$252,$A9,'Goal Risk Assessment'!R$5:R$252)</f>
        <v>0</v>
      </c>
      <c r="J9" s="61" t="str">
        <f t="shared" si="0"/>
        <v>High</v>
      </c>
    </row>
    <row r="10" spans="1:10" ht="22" customHeight="1" x14ac:dyDescent="0.2">
      <c r="A10" s="56" t="s">
        <v>6</v>
      </c>
      <c r="B10" s="152" t="s">
        <v>7</v>
      </c>
      <c r="C10" s="230">
        <f>SUMIF('Goal Risk Assessment'!$J$5:$J$252,$A10,'Goal Risk Assessment'!K$5:K$252)</f>
        <v>2</v>
      </c>
      <c r="D10" s="230">
        <f>SUMIF('Goal Risk Assessment'!$J$5:$J$252,$A10,'Goal Risk Assessment'!L$5:L$252)</f>
        <v>0</v>
      </c>
      <c r="E10" s="230">
        <f>SUMIF('Goal Risk Assessment'!$J$5:$J$252,$A10,'Goal Risk Assessment'!M$5:M$252)</f>
        <v>0</v>
      </c>
      <c r="F10" s="230">
        <f>SUMIF('Goal Risk Assessment'!$J$5:$J$252,$A10,'Goal Risk Assessment'!O$5:O$252)</f>
        <v>0</v>
      </c>
      <c r="G10" s="230">
        <f>SUMIF('Goal Risk Assessment'!$J$5:$J$252,$A10,'Goal Risk Assessment'!P$5:P$252)</f>
        <v>0</v>
      </c>
      <c r="H10" s="230">
        <f>SUMIF('Goal Risk Assessment'!$J$5:$J$252,$A10,'Goal Risk Assessment'!Q$5:Q$252)</f>
        <v>0</v>
      </c>
      <c r="I10" s="230">
        <f>SUMIF('Goal Risk Assessment'!$J$5:$J$252,$A10,'Goal Risk Assessment'!R$5:R$252)</f>
        <v>0</v>
      </c>
      <c r="J10" s="61" t="str">
        <f t="shared" si="0"/>
        <v>High</v>
      </c>
    </row>
    <row r="11" spans="1:10" ht="22" customHeight="1" x14ac:dyDescent="0.2">
      <c r="A11" s="61" t="s">
        <v>8</v>
      </c>
      <c r="B11" s="150" t="s">
        <v>77</v>
      </c>
      <c r="C11" s="151">
        <f>SUMIF('Goal Risk Assessment'!$J$5:$J$252,$A11,'Goal Risk Assessment'!K$5:K$252)</f>
        <v>2</v>
      </c>
      <c r="D11" s="151">
        <f>SUMIF('Goal Risk Assessment'!$J$5:$J$252,$A11,'Goal Risk Assessment'!L$5:L$252)</f>
        <v>0</v>
      </c>
      <c r="E11" s="151">
        <f>SUMIF('Goal Risk Assessment'!$J$5:$J$252,$A11,'Goal Risk Assessment'!M$5:M$252)</f>
        <v>0</v>
      </c>
      <c r="F11" s="151">
        <f>SUMIF('Goal Risk Assessment'!$J$5:$J$252,$A11,'Goal Risk Assessment'!O$5:O$252)</f>
        <v>0</v>
      </c>
      <c r="G11" s="151">
        <f>SUMIF('Goal Risk Assessment'!$J$5:$J$252,$A11,'Goal Risk Assessment'!P$5:P$252)</f>
        <v>0</v>
      </c>
      <c r="H11" s="151">
        <f>SUMIF('Goal Risk Assessment'!$J$5:$J$252,$A11,'Goal Risk Assessment'!Q$5:Q$252)</f>
        <v>0</v>
      </c>
      <c r="I11" s="151">
        <f>SUMIF('Goal Risk Assessment'!$J$5:$J$252,$A11,'Goal Risk Assessment'!R$5:R$252)</f>
        <v>0</v>
      </c>
      <c r="J11" s="61" t="str">
        <f t="shared" si="0"/>
        <v>High</v>
      </c>
    </row>
    <row r="12" spans="1:10" ht="22" customHeight="1" x14ac:dyDescent="0.2">
      <c r="A12" s="56" t="s">
        <v>9</v>
      </c>
      <c r="B12" s="152" t="s">
        <v>78</v>
      </c>
      <c r="C12" s="230">
        <f>SUMIF('Goal Risk Assessment'!$J$5:$J$252,$A12,'Goal Risk Assessment'!K$5:K$252)</f>
        <v>0</v>
      </c>
      <c r="D12" s="230">
        <f>SUMIF('Goal Risk Assessment'!$J$5:$J$252,$A12,'Goal Risk Assessment'!L$5:L$252)</f>
        <v>0</v>
      </c>
      <c r="E12" s="230">
        <f>SUMIF('Goal Risk Assessment'!$J$5:$J$252,$A12,'Goal Risk Assessment'!M$5:M$252)</f>
        <v>0</v>
      </c>
      <c r="F12" s="230">
        <f>SUMIF('Goal Risk Assessment'!$J$5:$J$252,$A12,'Goal Risk Assessment'!O$5:O$252)</f>
        <v>0</v>
      </c>
      <c r="G12" s="230">
        <f>SUMIF('Goal Risk Assessment'!$J$5:$J$252,$A12,'Goal Risk Assessment'!P$5:P$252)</f>
        <v>0</v>
      </c>
      <c r="H12" s="230">
        <f>SUMIF('Goal Risk Assessment'!$J$5:$J$252,$A12,'Goal Risk Assessment'!Q$5:Q$252)</f>
        <v>0</v>
      </c>
      <c r="I12" s="230">
        <f>SUMIF('Goal Risk Assessment'!$J$5:$J$252,$A12,'Goal Risk Assessment'!R$5:R$252)</f>
        <v>0</v>
      </c>
      <c r="J12" s="61" t="str">
        <f t="shared" si="0"/>
        <v>Moderate</v>
      </c>
    </row>
    <row r="13" spans="1:10" ht="22" customHeight="1" x14ac:dyDescent="0.2">
      <c r="A13" s="61" t="s">
        <v>10</v>
      </c>
      <c r="B13" s="150" t="s">
        <v>75</v>
      </c>
      <c r="C13" s="151">
        <f>SUMIF('Goal Risk Assessment'!$J$5:$J$252,$A13,'Goal Risk Assessment'!K$5:K$252)</f>
        <v>1</v>
      </c>
      <c r="D13" s="151">
        <f>SUMIF('Goal Risk Assessment'!$J$5:$J$252,$A13,'Goal Risk Assessment'!L$5:L$252)</f>
        <v>0</v>
      </c>
      <c r="E13" s="151">
        <f>SUMIF('Goal Risk Assessment'!$J$5:$J$252,$A13,'Goal Risk Assessment'!M$5:M$252)</f>
        <v>0</v>
      </c>
      <c r="F13" s="151">
        <f>SUMIF('Goal Risk Assessment'!$J$5:$J$252,$A13,'Goal Risk Assessment'!O$5:O$252)</f>
        <v>0</v>
      </c>
      <c r="G13" s="151">
        <f>SUMIF('Goal Risk Assessment'!$J$5:$J$252,$A13,'Goal Risk Assessment'!P$5:P$252)</f>
        <v>0</v>
      </c>
      <c r="H13" s="151">
        <f>SUMIF('Goal Risk Assessment'!$J$5:$J$252,$A13,'Goal Risk Assessment'!Q$5:Q$252)</f>
        <v>0</v>
      </c>
      <c r="I13" s="151">
        <f>SUMIF('Goal Risk Assessment'!$J$5:$J$252,$A13,'Goal Risk Assessment'!R$5:R$252)</f>
        <v>0</v>
      </c>
      <c r="J13" s="61" t="str">
        <f t="shared" si="0"/>
        <v>High</v>
      </c>
    </row>
    <row r="14" spans="1:10" ht="22" customHeight="1" x14ac:dyDescent="0.2">
      <c r="A14" s="56" t="s">
        <v>11</v>
      </c>
      <c r="B14" s="152" t="s">
        <v>74</v>
      </c>
      <c r="C14" s="230">
        <f>SUMIF('Goal Risk Assessment'!$J$5:$J$252,$A14,'Goal Risk Assessment'!K$5:K$252)</f>
        <v>5</v>
      </c>
      <c r="D14" s="230">
        <f>SUMIF('Goal Risk Assessment'!$J$5:$J$252,$A14,'Goal Risk Assessment'!L$5:L$252)</f>
        <v>0</v>
      </c>
      <c r="E14" s="230">
        <f>SUMIF('Goal Risk Assessment'!$J$5:$J$252,$A14,'Goal Risk Assessment'!M$5:M$252)</f>
        <v>0</v>
      </c>
      <c r="F14" s="230">
        <f>SUMIF('Goal Risk Assessment'!$J$5:$J$252,$A14,'Goal Risk Assessment'!O$5:O$252)</f>
        <v>0</v>
      </c>
      <c r="G14" s="230">
        <f>SUMIF('Goal Risk Assessment'!$J$5:$J$252,$A14,'Goal Risk Assessment'!P$5:P$252)</f>
        <v>0</v>
      </c>
      <c r="H14" s="230">
        <f>SUMIF('Goal Risk Assessment'!$J$5:$J$252,$A14,'Goal Risk Assessment'!Q$5:Q$252)</f>
        <v>0</v>
      </c>
      <c r="I14" s="230">
        <f>SUMIF('Goal Risk Assessment'!$J$5:$J$252,$A14,'Goal Risk Assessment'!R$5:R$252)</f>
        <v>0</v>
      </c>
      <c r="J14" s="61" t="str">
        <f t="shared" si="0"/>
        <v>High</v>
      </c>
    </row>
    <row r="15" spans="1:10" ht="22" customHeight="1" x14ac:dyDescent="0.2">
      <c r="A15" s="61" t="s">
        <v>12</v>
      </c>
      <c r="B15" s="150" t="s">
        <v>43</v>
      </c>
      <c r="C15" s="151">
        <f>SUMIF('Goal Risk Assessment'!$J$5:$J$252,$A15,'Goal Risk Assessment'!K$5:K$252)</f>
        <v>4</v>
      </c>
      <c r="D15" s="151">
        <f>SUMIF('Goal Risk Assessment'!$J$5:$J$252,$A15,'Goal Risk Assessment'!L$5:L$252)</f>
        <v>0</v>
      </c>
      <c r="E15" s="151">
        <f>SUMIF('Goal Risk Assessment'!$J$5:$J$252,$A15,'Goal Risk Assessment'!M$5:M$252)</f>
        <v>0</v>
      </c>
      <c r="F15" s="151">
        <f>SUMIF('Goal Risk Assessment'!$J$5:$J$252,$A15,'Goal Risk Assessment'!O$5:O$252)</f>
        <v>0</v>
      </c>
      <c r="G15" s="151">
        <f>SUMIF('Goal Risk Assessment'!$J$5:$J$252,$A15,'Goal Risk Assessment'!P$5:P$252)</f>
        <v>0</v>
      </c>
      <c r="H15" s="151">
        <f>SUMIF('Goal Risk Assessment'!$J$5:$J$252,$A15,'Goal Risk Assessment'!Q$5:Q$252)</f>
        <v>0</v>
      </c>
      <c r="I15" s="151">
        <f>SUMIF('Goal Risk Assessment'!$J$5:$J$252,$A15,'Goal Risk Assessment'!R$5:R$252)</f>
        <v>0</v>
      </c>
      <c r="J15" s="61" t="str">
        <f t="shared" si="0"/>
        <v>High</v>
      </c>
    </row>
    <row r="16" spans="1:10" ht="22" customHeight="1" x14ac:dyDescent="0.2">
      <c r="A16" s="56" t="s">
        <v>13</v>
      </c>
      <c r="B16" s="152" t="s">
        <v>73</v>
      </c>
      <c r="C16" s="230">
        <f>SUMIF('Goal Risk Assessment'!$J$5:$J$252,$A16,'Goal Risk Assessment'!K$5:K$252)</f>
        <v>5</v>
      </c>
      <c r="D16" s="230">
        <f>SUMIF('Goal Risk Assessment'!$J$5:$J$252,$A16,'Goal Risk Assessment'!L$5:L$252)</f>
        <v>0</v>
      </c>
      <c r="E16" s="230">
        <f>SUMIF('Goal Risk Assessment'!$J$5:$J$252,$A16,'Goal Risk Assessment'!M$5:M$252)</f>
        <v>0</v>
      </c>
      <c r="F16" s="230">
        <f>SUMIF('Goal Risk Assessment'!$J$5:$J$252,$A16,'Goal Risk Assessment'!O$5:O$252)</f>
        <v>0</v>
      </c>
      <c r="G16" s="230">
        <f>SUMIF('Goal Risk Assessment'!$J$5:$J$252,$A16,'Goal Risk Assessment'!P$5:P$252)</f>
        <v>0</v>
      </c>
      <c r="H16" s="230">
        <f>SUMIF('Goal Risk Assessment'!$J$5:$J$252,$A16,'Goal Risk Assessment'!Q$5:Q$252)</f>
        <v>0</v>
      </c>
      <c r="I16" s="230">
        <f>SUMIF('Goal Risk Assessment'!$J$5:$J$252,$A16,'Goal Risk Assessment'!R$5:R$252)</f>
        <v>0</v>
      </c>
      <c r="J16" s="61" t="str">
        <f t="shared" si="0"/>
        <v>High</v>
      </c>
    </row>
    <row r="17" spans="1:10" ht="22" customHeight="1" x14ac:dyDescent="0.2">
      <c r="A17" s="61" t="s">
        <v>14</v>
      </c>
      <c r="B17" s="150" t="s">
        <v>79</v>
      </c>
      <c r="C17" s="151">
        <f>SUMIF('Goal Risk Assessment'!$J$5:$J$252,$A17,'Goal Risk Assessment'!K$5:K$252)</f>
        <v>2</v>
      </c>
      <c r="D17" s="151">
        <f>SUMIF('Goal Risk Assessment'!$J$5:$J$252,$A17,'Goal Risk Assessment'!L$5:L$252)</f>
        <v>0</v>
      </c>
      <c r="E17" s="151">
        <f>SUMIF('Goal Risk Assessment'!$J$5:$J$252,$A17,'Goal Risk Assessment'!M$5:M$252)</f>
        <v>0</v>
      </c>
      <c r="F17" s="151">
        <f>SUMIF('Goal Risk Assessment'!$J$5:$J$252,$A17,'Goal Risk Assessment'!O$5:O$252)</f>
        <v>0</v>
      </c>
      <c r="G17" s="151">
        <f>SUMIF('Goal Risk Assessment'!$J$5:$J$252,$A17,'Goal Risk Assessment'!P$5:P$252)</f>
        <v>0</v>
      </c>
      <c r="H17" s="151">
        <f>SUMIF('Goal Risk Assessment'!$J$5:$J$252,$A17,'Goal Risk Assessment'!Q$5:Q$252)</f>
        <v>0</v>
      </c>
      <c r="I17" s="151">
        <f>SUMIF('Goal Risk Assessment'!$J$5:$J$252,$A17,'Goal Risk Assessment'!R$5:R$252)</f>
        <v>0</v>
      </c>
      <c r="J17" s="61" t="str">
        <f t="shared" si="0"/>
        <v>High</v>
      </c>
    </row>
    <row r="18" spans="1:10" ht="22" customHeight="1" x14ac:dyDescent="0.2">
      <c r="A18" s="56" t="s">
        <v>15</v>
      </c>
      <c r="B18" s="152" t="s">
        <v>80</v>
      </c>
      <c r="C18" s="230">
        <f>SUMIF('Goal Risk Assessment'!$J$5:$J$252,$A18,'Goal Risk Assessment'!K$5:K$252)</f>
        <v>11</v>
      </c>
      <c r="D18" s="230">
        <f>SUMIF('Goal Risk Assessment'!$J$5:$J$252,$A18,'Goal Risk Assessment'!L$5:L$252)</f>
        <v>0</v>
      </c>
      <c r="E18" s="230">
        <f>SUMIF('Goal Risk Assessment'!$J$5:$J$252,$A18,'Goal Risk Assessment'!M$5:M$252)</f>
        <v>0</v>
      </c>
      <c r="F18" s="230">
        <f>SUMIF('Goal Risk Assessment'!$J$5:$J$252,$A18,'Goal Risk Assessment'!O$5:O$252)</f>
        <v>0</v>
      </c>
      <c r="G18" s="230">
        <f>SUMIF('Goal Risk Assessment'!$J$5:$J$252,$A18,'Goal Risk Assessment'!P$5:P$252)</f>
        <v>0</v>
      </c>
      <c r="H18" s="230">
        <f>SUMIF('Goal Risk Assessment'!$J$5:$J$252,$A18,'Goal Risk Assessment'!Q$5:Q$252)</f>
        <v>0</v>
      </c>
      <c r="I18" s="230">
        <f>SUMIF('Goal Risk Assessment'!$J$5:$J$252,$A18,'Goal Risk Assessment'!R$5:R$252)</f>
        <v>0</v>
      </c>
      <c r="J18" s="61" t="str">
        <f t="shared" si="0"/>
        <v>High</v>
      </c>
    </row>
    <row r="19" spans="1:10" ht="22" customHeight="1" x14ac:dyDescent="0.2">
      <c r="A19" s="61" t="s">
        <v>16</v>
      </c>
      <c r="B19" s="150" t="s">
        <v>47</v>
      </c>
      <c r="C19" s="151">
        <f>SUMIF('Goal Risk Assessment'!$J$5:$J$252,$A19,'Goal Risk Assessment'!K$5:K$252)</f>
        <v>0</v>
      </c>
      <c r="D19" s="151">
        <f>SUMIF('Goal Risk Assessment'!$J$5:$J$252,$A19,'Goal Risk Assessment'!L$5:L$252)</f>
        <v>0</v>
      </c>
      <c r="E19" s="151">
        <f>SUMIF('Goal Risk Assessment'!$J$5:$J$252,$A19,'Goal Risk Assessment'!M$5:M$252)</f>
        <v>0</v>
      </c>
      <c r="F19" s="151">
        <f>SUMIF('Goal Risk Assessment'!$J$5:$J$252,$A19,'Goal Risk Assessment'!O$5:O$252)</f>
        <v>0</v>
      </c>
      <c r="G19" s="151">
        <f>SUMIF('Goal Risk Assessment'!$J$5:$J$252,$A19,'Goal Risk Assessment'!P$5:P$252)</f>
        <v>0</v>
      </c>
      <c r="H19" s="151">
        <f>SUMIF('Goal Risk Assessment'!$J$5:$J$252,$A19,'Goal Risk Assessment'!Q$5:Q$252)</f>
        <v>0</v>
      </c>
      <c r="I19" s="151">
        <f>SUMIF('Goal Risk Assessment'!$J$5:$J$252,$A19,'Goal Risk Assessment'!R$5:R$252)</f>
        <v>0</v>
      </c>
      <c r="J19" s="61" t="str">
        <f t="shared" si="0"/>
        <v>Moderate</v>
      </c>
    </row>
    <row r="20" spans="1:10" ht="22" customHeight="1" x14ac:dyDescent="0.2">
      <c r="A20" s="56" t="s">
        <v>17</v>
      </c>
      <c r="B20" s="152" t="s">
        <v>81</v>
      </c>
      <c r="C20" s="230">
        <f>SUMIF('Goal Risk Assessment'!$J$5:$J$252,$A20,'Goal Risk Assessment'!K$5:K$252)</f>
        <v>0</v>
      </c>
      <c r="D20" s="230">
        <f>SUMIF('Goal Risk Assessment'!$J$5:$J$252,$A20,'Goal Risk Assessment'!L$5:L$252)</f>
        <v>0</v>
      </c>
      <c r="E20" s="230">
        <f>SUMIF('Goal Risk Assessment'!$J$5:$J$252,$A20,'Goal Risk Assessment'!M$5:M$252)</f>
        <v>0</v>
      </c>
      <c r="F20" s="230">
        <f>SUMIF('Goal Risk Assessment'!$J$5:$J$252,$A20,'Goal Risk Assessment'!O$5:O$252)</f>
        <v>0</v>
      </c>
      <c r="G20" s="230">
        <f>SUMIF('Goal Risk Assessment'!$J$5:$J$252,$A20,'Goal Risk Assessment'!P$5:P$252)</f>
        <v>0</v>
      </c>
      <c r="H20" s="230">
        <f>SUMIF('Goal Risk Assessment'!$J$5:$J$252,$A20,'Goal Risk Assessment'!Q$5:Q$252)</f>
        <v>0</v>
      </c>
      <c r="I20" s="230">
        <f>SUMIF('Goal Risk Assessment'!$J$5:$J$252,$A20,'Goal Risk Assessment'!R$5:R$252)</f>
        <v>0</v>
      </c>
      <c r="J20" s="61" t="str">
        <f t="shared" si="0"/>
        <v>Moderate</v>
      </c>
    </row>
    <row r="21" spans="1:10" ht="22" customHeight="1" x14ac:dyDescent="0.2">
      <c r="A21" s="61" t="s">
        <v>18</v>
      </c>
      <c r="B21" s="150" t="s">
        <v>82</v>
      </c>
      <c r="C21" s="151">
        <f>SUMIF('Goal Risk Assessment'!$J$5:$J$252,$A21,'Goal Risk Assessment'!K$5:K$252)</f>
        <v>0</v>
      </c>
      <c r="D21" s="151">
        <f>SUMIF('Goal Risk Assessment'!$J$5:$J$252,$A21,'Goal Risk Assessment'!L$5:L$252)</f>
        <v>0</v>
      </c>
      <c r="E21" s="151">
        <f>SUMIF('Goal Risk Assessment'!$J$5:$J$252,$A21,'Goal Risk Assessment'!M$5:M$252)</f>
        <v>0</v>
      </c>
      <c r="F21" s="151">
        <f>SUMIF('Goal Risk Assessment'!$J$5:$J$252,$A21,'Goal Risk Assessment'!O$5:O$252)</f>
        <v>0</v>
      </c>
      <c r="G21" s="151">
        <f>SUMIF('Goal Risk Assessment'!$J$5:$J$252,$A21,'Goal Risk Assessment'!P$5:P$252)</f>
        <v>0</v>
      </c>
      <c r="H21" s="151">
        <f>SUMIF('Goal Risk Assessment'!$J$5:$J$252,$A21,'Goal Risk Assessment'!Q$5:Q$252)</f>
        <v>0</v>
      </c>
      <c r="I21" s="151">
        <f>SUMIF('Goal Risk Assessment'!$J$5:$J$252,$A21,'Goal Risk Assessment'!R$5:R$252)</f>
        <v>0</v>
      </c>
      <c r="J21" s="61" t="str">
        <f t="shared" si="0"/>
        <v>Moderate</v>
      </c>
    </row>
    <row r="22" spans="1:10" ht="22" customHeight="1" x14ac:dyDescent="0.2">
      <c r="A22" s="56" t="s">
        <v>19</v>
      </c>
      <c r="B22" s="152" t="s">
        <v>83</v>
      </c>
      <c r="C22" s="230">
        <f>SUMIF('Goal Risk Assessment'!$J$5:$J$252,$A22,'Goal Risk Assessment'!K$5:K$252)</f>
        <v>1</v>
      </c>
      <c r="D22" s="230">
        <f>SUMIF('Goal Risk Assessment'!$J$5:$J$252,$A22,'Goal Risk Assessment'!L$5:L$252)</f>
        <v>0</v>
      </c>
      <c r="E22" s="230">
        <f>SUMIF('Goal Risk Assessment'!$J$5:$J$252,$A22,'Goal Risk Assessment'!M$5:M$252)</f>
        <v>1</v>
      </c>
      <c r="F22" s="230">
        <f>SUMIF('Goal Risk Assessment'!$J$5:$J$252,$A22,'Goal Risk Assessment'!O$5:O$252)</f>
        <v>0</v>
      </c>
      <c r="G22" s="230">
        <f>SUMIF('Goal Risk Assessment'!$J$5:$J$252,$A22,'Goal Risk Assessment'!P$5:P$252)</f>
        <v>0</v>
      </c>
      <c r="H22" s="230">
        <f>SUMIF('Goal Risk Assessment'!$J$5:$J$252,$A22,'Goal Risk Assessment'!Q$5:Q$252)</f>
        <v>0</v>
      </c>
      <c r="I22" s="230">
        <f>SUMIF('Goal Risk Assessment'!$J$5:$J$252,$A22,'Goal Risk Assessment'!R$5:R$252)</f>
        <v>0</v>
      </c>
      <c r="J22" s="61" t="str">
        <f t="shared" si="0"/>
        <v>High</v>
      </c>
    </row>
    <row r="23" spans="1:10" ht="22" customHeight="1" x14ac:dyDescent="0.2">
      <c r="A23" s="61" t="s">
        <v>20</v>
      </c>
      <c r="B23" s="150" t="s">
        <v>51</v>
      </c>
      <c r="C23" s="151">
        <f>SUMIF('Goal Risk Assessment'!$J$5:$J$252,$A23,'Goal Risk Assessment'!K$5:K$252)</f>
        <v>2</v>
      </c>
      <c r="D23" s="151">
        <f>SUMIF('Goal Risk Assessment'!$J$5:$J$252,$A23,'Goal Risk Assessment'!L$5:L$252)</f>
        <v>0</v>
      </c>
      <c r="E23" s="151">
        <f>SUMIF('Goal Risk Assessment'!$J$5:$J$252,$A23,'Goal Risk Assessment'!M$5:M$252)</f>
        <v>0</v>
      </c>
      <c r="F23" s="151">
        <f>SUMIF('Goal Risk Assessment'!$J$5:$J$252,$A23,'Goal Risk Assessment'!O$5:O$252)</f>
        <v>0</v>
      </c>
      <c r="G23" s="151">
        <f>SUMIF('Goal Risk Assessment'!$J$5:$J$252,$A23,'Goal Risk Assessment'!P$5:P$252)</f>
        <v>0</v>
      </c>
      <c r="H23" s="151">
        <f>SUMIF('Goal Risk Assessment'!$J$5:$J$252,$A23,'Goal Risk Assessment'!Q$5:Q$252)</f>
        <v>0</v>
      </c>
      <c r="I23" s="151">
        <f>SUMIF('Goal Risk Assessment'!$J$5:$J$252,$A23,'Goal Risk Assessment'!R$5:R$252)</f>
        <v>0</v>
      </c>
      <c r="J23" s="61" t="str">
        <f t="shared" si="0"/>
        <v>High</v>
      </c>
    </row>
    <row r="24" spans="1:10" ht="22" customHeight="1" x14ac:dyDescent="0.2">
      <c r="A24" s="56" t="s">
        <v>21</v>
      </c>
      <c r="B24" s="152" t="s">
        <v>52</v>
      </c>
      <c r="C24" s="230">
        <f>SUMIF('Goal Risk Assessment'!$J$5:$J$252,$A24,'Goal Risk Assessment'!K$5:K$252)</f>
        <v>1</v>
      </c>
      <c r="D24" s="230">
        <f>SUMIF('Goal Risk Assessment'!$J$5:$J$252,$A24,'Goal Risk Assessment'!L$5:L$252)</f>
        <v>0</v>
      </c>
      <c r="E24" s="230">
        <f>SUMIF('Goal Risk Assessment'!$J$5:$J$252,$A24,'Goal Risk Assessment'!M$5:M$252)</f>
        <v>0</v>
      </c>
      <c r="F24" s="230">
        <f>SUMIF('Goal Risk Assessment'!$J$5:$J$252,$A24,'Goal Risk Assessment'!O$5:O$252)</f>
        <v>0</v>
      </c>
      <c r="G24" s="230">
        <f>SUMIF('Goal Risk Assessment'!$J$5:$J$252,$A24,'Goal Risk Assessment'!P$5:P$252)</f>
        <v>0</v>
      </c>
      <c r="H24" s="230">
        <f>SUMIF('Goal Risk Assessment'!$J$5:$J$252,$A24,'Goal Risk Assessment'!Q$5:Q$252)</f>
        <v>0</v>
      </c>
      <c r="I24" s="230">
        <f>SUMIF('Goal Risk Assessment'!$J$5:$J$252,$A24,'Goal Risk Assessment'!R$5:R$252)</f>
        <v>0</v>
      </c>
      <c r="J24" s="61" t="str">
        <f t="shared" si="0"/>
        <v>High</v>
      </c>
    </row>
    <row r="25" spans="1:10" ht="22" customHeight="1" x14ac:dyDescent="0.2">
      <c r="A25" s="61" t="s">
        <v>22</v>
      </c>
      <c r="B25" s="150" t="s">
        <v>23</v>
      </c>
      <c r="C25" s="151">
        <f>SUMIF('Goal Risk Assessment'!$J$5:$J$252,$A25,'Goal Risk Assessment'!K$5:K$252)</f>
        <v>0</v>
      </c>
      <c r="D25" s="151">
        <f>SUMIF('Goal Risk Assessment'!$J$5:$J$252,$A25,'Goal Risk Assessment'!L$5:L$252)</f>
        <v>0</v>
      </c>
      <c r="E25" s="151">
        <f>SUMIF('Goal Risk Assessment'!$J$5:$J$252,$A25,'Goal Risk Assessment'!M$5:M$252)</f>
        <v>0</v>
      </c>
      <c r="F25" s="151">
        <f>SUMIF('Goal Risk Assessment'!$J$5:$J$252,$A25,'Goal Risk Assessment'!O$5:O$252)</f>
        <v>0</v>
      </c>
      <c r="G25" s="151">
        <f>SUMIF('Goal Risk Assessment'!$J$5:$J$252,$A25,'Goal Risk Assessment'!P$5:P$252)</f>
        <v>0</v>
      </c>
      <c r="H25" s="151">
        <f>SUMIF('Goal Risk Assessment'!$J$5:$J$252,$A25,'Goal Risk Assessment'!Q$5:Q$252)</f>
        <v>0</v>
      </c>
      <c r="I25" s="151">
        <f>SUMIF('Goal Risk Assessment'!$J$5:$J$252,$A25,'Goal Risk Assessment'!R$5:R$252)</f>
        <v>0</v>
      </c>
      <c r="J25" s="61" t="str">
        <f t="shared" si="0"/>
        <v>Moderate</v>
      </c>
    </row>
    <row r="26" spans="1:10" ht="22" customHeight="1" x14ac:dyDescent="0.2">
      <c r="A26" s="56" t="s">
        <v>24</v>
      </c>
      <c r="B26" s="152" t="s">
        <v>53</v>
      </c>
      <c r="C26" s="230">
        <f>SUMIF('Goal Risk Assessment'!$J$5:$J$252,$A26,'Goal Risk Assessment'!K$5:K$252)</f>
        <v>0</v>
      </c>
      <c r="D26" s="230">
        <f>SUMIF('Goal Risk Assessment'!$J$5:$J$252,$A26,'Goal Risk Assessment'!L$5:L$252)</f>
        <v>0</v>
      </c>
      <c r="E26" s="230">
        <f>SUMIF('Goal Risk Assessment'!$J$5:$J$252,$A26,'Goal Risk Assessment'!M$5:M$252)</f>
        <v>0</v>
      </c>
      <c r="F26" s="230">
        <f>SUMIF('Goal Risk Assessment'!$J$5:$J$252,$A26,'Goal Risk Assessment'!O$5:O$252)</f>
        <v>0</v>
      </c>
      <c r="G26" s="230">
        <f>SUMIF('Goal Risk Assessment'!$J$5:$J$252,$A26,'Goal Risk Assessment'!P$5:P$252)</f>
        <v>0</v>
      </c>
      <c r="H26" s="230">
        <f>SUMIF('Goal Risk Assessment'!$J$5:$J$252,$A26,'Goal Risk Assessment'!Q$5:Q$252)</f>
        <v>0</v>
      </c>
      <c r="I26" s="230">
        <f>SUMIF('Goal Risk Assessment'!$J$5:$J$252,$A26,'Goal Risk Assessment'!R$5:R$252)</f>
        <v>0</v>
      </c>
      <c r="J26" s="61" t="str">
        <f t="shared" si="0"/>
        <v>Moderate</v>
      </c>
    </row>
    <row r="27" spans="1:10" ht="22" customHeight="1" x14ac:dyDescent="0.2">
      <c r="A27" s="61" t="s">
        <v>25</v>
      </c>
      <c r="B27" s="150" t="s">
        <v>54</v>
      </c>
      <c r="C27" s="151">
        <f>SUMIF('Goal Risk Assessment'!$J$5:$J$252,$A27,'Goal Risk Assessment'!K$5:K$252)</f>
        <v>0</v>
      </c>
      <c r="D27" s="151">
        <f>SUMIF('Goal Risk Assessment'!$J$5:$J$252,$A27,'Goal Risk Assessment'!L$5:L$252)</f>
        <v>1</v>
      </c>
      <c r="E27" s="151">
        <f>SUMIF('Goal Risk Assessment'!$J$5:$J$252,$A27,'Goal Risk Assessment'!M$5:M$252)</f>
        <v>0</v>
      </c>
      <c r="F27" s="151">
        <f>SUMIF('Goal Risk Assessment'!$J$5:$J$252,$A27,'Goal Risk Assessment'!O$5:O$252)</f>
        <v>0</v>
      </c>
      <c r="G27" s="151">
        <f>SUMIF('Goal Risk Assessment'!$J$5:$J$252,$A27,'Goal Risk Assessment'!P$5:P$252)</f>
        <v>0</v>
      </c>
      <c r="H27" s="151">
        <f>SUMIF('Goal Risk Assessment'!$J$5:$J$252,$A27,'Goal Risk Assessment'!Q$5:Q$252)</f>
        <v>0</v>
      </c>
      <c r="I27" s="151">
        <f>SUMIF('Goal Risk Assessment'!$J$5:$J$252,$A27,'Goal Risk Assessment'!R$5:R$252)</f>
        <v>0</v>
      </c>
      <c r="J27" s="61" t="str">
        <f t="shared" si="0"/>
        <v>Low</v>
      </c>
    </row>
    <row r="28" spans="1:10" ht="16" customHeight="1" x14ac:dyDescent="0.2"/>
    <row r="29" spans="1:10" ht="16" customHeight="1" x14ac:dyDescent="0.2"/>
    <row r="30" spans="1:10" ht="16" customHeight="1" x14ac:dyDescent="0.2"/>
    <row r="31" spans="1:10" ht="16" customHeight="1" x14ac:dyDescent="0.2"/>
    <row r="32" spans="1:10" ht="16" customHeight="1" x14ac:dyDescent="0.2"/>
    <row r="33" ht="16" customHeight="1" x14ac:dyDescent="0.2"/>
    <row r="34" ht="16" customHeight="1" x14ac:dyDescent="0.2"/>
    <row r="35" ht="16" customHeight="1" x14ac:dyDescent="0.2"/>
    <row r="36" ht="16" customHeight="1" x14ac:dyDescent="0.2"/>
    <row r="37" ht="16" customHeight="1" x14ac:dyDescent="0.2"/>
    <row r="38" ht="16" customHeight="1" x14ac:dyDescent="0.2"/>
    <row r="39" ht="16" customHeight="1" x14ac:dyDescent="0.2"/>
    <row r="40" ht="16" customHeight="1" x14ac:dyDescent="0.2"/>
    <row r="41" ht="16" customHeight="1" x14ac:dyDescent="0.2"/>
    <row r="42" ht="16" customHeight="1" x14ac:dyDescent="0.2"/>
    <row r="43" ht="16" customHeight="1" x14ac:dyDescent="0.2"/>
    <row r="44" ht="16" customHeight="1" x14ac:dyDescent="0.2"/>
    <row r="45" ht="16" customHeight="1" x14ac:dyDescent="0.2"/>
    <row r="46" ht="16" customHeight="1" x14ac:dyDescent="0.2"/>
    <row r="47" ht="16" customHeight="1" x14ac:dyDescent="0.2"/>
    <row r="48" ht="16" customHeight="1" x14ac:dyDescent="0.2"/>
    <row r="49" ht="16" customHeight="1" x14ac:dyDescent="0.2"/>
    <row r="50" ht="16" customHeight="1" x14ac:dyDescent="0.2"/>
    <row r="51" ht="16" customHeight="1" x14ac:dyDescent="0.2"/>
    <row r="52" ht="16" customHeight="1" x14ac:dyDescent="0.2"/>
    <row r="53" ht="16" customHeight="1" x14ac:dyDescent="0.2"/>
    <row r="54" ht="16" customHeight="1" x14ac:dyDescent="0.2"/>
    <row r="55" ht="16" customHeight="1" x14ac:dyDescent="0.2"/>
    <row r="56" ht="16" customHeight="1" x14ac:dyDescent="0.2"/>
    <row r="57" ht="16" customHeight="1" x14ac:dyDescent="0.2"/>
    <row r="58" ht="16" customHeight="1" x14ac:dyDescent="0.2"/>
    <row r="59" ht="16" customHeight="1" x14ac:dyDescent="0.2"/>
    <row r="60" ht="16" customHeight="1" x14ac:dyDescent="0.2"/>
    <row r="61" ht="16" customHeight="1" x14ac:dyDescent="0.2"/>
    <row r="62" ht="16" customHeight="1" x14ac:dyDescent="0.2"/>
    <row r="63" ht="16" customHeight="1" x14ac:dyDescent="0.2"/>
    <row r="64" ht="16" customHeight="1" x14ac:dyDescent="0.2"/>
    <row r="65" ht="16" customHeight="1" x14ac:dyDescent="0.2"/>
    <row r="66" ht="16" customHeight="1" x14ac:dyDescent="0.2"/>
    <row r="67" ht="16" customHeight="1" x14ac:dyDescent="0.2"/>
    <row r="68" ht="16" customHeight="1" x14ac:dyDescent="0.2"/>
    <row r="69" ht="16" customHeight="1" x14ac:dyDescent="0.2"/>
    <row r="70" ht="16" customHeight="1" x14ac:dyDescent="0.2"/>
    <row r="71" ht="16" customHeight="1" x14ac:dyDescent="0.2"/>
    <row r="72" ht="16" customHeight="1" x14ac:dyDescent="0.2"/>
    <row r="73" ht="16" customHeight="1" x14ac:dyDescent="0.2"/>
    <row r="74" ht="16" customHeight="1" x14ac:dyDescent="0.2"/>
    <row r="75" ht="16" customHeight="1" x14ac:dyDescent="0.2"/>
    <row r="76" ht="16" customHeight="1" x14ac:dyDescent="0.2"/>
    <row r="77" ht="16" customHeight="1" x14ac:dyDescent="0.2"/>
    <row r="78" ht="16" customHeight="1" x14ac:dyDescent="0.2"/>
    <row r="79" ht="16" customHeight="1" x14ac:dyDescent="0.2"/>
    <row r="80" ht="16" customHeight="1" x14ac:dyDescent="0.2"/>
    <row r="81" ht="16" customHeight="1" x14ac:dyDescent="0.2"/>
    <row r="82" ht="16" customHeight="1" x14ac:dyDescent="0.2"/>
    <row r="83" ht="16" customHeight="1" x14ac:dyDescent="0.2"/>
    <row r="84" ht="16" customHeight="1" x14ac:dyDescent="0.2"/>
    <row r="85" ht="16" customHeight="1" x14ac:dyDescent="0.2"/>
    <row r="86" ht="16" customHeight="1" x14ac:dyDescent="0.2"/>
    <row r="87" ht="16" customHeight="1" x14ac:dyDescent="0.2"/>
    <row r="88" ht="16" customHeight="1" x14ac:dyDescent="0.2"/>
    <row r="89" ht="16" customHeight="1" x14ac:dyDescent="0.2"/>
    <row r="90" ht="16" customHeight="1" x14ac:dyDescent="0.2"/>
    <row r="91" ht="16" customHeight="1" x14ac:dyDescent="0.2"/>
    <row r="92" ht="16" customHeight="1" x14ac:dyDescent="0.2"/>
    <row r="93" ht="16" customHeight="1" x14ac:dyDescent="0.2"/>
    <row r="94" ht="16" customHeight="1" x14ac:dyDescent="0.2"/>
    <row r="95" ht="16" customHeight="1" x14ac:dyDescent="0.2"/>
    <row r="96" ht="16" customHeight="1" x14ac:dyDescent="0.2"/>
    <row r="97" ht="16" customHeight="1" x14ac:dyDescent="0.2"/>
    <row r="98" ht="16" customHeight="1" x14ac:dyDescent="0.2"/>
    <row r="99" ht="16" customHeight="1" x14ac:dyDescent="0.2"/>
    <row r="100" ht="16" customHeight="1" x14ac:dyDescent="0.2"/>
    <row r="101" ht="16" customHeight="1" x14ac:dyDescent="0.2"/>
    <row r="102" ht="16" customHeight="1" x14ac:dyDescent="0.2"/>
    <row r="103" ht="16" customHeight="1" x14ac:dyDescent="0.2"/>
    <row r="104" ht="16" customHeight="1" x14ac:dyDescent="0.2"/>
    <row r="105" ht="16" customHeight="1" x14ac:dyDescent="0.2"/>
    <row r="106" ht="16" customHeight="1" x14ac:dyDescent="0.2"/>
    <row r="107" ht="16" customHeight="1" x14ac:dyDescent="0.2"/>
    <row r="108" ht="16" customHeight="1" x14ac:dyDescent="0.2"/>
    <row r="109" ht="16" customHeight="1" x14ac:dyDescent="0.2"/>
    <row r="110" ht="16" customHeight="1" x14ac:dyDescent="0.2"/>
    <row r="111" ht="16" customHeight="1" x14ac:dyDescent="0.2"/>
    <row r="112" ht="16" customHeight="1" x14ac:dyDescent="0.2"/>
    <row r="113" ht="16" customHeight="1" x14ac:dyDescent="0.2"/>
    <row r="114" ht="16" customHeight="1" x14ac:dyDescent="0.2"/>
    <row r="115" ht="16" customHeight="1" x14ac:dyDescent="0.2"/>
    <row r="116" ht="16" customHeight="1" x14ac:dyDescent="0.2"/>
    <row r="117" ht="16" customHeight="1" x14ac:dyDescent="0.2"/>
    <row r="118" ht="16" customHeight="1" x14ac:dyDescent="0.2"/>
    <row r="119" ht="16" customHeight="1" x14ac:dyDescent="0.2"/>
    <row r="120" ht="16" customHeight="1" x14ac:dyDescent="0.2"/>
    <row r="121" ht="16" customHeight="1" x14ac:dyDescent="0.2"/>
    <row r="122" ht="16" customHeight="1" x14ac:dyDescent="0.2"/>
    <row r="123" ht="16" customHeight="1" x14ac:dyDescent="0.2"/>
    <row r="124" ht="16" customHeight="1" x14ac:dyDescent="0.2"/>
    <row r="125" ht="16" customHeight="1" x14ac:dyDescent="0.2"/>
    <row r="126" ht="16" customHeight="1" x14ac:dyDescent="0.2"/>
    <row r="127" ht="16" customHeight="1" x14ac:dyDescent="0.2"/>
    <row r="128" ht="16" customHeight="1" x14ac:dyDescent="0.2"/>
    <row r="129" ht="16" customHeight="1" x14ac:dyDescent="0.2"/>
    <row r="130" ht="16" customHeight="1" x14ac:dyDescent="0.2"/>
    <row r="131" ht="16" customHeight="1" x14ac:dyDescent="0.2"/>
    <row r="132" ht="16" customHeight="1" x14ac:dyDescent="0.2"/>
    <row r="133" ht="16" customHeight="1" x14ac:dyDescent="0.2"/>
    <row r="134" ht="16" customHeight="1" x14ac:dyDescent="0.2"/>
    <row r="135" ht="16" customHeight="1" x14ac:dyDescent="0.2"/>
    <row r="136" ht="16" customHeight="1" x14ac:dyDescent="0.2"/>
    <row r="137" ht="16" customHeight="1" x14ac:dyDescent="0.2"/>
    <row r="138" ht="16" customHeight="1" x14ac:dyDescent="0.2"/>
    <row r="139" ht="16" customHeight="1" x14ac:dyDescent="0.2"/>
    <row r="140" ht="16" customHeight="1" x14ac:dyDescent="0.2"/>
    <row r="141" ht="16" customHeight="1" x14ac:dyDescent="0.2"/>
    <row r="142" ht="16" customHeight="1" x14ac:dyDescent="0.2"/>
    <row r="143" ht="16" customHeight="1" x14ac:dyDescent="0.2"/>
    <row r="144" ht="16" customHeight="1" x14ac:dyDescent="0.2"/>
    <row r="145" ht="16" customHeight="1" x14ac:dyDescent="0.2"/>
    <row r="146" ht="16" customHeight="1" x14ac:dyDescent="0.2"/>
    <row r="147" ht="16" customHeight="1" x14ac:dyDescent="0.2"/>
    <row r="148" ht="16" customHeight="1" x14ac:dyDescent="0.2"/>
    <row r="149" ht="16" customHeight="1" x14ac:dyDescent="0.2"/>
    <row r="150" ht="16" customHeight="1" x14ac:dyDescent="0.2"/>
    <row r="151" ht="16" customHeight="1" x14ac:dyDescent="0.2"/>
    <row r="152" ht="16" customHeight="1" x14ac:dyDescent="0.2"/>
    <row r="153" ht="16" customHeight="1" x14ac:dyDescent="0.2"/>
    <row r="154" ht="16" customHeight="1" x14ac:dyDescent="0.2"/>
    <row r="155" ht="16" customHeight="1" x14ac:dyDescent="0.2"/>
    <row r="156" ht="16" customHeight="1" x14ac:dyDescent="0.2"/>
    <row r="157" ht="16" customHeight="1" x14ac:dyDescent="0.2"/>
    <row r="158" ht="16" customHeight="1" x14ac:dyDescent="0.2"/>
    <row r="159" ht="16" customHeight="1" x14ac:dyDescent="0.2"/>
    <row r="160" ht="16" customHeight="1" x14ac:dyDescent="0.2"/>
    <row r="161" ht="16" customHeight="1" x14ac:dyDescent="0.2"/>
    <row r="162" ht="16" customHeight="1" x14ac:dyDescent="0.2"/>
    <row r="163" ht="16" customHeight="1" x14ac:dyDescent="0.2"/>
    <row r="164" ht="16" customHeight="1" x14ac:dyDescent="0.2"/>
    <row r="165" ht="16" customHeight="1" x14ac:dyDescent="0.2"/>
    <row r="166" ht="16" customHeight="1" x14ac:dyDescent="0.2"/>
    <row r="167" ht="16" customHeight="1" x14ac:dyDescent="0.2"/>
    <row r="168" ht="16" customHeight="1" x14ac:dyDescent="0.2"/>
    <row r="169" ht="16" customHeight="1" x14ac:dyDescent="0.2"/>
    <row r="170" ht="16" customHeight="1" x14ac:dyDescent="0.2"/>
    <row r="171" ht="16" customHeight="1" x14ac:dyDescent="0.2"/>
    <row r="172" ht="16" customHeight="1" x14ac:dyDescent="0.2"/>
    <row r="173" ht="16" customHeight="1" x14ac:dyDescent="0.2"/>
    <row r="174" ht="16" customHeight="1" x14ac:dyDescent="0.2"/>
    <row r="175" ht="16" customHeight="1" x14ac:dyDescent="0.2"/>
    <row r="176" ht="16" customHeight="1" x14ac:dyDescent="0.2"/>
    <row r="177" ht="16" customHeight="1" x14ac:dyDescent="0.2"/>
    <row r="178" ht="16" customHeight="1" x14ac:dyDescent="0.2"/>
    <row r="179" ht="16" customHeight="1" x14ac:dyDescent="0.2"/>
    <row r="180" ht="16" customHeight="1" x14ac:dyDescent="0.2"/>
    <row r="181" ht="16" customHeight="1" x14ac:dyDescent="0.2"/>
    <row r="182" ht="16" customHeight="1" x14ac:dyDescent="0.2"/>
    <row r="183" ht="16" customHeight="1" x14ac:dyDescent="0.2"/>
    <row r="184" ht="16" customHeight="1" x14ac:dyDescent="0.2"/>
    <row r="185" ht="16" customHeight="1" x14ac:dyDescent="0.2"/>
    <row r="186" ht="16" customHeight="1" x14ac:dyDescent="0.2"/>
    <row r="187" ht="16" customHeight="1" x14ac:dyDescent="0.2"/>
    <row r="188" ht="16" customHeight="1" x14ac:dyDescent="0.2"/>
    <row r="189" ht="16" customHeight="1" x14ac:dyDescent="0.2"/>
    <row r="190" ht="16" customHeight="1" x14ac:dyDescent="0.2"/>
    <row r="191" ht="16" customHeight="1" x14ac:dyDescent="0.2"/>
    <row r="192" ht="16" customHeight="1" x14ac:dyDescent="0.2"/>
    <row r="193" ht="16" customHeight="1" x14ac:dyDescent="0.2"/>
    <row r="194" ht="16" customHeight="1" x14ac:dyDescent="0.2"/>
    <row r="195" ht="16" customHeight="1" x14ac:dyDescent="0.2"/>
    <row r="196" ht="16" customHeight="1" x14ac:dyDescent="0.2"/>
    <row r="197" ht="16" customHeight="1" x14ac:dyDescent="0.2"/>
    <row r="198" ht="16" customHeight="1" x14ac:dyDescent="0.2"/>
    <row r="199" ht="16" customHeight="1" x14ac:dyDescent="0.2"/>
    <row r="200" ht="16" customHeight="1" x14ac:dyDescent="0.2"/>
    <row r="201" ht="16" customHeight="1" x14ac:dyDescent="0.2"/>
    <row r="202" ht="16" customHeight="1" x14ac:dyDescent="0.2"/>
    <row r="203" ht="16" customHeight="1" x14ac:dyDescent="0.2"/>
    <row r="204" ht="16" customHeight="1" x14ac:dyDescent="0.2"/>
    <row r="205" ht="16" customHeight="1" x14ac:dyDescent="0.2"/>
    <row r="206" ht="16" customHeight="1" x14ac:dyDescent="0.2"/>
    <row r="207" ht="16" customHeight="1" x14ac:dyDescent="0.2"/>
    <row r="208" ht="16" customHeight="1" x14ac:dyDescent="0.2"/>
    <row r="209" ht="16" customHeight="1" x14ac:dyDescent="0.2"/>
    <row r="210" ht="16" customHeight="1" x14ac:dyDescent="0.2"/>
    <row r="211" ht="16" customHeight="1" x14ac:dyDescent="0.2"/>
    <row r="212" ht="16" customHeight="1" x14ac:dyDescent="0.2"/>
    <row r="213" ht="16" customHeight="1" x14ac:dyDescent="0.2"/>
    <row r="214" ht="16" customHeight="1" x14ac:dyDescent="0.2"/>
    <row r="215" ht="16" customHeight="1" x14ac:dyDescent="0.2"/>
    <row r="216" ht="16" customHeight="1" x14ac:dyDescent="0.2"/>
    <row r="217" ht="16" customHeight="1" x14ac:dyDescent="0.2"/>
    <row r="218" ht="16" customHeight="1" x14ac:dyDescent="0.2"/>
    <row r="219" ht="16" customHeight="1" x14ac:dyDescent="0.2"/>
    <row r="220" ht="16" customHeight="1" x14ac:dyDescent="0.2"/>
    <row r="221" ht="16" customHeight="1" x14ac:dyDescent="0.2"/>
    <row r="222" ht="16" customHeight="1" x14ac:dyDescent="0.2"/>
    <row r="223" ht="16" customHeight="1" x14ac:dyDescent="0.2"/>
    <row r="224" ht="16" customHeight="1" x14ac:dyDescent="0.2"/>
    <row r="225" ht="16" customHeight="1" x14ac:dyDescent="0.2"/>
    <row r="226" ht="16" customHeight="1" x14ac:dyDescent="0.2"/>
    <row r="227" ht="16" customHeight="1" x14ac:dyDescent="0.2"/>
    <row r="228" ht="16" customHeight="1" x14ac:dyDescent="0.2"/>
    <row r="229" ht="16" customHeight="1" x14ac:dyDescent="0.2"/>
    <row r="230" ht="16" customHeight="1" x14ac:dyDescent="0.2"/>
    <row r="231" ht="16" customHeight="1" x14ac:dyDescent="0.2"/>
    <row r="232" ht="16" customHeight="1" x14ac:dyDescent="0.2"/>
    <row r="233" ht="16" customHeight="1" x14ac:dyDescent="0.2"/>
    <row r="234" ht="16" customHeight="1" x14ac:dyDescent="0.2"/>
    <row r="235" ht="16" customHeight="1" x14ac:dyDescent="0.2"/>
    <row r="236" ht="16" customHeight="1" x14ac:dyDescent="0.2"/>
    <row r="237" ht="16" customHeight="1" x14ac:dyDescent="0.2"/>
    <row r="238" ht="16" customHeight="1" x14ac:dyDescent="0.2"/>
    <row r="239" ht="16" customHeight="1" x14ac:dyDescent="0.2"/>
    <row r="240" ht="16" customHeight="1" x14ac:dyDescent="0.2"/>
    <row r="241" ht="16" customHeight="1" x14ac:dyDescent="0.2"/>
    <row r="242" ht="16" customHeight="1" x14ac:dyDescent="0.2"/>
    <row r="243" ht="16" customHeight="1" x14ac:dyDescent="0.2"/>
    <row r="244" ht="16" customHeight="1" x14ac:dyDescent="0.2"/>
    <row r="245" ht="16" customHeight="1" x14ac:dyDescent="0.2"/>
    <row r="246" ht="16" customHeight="1" x14ac:dyDescent="0.2"/>
    <row r="247" ht="16" customHeight="1" x14ac:dyDescent="0.2"/>
    <row r="248" ht="16" customHeight="1" x14ac:dyDescent="0.2"/>
    <row r="249" ht="16" customHeight="1" x14ac:dyDescent="0.2"/>
    <row r="250" ht="16" customHeight="1" x14ac:dyDescent="0.2"/>
    <row r="251" ht="16" customHeight="1" x14ac:dyDescent="0.2"/>
    <row r="252" ht="16" customHeight="1" x14ac:dyDescent="0.2"/>
    <row r="253" ht="16" customHeight="1" x14ac:dyDescent="0.2"/>
  </sheetData>
  <sheetProtection algorithmName="SHA-512" hashValue="q77xG53z8Q1TVovPds+VCFeocGJVIwNzSzeTkTHgOsqzsjgmvJsx5YVT2KE+gObPtPiGSzhGUgp+yfcx5x+40A==" saltValue="NRhH44TsPW0C8mVz8jXJBw==" spinCount="100000" sheet="1" objects="1" scenarios="1"/>
  <mergeCells count="1">
    <mergeCell ref="A3:J3"/>
  </mergeCells>
  <conditionalFormatting sqref="J5:J27">
    <cfRule type="containsText" dxfId="4" priority="1" operator="containsText" text="Split">
      <formula>NOT(ISERROR(SEARCH("Split",J5)))</formula>
    </cfRule>
    <cfRule type="containsText" dxfId="3" priority="3" operator="containsText" text="Unlikely">
      <formula>NOT(ISERROR(SEARCH("Unlikely",J5)))</formula>
    </cfRule>
    <cfRule type="containsText" dxfId="2" priority="4" operator="containsText" text="Low">
      <formula>NOT(ISERROR(SEARCH("Low",J5)))</formula>
    </cfRule>
    <cfRule type="containsText" dxfId="1" priority="5" operator="containsText" text="Moderate">
      <formula>NOT(ISERROR(SEARCH("Moderate",J5)))</formula>
    </cfRule>
    <cfRule type="containsText" dxfId="0" priority="6" operator="containsText" text="High">
      <formula>NOT(ISERROR(SEARCH("High",J5)))</formula>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E08B-4263-F843-B0A5-11A99CE1B819}">
  <sheetPr codeName="Sheet5"/>
  <dimension ref="A2:B14"/>
  <sheetViews>
    <sheetView workbookViewId="0">
      <selection activeCell="J11" sqref="J11"/>
    </sheetView>
  </sheetViews>
  <sheetFormatPr baseColWidth="10" defaultRowHeight="16" x14ac:dyDescent="0.2"/>
  <cols>
    <col min="1" max="1" width="4" customWidth="1"/>
  </cols>
  <sheetData>
    <row r="2" spans="1:2" x14ac:dyDescent="0.2">
      <c r="A2" s="1" t="s">
        <v>59</v>
      </c>
    </row>
    <row r="3" spans="1:2" x14ac:dyDescent="0.2">
      <c r="B3" t="s">
        <v>33</v>
      </c>
    </row>
    <row r="4" spans="1:2" x14ac:dyDescent="0.2">
      <c r="B4" t="s">
        <v>34</v>
      </c>
    </row>
    <row r="5" spans="1:2" x14ac:dyDescent="0.2">
      <c r="B5" t="s">
        <v>55</v>
      </c>
    </row>
    <row r="6" spans="1:2" x14ac:dyDescent="0.2">
      <c r="B6" t="s">
        <v>58</v>
      </c>
    </row>
    <row r="7" spans="1:2" x14ac:dyDescent="0.2">
      <c r="B7" t="s">
        <v>56</v>
      </c>
    </row>
    <row r="8" spans="1:2" x14ac:dyDescent="0.2">
      <c r="B8" t="s">
        <v>57</v>
      </c>
    </row>
    <row r="9" spans="1:2" x14ac:dyDescent="0.2">
      <c r="B9" t="s">
        <v>27</v>
      </c>
    </row>
    <row r="11" spans="1:2" x14ac:dyDescent="0.2">
      <c r="A11" s="1" t="s">
        <v>31</v>
      </c>
    </row>
    <row r="12" spans="1:2" x14ac:dyDescent="0.2">
      <c r="B12" s="2" t="s">
        <v>28</v>
      </c>
    </row>
    <row r="13" spans="1:2" x14ac:dyDescent="0.2">
      <c r="B13" s="2" t="s">
        <v>29</v>
      </c>
    </row>
    <row r="14" spans="1:2" x14ac:dyDescent="0.2">
      <c r="B14" s="2"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Goal Risk Assessment</vt:lpstr>
      <vt:lpstr>References</vt:lpstr>
      <vt:lpstr>Risk Level Summary</vt:lpstr>
      <vt:lpstr>Code 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2020-09-28T10:02:51Z</dcterms:created>
  <dcterms:modified xsi:type="dcterms:W3CDTF">2021-02-26T18:09:50Z</dcterms:modified>
</cp:coreProperties>
</file>