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53207DFA-BDC9-EA45-913A-35EB3BC9C427}" xr6:coauthVersionLast="46" xr6:coauthVersionMax="46" xr10:uidLastSave="{00000000-0000-0000-0000-000000000000}"/>
  <bookViews>
    <workbookView xWindow="80" yWindow="500" windowWidth="28620" windowHeight="165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H8" i="6" l="1"/>
  <c r="G8" i="6"/>
  <c r="F8" i="6"/>
  <c r="I8" i="6"/>
  <c r="H27" i="6"/>
  <c r="F6" i="6"/>
  <c r="G27" i="6"/>
  <c r="F27" i="6"/>
  <c r="I27" i="6"/>
  <c r="G25" i="6"/>
  <c r="F25" i="6"/>
  <c r="I25" i="6"/>
  <c r="H25" i="6"/>
  <c r="I23" i="6"/>
  <c r="H23" i="6"/>
  <c r="G23" i="6"/>
  <c r="F23" i="6"/>
  <c r="H22" i="6"/>
  <c r="G22" i="6"/>
  <c r="F22" i="6"/>
  <c r="I22" i="6"/>
  <c r="G21" i="6"/>
  <c r="I21" i="6"/>
  <c r="F21" i="6"/>
  <c r="H21" i="6"/>
  <c r="R175" i="9"/>
  <c r="Q175" i="9"/>
  <c r="P175" i="9"/>
  <c r="O175" i="9"/>
  <c r="G15" i="6"/>
  <c r="F15" i="6"/>
  <c r="I15" i="6"/>
  <c r="H15" i="6"/>
  <c r="H14" i="6"/>
  <c r="I14" i="6"/>
  <c r="G14" i="6"/>
  <c r="F14" i="6"/>
  <c r="G11" i="6"/>
  <c r="F11" i="6"/>
  <c r="I11" i="6"/>
  <c r="H11"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N147" i="9" l="1"/>
  <c r="O147" i="9"/>
  <c r="P147" i="9"/>
  <c r="Q147" i="9"/>
  <c r="R147" i="9"/>
  <c r="M137" i="9"/>
  <c r="O137" i="9"/>
  <c r="P137" i="9"/>
  <c r="Q137" i="9"/>
  <c r="R137" i="9"/>
  <c r="N136" i="9"/>
  <c r="O136" i="9"/>
  <c r="P136" i="9"/>
  <c r="Q136" i="9"/>
  <c r="R136" i="9"/>
  <c r="N151" i="9"/>
  <c r="O151" i="9"/>
  <c r="P151" i="9"/>
  <c r="Q151" i="9"/>
  <c r="R151" i="9"/>
  <c r="J23" i="6"/>
  <c r="O125" i="9"/>
  <c r="P125" i="9"/>
  <c r="Q125" i="9"/>
  <c r="R125" i="9"/>
  <c r="D15" i="6"/>
  <c r="N122" i="9"/>
  <c r="O122" i="9"/>
  <c r="P122" i="9"/>
  <c r="Q122" i="9"/>
  <c r="R122" i="9"/>
  <c r="M146" i="9"/>
  <c r="P146" i="9"/>
  <c r="Q146" i="9"/>
  <c r="R146" i="9"/>
  <c r="O146" i="9"/>
  <c r="N121" i="9"/>
  <c r="R121" i="9"/>
  <c r="O121" i="9"/>
  <c r="P121" i="9"/>
  <c r="Q121" i="9"/>
  <c r="N145" i="9"/>
  <c r="R145" i="9"/>
  <c r="O145" i="9"/>
  <c r="P145" i="9"/>
  <c r="Q145" i="9"/>
  <c r="N132" i="9"/>
  <c r="R132" i="9"/>
  <c r="I17" i="6" s="1"/>
  <c r="O132" i="9"/>
  <c r="F17" i="6" s="1"/>
  <c r="P132" i="9"/>
  <c r="G17" i="6" s="1"/>
  <c r="Q132" i="9"/>
  <c r="H17" i="6" s="1"/>
  <c r="C14" i="6"/>
  <c r="L239" i="9"/>
  <c r="O239" i="9"/>
  <c r="P239" i="9"/>
  <c r="Q239" i="9"/>
  <c r="R239" i="9"/>
  <c r="N88" i="9"/>
  <c r="R88" i="9"/>
  <c r="O88" i="9"/>
  <c r="P88" i="9"/>
  <c r="Q88" i="9"/>
  <c r="R90" i="9"/>
  <c r="N90" i="9"/>
  <c r="K90" i="9"/>
  <c r="Q90" i="9"/>
  <c r="M90" i="9"/>
  <c r="O90" i="9"/>
  <c r="P90" i="9"/>
  <c r="L90" i="9"/>
  <c r="N93" i="9"/>
  <c r="R93" i="9"/>
  <c r="Q93" i="9"/>
  <c r="O93" i="9"/>
  <c r="P93" i="9"/>
  <c r="N57" i="9"/>
  <c r="R57" i="9"/>
  <c r="Q57" i="9"/>
  <c r="O57" i="9"/>
  <c r="P57" i="9"/>
  <c r="L57" i="9"/>
  <c r="D5" i="6"/>
  <c r="N224" i="9"/>
  <c r="R224" i="9"/>
  <c r="O224" i="9"/>
  <c r="Q224" i="9"/>
  <c r="P224" i="9"/>
  <c r="N223" i="9"/>
  <c r="Q223" i="9"/>
  <c r="R223" i="9"/>
  <c r="P223" i="9"/>
  <c r="O223" i="9"/>
  <c r="J27" i="6"/>
  <c r="J25" i="6"/>
  <c r="L242" i="9"/>
  <c r="D26" i="6" s="1"/>
  <c r="O242" i="9"/>
  <c r="F26" i="6" s="1"/>
  <c r="P242" i="9"/>
  <c r="Q242" i="9"/>
  <c r="R242" i="9"/>
  <c r="I26" i="6" s="1"/>
  <c r="J22" i="6"/>
  <c r="Q164" i="9"/>
  <c r="R164" i="9"/>
  <c r="P164" i="9"/>
  <c r="O164" i="9"/>
  <c r="M184" i="9"/>
  <c r="Q184" i="9"/>
  <c r="P184" i="9"/>
  <c r="R184" i="9"/>
  <c r="O184" i="9"/>
  <c r="N227" i="9"/>
  <c r="Q227" i="9"/>
  <c r="O227" i="9"/>
  <c r="F24" i="6" s="1"/>
  <c r="P227" i="9"/>
  <c r="R227" i="9"/>
  <c r="I24" i="6" s="1"/>
  <c r="N163" i="9"/>
  <c r="P163" i="9"/>
  <c r="G19" i="6" s="1"/>
  <c r="Q163" i="9"/>
  <c r="H19" i="6" s="1"/>
  <c r="O163" i="9"/>
  <c r="R163" i="9"/>
  <c r="I19" i="6" s="1"/>
  <c r="P183" i="9"/>
  <c r="Q183" i="9"/>
  <c r="O183" i="9"/>
  <c r="R183" i="9"/>
  <c r="M182" i="9"/>
  <c r="P182" i="9"/>
  <c r="Q182" i="9"/>
  <c r="R182" i="9"/>
  <c r="O182" i="9"/>
  <c r="P181" i="9"/>
  <c r="Q181" i="9"/>
  <c r="O181" i="9"/>
  <c r="R181" i="9"/>
  <c r="M180" i="9"/>
  <c r="P180" i="9"/>
  <c r="Q180" i="9"/>
  <c r="O180" i="9"/>
  <c r="R180" i="9"/>
  <c r="P179" i="9"/>
  <c r="O179" i="9"/>
  <c r="Q179" i="9"/>
  <c r="R179" i="9"/>
  <c r="M178" i="9"/>
  <c r="P178" i="9"/>
  <c r="Q178" i="9"/>
  <c r="R178" i="9"/>
  <c r="O178" i="9"/>
  <c r="P177" i="9"/>
  <c r="Q177" i="9"/>
  <c r="O177" i="9"/>
  <c r="R177" i="9"/>
  <c r="J21" i="6"/>
  <c r="M176" i="9"/>
  <c r="O176" i="9"/>
  <c r="Q176" i="9"/>
  <c r="P176" i="9"/>
  <c r="R176" i="9"/>
  <c r="M173" i="9"/>
  <c r="O173" i="9"/>
  <c r="R173" i="9"/>
  <c r="P173" i="9"/>
  <c r="Q173" i="9"/>
  <c r="O174" i="9"/>
  <c r="P174" i="9"/>
  <c r="Q174" i="9"/>
  <c r="R174" i="9"/>
  <c r="O172" i="9"/>
  <c r="R172" i="9"/>
  <c r="P172" i="9"/>
  <c r="Q172" i="9"/>
  <c r="N171" i="9"/>
  <c r="P171" i="9"/>
  <c r="Q171" i="9"/>
  <c r="R171" i="9"/>
  <c r="O171" i="9"/>
  <c r="O170" i="9"/>
  <c r="R170" i="9"/>
  <c r="P170" i="9"/>
  <c r="Q170" i="9"/>
  <c r="N169" i="9"/>
  <c r="Q169" i="9"/>
  <c r="R169" i="9"/>
  <c r="O169" i="9"/>
  <c r="P169" i="9"/>
  <c r="C15" i="6"/>
  <c r="J15" i="6" s="1"/>
  <c r="N126" i="9"/>
  <c r="Q126" i="9"/>
  <c r="R126" i="9"/>
  <c r="P126" i="9"/>
  <c r="O126" i="9"/>
  <c r="N124" i="9"/>
  <c r="Q124" i="9"/>
  <c r="O124" i="9"/>
  <c r="P124" i="9"/>
  <c r="R124" i="9"/>
  <c r="N120" i="9"/>
  <c r="Q120" i="9"/>
  <c r="R120" i="9"/>
  <c r="O120" i="9"/>
  <c r="P120" i="9"/>
  <c r="M144" i="9"/>
  <c r="Q144" i="9"/>
  <c r="R144" i="9"/>
  <c r="O144" i="9"/>
  <c r="P144" i="9"/>
  <c r="M143" i="9"/>
  <c r="P143" i="9"/>
  <c r="Q143" i="9"/>
  <c r="R143" i="9"/>
  <c r="O143" i="9"/>
  <c r="D14" i="6"/>
  <c r="E14" i="6"/>
  <c r="N142" i="9"/>
  <c r="P142" i="9"/>
  <c r="Q142" i="9"/>
  <c r="R142" i="9"/>
  <c r="O142" i="9"/>
  <c r="M141" i="9"/>
  <c r="O141" i="9"/>
  <c r="P141" i="9"/>
  <c r="Q141" i="9"/>
  <c r="R141" i="9"/>
  <c r="O127" i="9"/>
  <c r="P127" i="9"/>
  <c r="Q127" i="9"/>
  <c r="H16" i="6" s="1"/>
  <c r="R127" i="9"/>
  <c r="N140" i="9"/>
  <c r="O140" i="9"/>
  <c r="P140" i="9"/>
  <c r="Q140" i="9"/>
  <c r="R140" i="9"/>
  <c r="M139" i="9"/>
  <c r="O139" i="9"/>
  <c r="Q139" i="9"/>
  <c r="P139" i="9"/>
  <c r="R139" i="9"/>
  <c r="J14" i="6"/>
  <c r="N138" i="9"/>
  <c r="Q138" i="9"/>
  <c r="R138" i="9"/>
  <c r="P138" i="9"/>
  <c r="O138" i="9"/>
  <c r="D11" i="6"/>
  <c r="C11" i="6"/>
  <c r="J11" i="6" s="1"/>
  <c r="E11" i="6"/>
  <c r="P94" i="9"/>
  <c r="Q94" i="9"/>
  <c r="R94" i="9"/>
  <c r="O94" i="9"/>
  <c r="N86" i="9"/>
  <c r="O86" i="9"/>
  <c r="R86" i="9"/>
  <c r="I13" i="6" s="1"/>
  <c r="P86" i="9"/>
  <c r="Q86" i="9"/>
  <c r="N77" i="9"/>
  <c r="O77" i="9"/>
  <c r="R77" i="9"/>
  <c r="P77" i="9"/>
  <c r="Q77" i="9"/>
  <c r="N76" i="9"/>
  <c r="O76" i="9"/>
  <c r="P76" i="9"/>
  <c r="R76" i="9"/>
  <c r="Q76" i="9"/>
  <c r="N75" i="9"/>
  <c r="O75" i="9"/>
  <c r="P75" i="9"/>
  <c r="R75" i="9"/>
  <c r="Q75" i="9"/>
  <c r="N74" i="9"/>
  <c r="O74" i="9"/>
  <c r="R74" i="9"/>
  <c r="P74" i="9"/>
  <c r="Q74" i="9"/>
  <c r="E7" i="6"/>
  <c r="D7" i="6"/>
  <c r="N73" i="9"/>
  <c r="R73" i="9"/>
  <c r="Q73" i="9"/>
  <c r="O73" i="9"/>
  <c r="P73" i="9"/>
  <c r="C7" i="6"/>
  <c r="D6" i="6"/>
  <c r="C6" i="6"/>
  <c r="E5" i="6"/>
  <c r="E8" i="6"/>
  <c r="D8" i="6"/>
  <c r="C8" i="6"/>
  <c r="J8" i="6" s="1"/>
  <c r="N56" i="9"/>
  <c r="R56" i="9"/>
  <c r="O56" i="9"/>
  <c r="P56" i="9"/>
  <c r="Q56" i="9"/>
  <c r="M40" i="9"/>
  <c r="R40" i="9"/>
  <c r="P40" i="9"/>
  <c r="O40" i="9"/>
  <c r="Q40" i="9"/>
  <c r="N55" i="9"/>
  <c r="R55" i="9"/>
  <c r="P55" i="9"/>
  <c r="O55" i="9"/>
  <c r="Q55" i="9"/>
  <c r="N53" i="9"/>
  <c r="R53" i="9"/>
  <c r="O53" i="9"/>
  <c r="P53" i="9"/>
  <c r="Q53" i="9"/>
  <c r="L54" i="9"/>
  <c r="R54" i="9"/>
  <c r="O54" i="9"/>
  <c r="P54" i="9"/>
  <c r="Q54" i="9"/>
  <c r="C5" i="6"/>
  <c r="L44" i="9"/>
  <c r="P44" i="9"/>
  <c r="G9" i="6" s="1"/>
  <c r="O44" i="9"/>
  <c r="Q44" i="9"/>
  <c r="H9" i="6" s="1"/>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J17" i="6" s="1"/>
  <c r="L150" i="9"/>
  <c r="L164" i="9"/>
  <c r="L170" i="9"/>
  <c r="L172" i="9"/>
  <c r="N173" i="9"/>
  <c r="L174" i="9"/>
  <c r="N176" i="9"/>
  <c r="L177" i="9"/>
  <c r="N178" i="9"/>
  <c r="L179" i="9"/>
  <c r="N180" i="9"/>
  <c r="L181" i="9"/>
  <c r="N182" i="9"/>
  <c r="L183" i="9"/>
  <c r="N184" i="9"/>
  <c r="K223" i="9"/>
  <c r="M239" i="9"/>
  <c r="M242" i="9"/>
  <c r="E26" i="6" s="1"/>
  <c r="N239" i="9"/>
  <c r="N242" i="9"/>
  <c r="N150" i="9"/>
  <c r="N164" i="9"/>
  <c r="N170" i="9"/>
  <c r="N172" i="9"/>
  <c r="N174" i="9"/>
  <c r="N177" i="9"/>
  <c r="N179" i="9"/>
  <c r="N181" i="9"/>
  <c r="N183" i="9"/>
  <c r="K239" i="9"/>
  <c r="K242" i="9"/>
  <c r="K150" i="9"/>
  <c r="K164" i="9"/>
  <c r="C19" i="6" s="1"/>
  <c r="J19" i="6" s="1"/>
  <c r="K170" i="9"/>
  <c r="K172" i="9"/>
  <c r="K174" i="9"/>
  <c r="K177" i="9"/>
  <c r="K179" i="9"/>
  <c r="K181" i="9"/>
  <c r="K183" i="9"/>
  <c r="E19" i="6" l="1"/>
  <c r="J5" i="6"/>
  <c r="D12" i="6"/>
  <c r="D19" i="6"/>
  <c r="H12" i="6"/>
  <c r="G26" i="6"/>
  <c r="F12" i="6"/>
  <c r="O149" i="9"/>
  <c r="P149" i="9"/>
  <c r="Q149" i="9"/>
  <c r="R149" i="9"/>
  <c r="H26" i="6"/>
  <c r="C26" i="6"/>
  <c r="J26" i="6" s="1"/>
  <c r="G13" i="6"/>
  <c r="H13" i="6"/>
  <c r="E13" i="6"/>
  <c r="E24" i="6"/>
  <c r="D24" i="6"/>
  <c r="H24" i="6"/>
  <c r="G24" i="6"/>
  <c r="C24" i="6"/>
  <c r="F19" i="6"/>
  <c r="F20" i="6"/>
  <c r="I20" i="6"/>
  <c r="E20" i="6"/>
  <c r="C20" i="6"/>
  <c r="D20" i="6"/>
  <c r="H20" i="6"/>
  <c r="G20" i="6"/>
  <c r="I16" i="6"/>
  <c r="D16" i="6"/>
  <c r="Q150" i="9"/>
  <c r="R150" i="9"/>
  <c r="P150" i="9"/>
  <c r="O150" i="9"/>
  <c r="C16" i="6"/>
  <c r="J16" i="6" s="1"/>
  <c r="G16" i="6"/>
  <c r="M148" i="9"/>
  <c r="Q148" i="9"/>
  <c r="O148" i="9"/>
  <c r="F18" i="6" s="1"/>
  <c r="P148" i="9"/>
  <c r="R148" i="9"/>
  <c r="N148" i="9"/>
  <c r="F16" i="6"/>
  <c r="E16" i="6"/>
  <c r="D13" i="6"/>
  <c r="F13" i="6"/>
  <c r="C13" i="6"/>
  <c r="G12" i="6"/>
  <c r="C12" i="6"/>
  <c r="E12" i="6"/>
  <c r="I12" i="6"/>
  <c r="J7" i="6"/>
  <c r="J6" i="6"/>
  <c r="H10" i="6"/>
  <c r="D10" i="6"/>
  <c r="F9" i="6"/>
  <c r="C9" i="6"/>
  <c r="D9" i="6"/>
  <c r="F10" i="6"/>
  <c r="G10" i="6"/>
  <c r="C10" i="6"/>
  <c r="E10" i="6"/>
  <c r="I10" i="6"/>
  <c r="L148" i="9"/>
  <c r="D18" i="6" s="1"/>
  <c r="M150" i="9"/>
  <c r="M149" i="9"/>
  <c r="N149" i="9"/>
  <c r="K149" i="9"/>
  <c r="C18" i="6" s="1"/>
  <c r="L149" i="9"/>
  <c r="G18" i="6" l="1"/>
  <c r="H18" i="6"/>
  <c r="I18" i="6"/>
  <c r="J24" i="6"/>
  <c r="J20" i="6"/>
  <c r="E18" i="6"/>
  <c r="J18" i="6"/>
  <c r="J13" i="6"/>
  <c r="J12" i="6"/>
  <c r="J9" i="6"/>
  <c r="J10" i="6"/>
  <c r="F23" i="7" l="1"/>
  <c r="F24" i="7"/>
  <c r="F25" i="7"/>
  <c r="F22" i="7"/>
  <c r="B1" i="6" l="1"/>
  <c r="B1" i="8"/>
  <c r="R6" i="7"/>
</calcChain>
</file>

<file path=xl/sharedStrings.xml><?xml version="1.0" encoding="utf-8"?>
<sst xmlns="http://schemas.openxmlformats.org/spreadsheetml/2006/main" count="2031" uniqueCount="926">
  <si>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</si>
  <si>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</si>
  <si>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</si>
  <si>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</si>
  <si>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</si>
  <si>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</si>
  <si>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</si>
  <si>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</si>
  <si>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</si>
  <si>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</si>
  <si>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</si>
  <si>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</si>
  <si>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</si>
  <si>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</si>
  <si>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</si>
  <si>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</si>
  <si>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</si>
  <si>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</si>
  <si>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</si>
  <si>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</si>
  <si>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</si>
  <si>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</si>
  <si>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</si>
  <si>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</si>
  <si>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</si>
  <si>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</si>
  <si>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</si>
  <si>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</si>
  <si>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</si>
  <si>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</si>
  <si>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</si>
  <si>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</si>
  <si>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</si>
  <si>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</si>
  <si>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</si>
  <si>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</si>
  <si>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</si>
  <si>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</si>
  <si>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</si>
  <si>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</si>
  <si>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</si>
  <si>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</si>
  <si>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</si>
  <si>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</si>
  <si>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</si>
  <si>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</si>
  <si>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</si>
  <si>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</si>
  <si>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</si>
  <si>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</si>
  <si>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</si>
  <si>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</si>
  <si>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</si>
  <si>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</si>
  <si>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</si>
  <si>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</si>
  <si>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</si>
  <si>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</si>
  <si>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</si>
  <si>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</si>
  <si>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</si>
  <si>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</si>
  <si>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</si>
  <si>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</si>
  <si>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</si>
  <si>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</si>
  <si>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</si>
  <si>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</si>
  <si>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</si>
  <si>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</si>
  <si>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</si>
  <si>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</si>
  <si>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</si>
  <si>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</si>
  <si>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</si>
  <si>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</si>
  <si>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</si>
  <si>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</si>
  <si>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</si>
  <si>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</si>
  <si>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</si>
  <si>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</si>
  <si>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</si>
  <si>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</si>
  <si>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</si>
  <si>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</si>
  <si>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</si>
  <si>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</si>
  <si>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</si>
  <si>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</si>
  <si>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</si>
  <si>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</si>
  <si>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</si>
  <si>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</si>
  <si>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</si>
  <si>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</si>
  <si>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</si>
  <si>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</si>
  <si>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</si>
  <si>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</si>
  <si>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</si>
  <si>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</si>
  <si>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</si>
  <si>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</si>
  <si>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</si>
  <si>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</si>
  <si>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</si>
  <si>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</si>
  <si>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</si>
  <si>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</si>
  <si>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</si>
  <si>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</si>
  <si>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</si>
  <si>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</si>
  <si>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</si>
  <si>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</si>
  <si>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</si>
  <si>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</si>
  <si>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</si>
  <si>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</si>
  <si>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</si>
  <si>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</si>
  <si>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</si>
  <si>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</si>
  <si>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</si>
  <si>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</si>
  <si>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</si>
  <si>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</si>
  <si>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</si>
  <si>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</si>
  <si>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</si>
  <si>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</si>
  <si>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</si>
  <si>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</si>
  <si>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</si>
  <si>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</si>
  <si>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</si>
  <si>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</si>
  <si>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</si>
  <si>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</si>
  <si>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</si>
  <si>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</si>
  <si>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</si>
  <si>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</si>
  <si>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</si>
  <si>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</si>
  <si>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</si>
  <si>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</si>
  <si>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</si>
  <si>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</si>
  <si>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</si>
  <si>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</si>
  <si>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</si>
  <si>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</si>
  <si>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</si>
  <si>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</si>
  <si>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</si>
  <si>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</si>
  <si>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</si>
  <si>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</si>
  <si>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</si>
  <si>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</si>
  <si>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</si>
  <si>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</si>
  <si>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</si>
  <si>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</si>
  <si>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</si>
  <si>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</si>
  <si>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</si>
  <si>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</si>
  <si>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</si>
  <si>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</si>
  <si>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</si>
  <si>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</si>
  <si>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</si>
  <si>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</si>
  <si>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</si>
  <si>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</si>
  <si>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</si>
  <si>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</si>
  <si>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</si>
  <si>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</si>
  <si>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</si>
  <si>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</si>
  <si>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</si>
  <si>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</si>
  <si>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</si>
  <si>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</si>
  <si>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</si>
  <si>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</si>
  <si>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</si>
  <si>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</si>
  <si>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</si>
  <si>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</si>
  <si>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</si>
  <si>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</si>
  <si>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</si>
  <si>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</si>
  <si>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</si>
  <si>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</si>
  <si>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</si>
  <si>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</si>
  <si>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</si>
  <si>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</si>
  <si>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</si>
  <si>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</si>
  <si>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</si>
  <si>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</si>
  <si>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</si>
  <si>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</si>
  <si>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</si>
  <si>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</si>
  <si>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</si>
  <si>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</si>
  <si>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</si>
  <si>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</si>
  <si>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</si>
  <si>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</si>
  <si>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</si>
  <si>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</si>
  <si>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</si>
  <si>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</si>
  <si>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</si>
  <si>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</si>
  <si>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</si>
  <si>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</si>
  <si>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</si>
  <si>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</si>
  <si>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</si>
  <si>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</si>
  <si>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</si>
  <si>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</si>
  <si>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</si>
  <si>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</si>
  <si>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</si>
  <si>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</si>
  <si>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</si>
  <si>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</si>
  <si>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</si>
  <si>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</si>
  <si>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</si>
  <si>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</si>
  <si>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</si>
  <si>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</si>
  <si>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</si>
  <si>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</si>
  <si>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</si>
  <si>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</si>
  <si>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</si>
  <si>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</si>
  <si>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</si>
  <si>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</si>
  <si>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</si>
  <si>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</si>
  <si>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</si>
  <si>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</si>
  <si>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</si>
  <si>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</si>
  <si>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</si>
  <si>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</si>
  <si>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</si>
  <si>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</si>
  <si>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</si>
  <si>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</si>
  <si>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</si>
  <si>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</si>
  <si>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</si>
  <si>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</si>
  <si>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</si>
  <si>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</si>
  <si>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</si>
  <si>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</si>
  <si>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</si>
  <si>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</si>
  <si>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</si>
  <si>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</si>
  <si>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</si>
  <si>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</si>
  <si>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</si>
  <si>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</si>
  <si>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</si>
  <si>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</si>
  <si>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</si>
  <si>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</si>
  <si>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</si>
  <si>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</si>
  <si>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</si>
  <si>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</si>
  <si>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</si>
  <si>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</si>
  <si>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</si>
  <si>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</si>
  <si>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</si>
  <si>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</si>
  <si>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</si>
  <si>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</si>
  <si>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</si>
  <si>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</si>
  <si>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</si>
  <si>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</si>
  <si>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</si>
  <si>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</si>
  <si>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</si>
  <si>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</si>
  <si>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</si>
  <si>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</si>
  <si>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</si>
  <si>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</si>
  <si>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</si>
  <si>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</si>
  <si>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</si>
  <si>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</si>
  <si>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</si>
  <si>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</si>
  <si>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</si>
  <si>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</si>
  <si>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</si>
  <si>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</si>
  <si>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</si>
  <si>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</si>
  <si>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</si>
  <si>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</si>
  <si>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</si>
  <si>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</si>
  <si>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</si>
  <si>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</si>
  <si>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</si>
  <si>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</si>
  <si>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</si>
  <si>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</si>
  <si>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</si>
  <si>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</si>
  <si>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</si>
  <si>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</si>
  <si>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</si>
  <si>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</si>
  <si>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</si>
  <si>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</si>
  <si>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</si>
  <si>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</si>
  <si>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</si>
  <si>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</si>
  <si>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</si>
  <si>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</si>
  <si>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</si>
  <si>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</si>
  <si>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</si>
  <si>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</si>
  <si>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</si>
  <si>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</si>
  <si>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</si>
  <si>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</si>
  <si>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</si>
  <si>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</si>
  <si>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</si>
  <si>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</si>
  <si>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</si>
  <si>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</si>
  <si>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</si>
  <si>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</si>
  <si>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</si>
  <si>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</si>
  <si>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</si>
  <si>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</si>
  <si>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</si>
  <si>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</si>
  <si>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</si>
  <si>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</si>
  <si>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</si>
  <si>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</si>
  <si>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</si>
  <si>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</si>
  <si>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</si>
  <si>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</si>
  <si>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</si>
  <si>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</si>
  <si>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</si>
  <si>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</si>
  <si>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</si>
  <si>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</si>
  <si>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</si>
  <si>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</si>
  <si>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</si>
  <si>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</si>
  <si>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</si>
  <si>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</si>
  <si>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</si>
  <si>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</si>
  <si>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</si>
  <si>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</si>
  <si>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</si>
  <si>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</si>
  <si>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</si>
  <si>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</si>
  <si>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</si>
  <si>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</si>
  <si>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</si>
  <si>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</si>
  <si>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</si>
  <si>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</si>
  <si>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</si>
  <si>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</si>
  <si>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</si>
  <si>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</si>
  <si>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</si>
  <si>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</si>
  <si>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</si>
  <si>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</si>
  <si>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</si>
  <si>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</si>
  <si>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</si>
  <si>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</si>
  <si>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</si>
  <si>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</si>
  <si>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</si>
  <si>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</si>
  <si>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</si>
  <si>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</si>
  <si>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</si>
  <si>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</si>
  <si>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</si>
  <si>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</si>
  <si>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</si>
  <si>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</si>
  <si>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</si>
  <si>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</si>
  <si>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</si>
  <si>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</si>
  <si>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</si>
  <si>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</si>
  <si>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</si>
  <si>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</si>
  <si>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</si>
  <si>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</si>
  <si>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</si>
  <si>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</si>
  <si>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</si>
  <si>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</si>
  <si>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</si>
  <si>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</si>
  <si>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</si>
  <si>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</si>
  <si>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</si>
  <si>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</si>
  <si>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</si>
  <si>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</si>
  <si>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</si>
  <si>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</si>
  <si>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</si>
  <si>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</si>
  <si>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</si>
  <si>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</si>
  <si>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</si>
  <si>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</si>
  <si>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</si>
  <si>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</si>
  <si>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</si>
  <si>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</si>
  <si>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</si>
  <si>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</si>
  <si>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</si>
  <si>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</si>
  <si>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</si>
  <si>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</si>
  <si>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</si>
  <si>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</si>
  <si>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</si>
  <si>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</si>
  <si>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</si>
  <si>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</si>
  <si>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</si>
  <si>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</si>
  <si>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</si>
  <si>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</si>
  <si>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</si>
  <si>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</si>
  <si>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</si>
  <si>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</si>
  <si>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</si>
  <si>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</si>
  <si>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</si>
  <si>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</si>
  <si>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</si>
  <si>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</si>
  <si>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</si>
  <si>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</si>
  <si>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</si>
  <si>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</si>
  <si>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</si>
  <si>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</si>
  <si>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</si>
  <si>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</si>
  <si>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</si>
  <si>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</si>
  <si>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</si>
  <si>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</si>
  <si>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</si>
  <si>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</si>
  <si>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</si>
  <si>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</si>
  <si>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</si>
  <si>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</si>
  <si>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</si>
  <si>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</si>
  <si>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</si>
  <si>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</si>
  <si>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</si>
  <si>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</si>
  <si>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</si>
  <si>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</si>
  <si>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</si>
  <si>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</si>
  <si>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</si>
  <si>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</si>
  <si>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</si>
  <si>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</si>
  <si>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</si>
  <si>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</si>
  <si>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</si>
  <si>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</si>
  <si>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</si>
  <si>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</si>
  <si>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</si>
  <si>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</si>
  <si>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</si>
  <si>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</si>
  <si>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</si>
  <si>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</si>
  <si>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</si>
  <si>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</si>
  <si>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</si>
  <si>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</si>
  <si>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</si>
  <si>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</si>
  <si>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</si>
  <si>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</si>
  <si>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</si>
  <si>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</si>
  <si>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</si>
  <si>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</si>
  <si>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</si>
  <si>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</si>
  <si>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</si>
  <si>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</si>
  <si>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</si>
  <si>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</si>
  <si>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</si>
  <si>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</si>
  <si>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</si>
  <si>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</si>
  <si>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</si>
  <si>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</si>
  <si>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</si>
  <si>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</si>
  <si>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</si>
  <si>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</si>
  <si>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</si>
  <si>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</si>
  <si>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</si>
  <si>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</si>
  <si>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</si>
  <si>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</si>
  <si>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</si>
  <si>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</si>
  <si>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</si>
  <si>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</si>
  <si>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</si>
  <si>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</si>
  <si>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</si>
  <si>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</si>
  <si>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</si>
  <si>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</si>
  <si>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</si>
  <si>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</si>
  <si>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</si>
  <si>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</si>
  <si>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</si>
  <si>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</si>
  <si>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</si>
  <si>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</si>
  <si>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</si>
  <si>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</si>
  <si>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</si>
  <si>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</si>
  <si>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</si>
  <si>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</si>
  <si>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</si>
  <si>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</si>
  <si>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</si>
  <si>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</si>
  <si>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</si>
  <si>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</si>
  <si>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</si>
  <si>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</si>
  <si>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</si>
  <si>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</si>
  <si>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</si>
  <si>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</si>
  <si>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</si>
  <si>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</si>
  <si>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</si>
  <si>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</si>
  <si>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</si>
  <si>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</si>
  <si>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</si>
  <si>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</si>
  <si>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</si>
  <si>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</si>
  <si>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</si>
  <si>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</si>
  <si>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</si>
  <si>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</si>
  <si>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</si>
  <si>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</si>
  <si>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</si>
  <si>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</si>
  <si>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</si>
  <si>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</si>
  <si>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</si>
  <si>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</si>
  <si>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</si>
  <si>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</si>
  <si>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</si>
  <si>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</si>
  <si>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</si>
  <si>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</si>
  <si>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</si>
  <si>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</si>
  <si>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</si>
  <si>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</si>
  <si>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</si>
  <si>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</si>
  <si>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Food and beverage services</t>
  </si>
  <si>
    <t>5610</t>
  </si>
  <si>
    <t>5621</t>
  </si>
  <si>
    <t>5629</t>
  </si>
  <si>
    <t>5630</t>
  </si>
  <si>
    <t>Restaurants and mobile food service activities</t>
  </si>
  <si>
    <t>Event catering</t>
  </si>
  <si>
    <t>Other food service activities</t>
  </si>
  <si>
    <t>Beverage serving activities</t>
  </si>
  <si>
    <t>All</t>
  </si>
  <si>
    <t>N/A</t>
  </si>
  <si>
    <t>Manufacture of food and beverage</t>
  </si>
  <si>
    <t>Food and beverage retail</t>
  </si>
  <si>
    <t>Retail of food and beverage not intended to be consumed immediately</t>
  </si>
  <si>
    <t>Manufacture of food and beverages not intended to be consumed immediately</t>
  </si>
  <si>
    <t>No</t>
  </si>
  <si>
    <t>Yes</t>
  </si>
  <si>
    <t>The business model for food and beverage services does not rely on the ownership or management of financial assets except to support day-to-day operations.</t>
  </si>
  <si>
    <t xml:space="preserve">Food and beverage service providers typically combine several raw ingredients into many different dishes for consumers. </t>
  </si>
  <si>
    <t xml:space="preserve">The sector has significant variations in employment terms. Management roles or skill-specific jobs are more likely to have regular salaries an contracts. Seasonal and lower skilled staff such as wait staff or dishwashers may have zero hour or casual contracts resulting in unpredictable income.  </t>
  </si>
  <si>
    <t xml:space="preserve">Certain members of the food and beverage services industry, including restaurants that prepare and serve meals to be consumed onsite may require no to little packaging in its final products. Other members, including food trucks and fast food chains, heavily depend on single use packaging to deliver their products. </t>
  </si>
  <si>
    <t>https://conservancy.umn.edu/bitstream/handle/11299/191254/Messier_umn_0130M_16992.pdf?sequence=1</t>
  </si>
  <si>
    <t>https://www.sasb.org/wp-content/uploads/2015/09/CN0401_Food-Retailers-Distributors_Standard-c.pdf</t>
  </si>
  <si>
    <t>https://www.nrel.gov/docs/fy11osti/50547.pdf</t>
  </si>
  <si>
    <t>https://www.sasb.org/wp-content/uploads/2014/12/SV0203_Restaurant_ProvisionalStandard.pdf</t>
  </si>
  <si>
    <t>Food and beverage service providers typically rely on specialised commercial equipment powered by fossil fuel for food preparation, delivery and storage. Common industry equipment includes stove burners, sanitation equipment, steam heaters, ovens, fryers, ventilation systems, HVAC and refrigeration systems and delivery vehicles [1] [2]. A US survey found that food service and preparation establishments were among the nation's most energy intensive buildings.  [1]. Energy consumption rates, and by extension emissions profiles, are not necessarily proportionate to the size of food service facility. Instead, the hours of operation, operational practices and number and type of appliances have a larger impact on the quantity of emissions [3]. Typically, fast-food restaurants tend to have higher emissions profiles due to longer operational hours and greater energy consumption [4].</t>
  </si>
  <si>
    <t>J. M. Messier</t>
  </si>
  <si>
    <t>The Restaurant GHG Guidelines: An Operational Greenhouse Gas Emissions Accounting Protocol for Restaurants</t>
  </si>
  <si>
    <t>Document from website</t>
  </si>
  <si>
    <t>Food Retailers &amp; Disributors Sustainability Accounting Standard</t>
  </si>
  <si>
    <t>Sustainability Accounting Standards Board</t>
  </si>
  <si>
    <t>Restaurant Energy Use Benchmarking Guideline</t>
  </si>
  <si>
    <t>National Renewable Energy Laboratory</t>
  </si>
  <si>
    <t>R. Hedrick, V. Smith and K. Field</t>
  </si>
  <si>
    <t>Restaurants: Sustainability Accounting Standard</t>
  </si>
  <si>
    <t xml:space="preserve">Food and beverage services are typically water intensive operations. Water is used to wash produce, thaw frozen goods and in cooking equipment such as ovens, steamers and ice makers. Water is additionally used to meet strict sanitation regulations to clean dishes, glassware, utensils and food preparation stations. The actual water consumption rate varies according to user type and size. Full service restaurants with in-house seating and toilets will typically consume more than a foodtruck or takeaway service provider [1]. </t>
  </si>
  <si>
    <t xml:space="preserve">Water is an essential product input for food and beverage preparation. Sanitation typically makes up a significant portion of a service provider's water use [1]. Strict product quality and food safety regulatory requirements require sanitation of food preparation surfaces and utensils using large quantities of hot water to protect consumers from food contaminants including pathogens [2]. Water may also be used to wash produce.  </t>
  </si>
  <si>
    <t xml:space="preserve">Most food and beverage services source raw vegetable or animal ingredients from suppliers. However, there is a growing trend in farm-to-table dining options where service providers grow their own produce or rear their own animals in urban farms, rooftop gardens or greenhouses. The movement is driven largely by consumer demand for local, seasonal, sustainable and healthier dining options [5] [6] [7]. Due to the informality of the movement, exact data on providers growing or rearing produce or animals is difficult to obtain.  </t>
  </si>
  <si>
    <t>https://www.menusofchange.org/images/uploads/pdf/CIA-Harvard_MenusOfChangeAnnualReport2016_(7-1)1.pdf</t>
  </si>
  <si>
    <t>https://www.businessinsider.com.au/field-to-table-food-movement-and-foraging-2014-6?r=US&amp;IR=T#chef-ren-redzepi-of-copenhagens-noma-is-credited-with-elevating-field-to-table-fare-and-inspiring-the-foraging-craze-at-restaurants-around-the-world-the-restaurants-foraged-feasts-which-feature-ingredients-like-moss-and-pine-cost-300-a-head-1</t>
  </si>
  <si>
    <t xml:space="preserve">Most food and beverage services source raw vegetable or animal ingredients from suppliers. A select number of providers are beginning to pioneer 'field-to-table' dining, a movement that originally began in Scandanavia. Field-to-table dining uses ingredients foraged or hunted in the wild from hired professional foragers or hunters [8] [9]. Due to the informality and infancy of the movement, exact data on providers harvesting plants or animals from the wild is difficult to obtain. </t>
  </si>
  <si>
    <t>https://foodtank.com/news/2018/10/21-chefs-bringing-foraged-ingredients-to-the-table/</t>
  </si>
  <si>
    <t>https://www.restaurant.org/articles/operations/blooming-trend-restaurant-gardens</t>
  </si>
  <si>
    <t>National Restaurant Association</t>
  </si>
  <si>
    <t>A blooming trend: Gardens are sprouting up at restaurants across the country</t>
  </si>
  <si>
    <t>Website</t>
  </si>
  <si>
    <t>Menus of Change: The Business of Health, Sustainable, Delicious Food Choices 2016</t>
  </si>
  <si>
    <t>https://upserve.com/restaurant-insider/history-farm-table-movement/</t>
  </si>
  <si>
    <t>C. Janzer</t>
  </si>
  <si>
    <t>Upserve</t>
  </si>
  <si>
    <t>The History of the Farm to Table Movement</t>
  </si>
  <si>
    <t>M. Robinson</t>
  </si>
  <si>
    <t>Business Insider Australia</t>
  </si>
  <si>
    <t>Top Restaurants Are Going Crazy For These Secret Ingredients Found In The Wild</t>
  </si>
  <si>
    <t>Foodtank</t>
  </si>
  <si>
    <t>21 Chefs Bringing Foraged Ingredients to the Table</t>
  </si>
  <si>
    <t>Food and beverage service providers do not typically own or manage any natural resources, including large swathes of land. Some providers manage urban farms or rooftop gardens to cultivate and harvest local ingredients for their dishes [5] [6] [7].</t>
  </si>
  <si>
    <t xml:space="preserve">Food and beverage products typically comprise multiple inputs, including fruits, vegetables, grains, oils, meat, eggs and fish. In addition to product inputs, some providers use supplementary packaging to deliver food to consumers such as disposable cups, bowls and utensils [10].  </t>
  </si>
  <si>
    <t>https://www.mckinsey.com/industries/consumer-packaged-goods/our-insights/us-food-supply-chain-disruptions-and-implications-from-covid-19</t>
  </si>
  <si>
    <t>US food supply chain: Disruptions and implications from COVID-19</t>
  </si>
  <si>
    <t xml:space="preserve">I. Felix, A. Martin, V. Mehta et al. </t>
  </si>
  <si>
    <t>McKinsey</t>
  </si>
  <si>
    <t>https://www.franchisebusiness.com.au/can-franchisees-choose-their-own-suppliers/#:~:text=More%20often%20than%20not%2C%20franchisees,suppliers%20specified%20by%20the%20franchisor</t>
  </si>
  <si>
    <t xml:space="preserve">Food and beverage supply chains may have instances of ethical challenges including resource conserveation breaches, poor animal welfare practices, unfair labour conditions and ingredient counterfitting [2]. For example, reports suggest that crop shortages are pushing some suppliers to supplement coffee grounds with 'filler's like wheat, soybean and brown sugar which are ground and mixed with coffee [14]. The nature and extent of breaches may vary according to ingredient type. </t>
  </si>
  <si>
    <t>S. Stowe</t>
  </si>
  <si>
    <t>Inside Franchisee Business</t>
  </si>
  <si>
    <t>Can franchisees choose their own suppliers?</t>
  </si>
  <si>
    <t>https://www.diva-portal.org/smash/get/diva2:727840/FULLTEXT01.pdf</t>
  </si>
  <si>
    <t>Fast Food Industry Purchase Process - A Study on Sustainability and Healthy Food</t>
  </si>
  <si>
    <t>N. Barakeh</t>
  </si>
  <si>
    <t>https://www.forbes.com/sites/katedingwall/2020/04/07/coronavirus-is-threatening-the-entire-restaurant-supply-chain-times-like-this-show-our-interconnectedness/?sh=cfd43c466e4f</t>
  </si>
  <si>
    <t>K. Dingwall</t>
  </si>
  <si>
    <t>Coronavirus Is Threatening The Entire Restaurant Supply Chain: ‘Times Like This Show How Interconnected We Are’</t>
  </si>
  <si>
    <t>Forbes</t>
  </si>
  <si>
    <t>https://time.com/3101138/counterfeit-coffee/</t>
  </si>
  <si>
    <t>A. Sifferlin</t>
  </si>
  <si>
    <t>Time</t>
  </si>
  <si>
    <t>Your Coffee Might Have Wheat or Twigs Hidden in It</t>
  </si>
  <si>
    <t>https://www.researchgate.net/publication/332301529_Chemicals_in_Food_Hygiene_VOLUME_2_Cleaning_agents_sanitisers_and_disinfectants_in_food_businesses_detection_of_traces_and_human_risk_assessment_processes</t>
  </si>
  <si>
    <t>K. Goodburn</t>
  </si>
  <si>
    <t>Global Food Safety Initiative</t>
  </si>
  <si>
    <t>Chemicals in Food Hygiene (Biocides)</t>
  </si>
  <si>
    <t>vol. 2</t>
  </si>
  <si>
    <t>https://www.mfe.govt.nz/more/hazards/risks-ozone-depleting-substances/what-are-ozone-depleting-substances</t>
  </si>
  <si>
    <t>Ozone depleting substances</t>
  </si>
  <si>
    <t>New Zealand Ministry for the Environment</t>
  </si>
  <si>
    <t>https://www.aau.edu/research-scholarship/featured-research-topics/exhaust-restaurants-contributes-significantly-air#:~:text=Robinson%20led%20the%20recent%20study,within%20their%20immediately%20surrounding%20areas.&amp;text=This%20exhaust%20carries%20the%20organic,process%20into%20the%20urban%20environment</t>
  </si>
  <si>
    <t>Exhaust from Restaurants Contributes Significantly to Air Pollution, Researchers Find</t>
  </si>
  <si>
    <t>Association of American Universities</t>
  </si>
  <si>
    <t>D. Carroll</t>
  </si>
  <si>
    <t>https://www.health.ny.gov/environmental/indoors/air/pmq_a.htm#:~:text=How%20can%20PM2.5%20affect,nose%20and%20shortness%20of%20breath</t>
  </si>
  <si>
    <t>Fine Particles (PM 2.5) Questions and Answers</t>
  </si>
  <si>
    <t>New York State Department of Health</t>
  </si>
  <si>
    <t>https://www.theguardian.com/environment/2019/oct/10/restaurants-contribution-to-air-pollution-revealed</t>
  </si>
  <si>
    <t>Restaurants' contribution air pollution revealed</t>
  </si>
  <si>
    <t xml:space="preserve">The Guardian </t>
  </si>
  <si>
    <t>G. Fuller</t>
  </si>
  <si>
    <t xml:space="preserve">The food and beverage industry is highly reliant on perishable product inputs. Cooked, ready to eat and high risk foods, including vegetables, dairy, fish and meat product have a limited shelf life after harvest or production. Temperature generally has the most significant influence on a food's shelf life. Food stored at too high temperatures increases the risk of food spoiling or microorganisms growing. Food stored at too low temperatures can create cold injuries [21]. </t>
  </si>
  <si>
    <t xml:space="preserve">The food and beverage service industry produces dishes that are typically perishable. Foods purchased from restaurants and fast food establishments are lower risk as they are typically intended for immediate consumption. Take-out foods and catered foods may be purchased for consumption at a later date, where storage at adequate temperatures will impact its shelf-life and food safety [22]. </t>
  </si>
  <si>
    <t>http://www.diva-portal.org/smash/get/diva2:701203/FULLTEXT01.pdf</t>
  </si>
  <si>
    <t>https://www.sciencedirect.com/science/article/pii/B9780128153574000079</t>
  </si>
  <si>
    <t>Prevention of food waste in restaurants, hotels, canteens and catering</t>
  </si>
  <si>
    <t>Norden</t>
  </si>
  <si>
    <t xml:space="preserve">J. Marthinsen, P. Sundt, O.Kaysen et al. </t>
  </si>
  <si>
    <t xml:space="preserve">S. Mercier, M. Mondor, U. McCarthy et al. </t>
  </si>
  <si>
    <t>Saving Food: Production, Supply Chain, Food Waste and Food Consumption</t>
  </si>
  <si>
    <t>Book</t>
  </si>
  <si>
    <t>https://www.fsis.usda.gov/wps/portal/fsis/topics/food-safety-education/get-answers/food-safety-fact-sheets/safe-food-handling/safe-handling-of-take-out-foods/ct_index</t>
  </si>
  <si>
    <t>Safe Handling of Take-Out Foods</t>
  </si>
  <si>
    <t>United States Department of Agriculture</t>
  </si>
  <si>
    <t xml:space="preserve">Restaurants, caterers and fast food chains are typically found in urban areas due to their proximity to customers, potential transporation routes, commercial areas, public facilities and access to infrastructure [25] [26]. For mobile establishments, such as food trucks, custom is normally carried out at large events including music and sporting events in built up areas. </t>
  </si>
  <si>
    <t>https://www.alcohol.org.nz/sites/default/files/images/2.0%20AL1020_Applying%20for%20a%20license_EB_Online.pdf</t>
  </si>
  <si>
    <t>Applying for a licence to sell or supply alcohol: A guide to applications and hearings</t>
  </si>
  <si>
    <t>Alcohol NZ</t>
  </si>
  <si>
    <t>https://www.aucklandcouncil.govt.nz/licences-regulations/business-licences/mobile-traders/open-a-mobile-trading-business/Pages/where-can-I-trade.aspx</t>
  </si>
  <si>
    <t>Open a mobile trading business: Where can I trade?</t>
  </si>
  <si>
    <t>Auckland Council</t>
  </si>
  <si>
    <t>https://www.sciencedirect.com/science/article/pii/S2352827315000142</t>
  </si>
  <si>
    <t>Fast food restaurant locations according to socioeconomic disadvantage, urban–regional locality, and schools within Victoria, Australia</t>
  </si>
  <si>
    <t>Journal article</t>
  </si>
  <si>
    <t>SSM - Population Health</t>
  </si>
  <si>
    <t>vol. 2, pp 1-9</t>
  </si>
  <si>
    <t>https://www.sciencedirect.com/science/article/abs/pii/S0278431902000051</t>
  </si>
  <si>
    <t>Multicriteria selection for a restaurant location in Taipei</t>
  </si>
  <si>
    <t>International Journal of Hospitality Management</t>
  </si>
  <si>
    <t xml:space="preserve">vol. 21, no. 2, pp 171-187 </t>
  </si>
  <si>
    <t xml:space="preserve">G-H. Tzeng, M-H. Teng, J-J. Chen et al. </t>
  </si>
  <si>
    <t xml:space="preserve">Employees working in the kitchens of food and beverage businesses can be exposed to hazardous substances such as gas, oil and other fluids. Employees are at risk of scalding from carrying pans or containers from hot liquids or oils and skin dermatitis and rashes from exposure to cleaning products [27].   </t>
  </si>
  <si>
    <t>https://tempchefs.com.au/the-most-common-kitchen-hazards/</t>
  </si>
  <si>
    <t>https://www.ajhtl.com/uploads/7/1/6/3/7163688/article_38_vol_8_3__2019.pdf</t>
  </si>
  <si>
    <t xml:space="preserve">The food and beverage sector commonly requires its staff to work long hours, often late at night and into the weekends to meet customer demand. Overtime regulations vary geographically, with some areas having stricter regulations than others [2] [4] [28]. </t>
  </si>
  <si>
    <t xml:space="preserve">Employees may be exposed to physical hazards, including burns, slips, trips and slips from kitchen environments [29]. </t>
  </si>
  <si>
    <t>https://www.lawteacher.net/free-law-essays/employment-law/employee-health-and-safety-in-hospitality-industry-employment-law-essay.php</t>
  </si>
  <si>
    <t>The Most Common Kitchen Hazards</t>
  </si>
  <si>
    <t>Temp Chefs Australia</t>
  </si>
  <si>
    <t>Causes and prevention of high employee turnover within the hospitality industry: A literature review</t>
  </si>
  <si>
    <t>African Journal of Hospitality, Tourism and Leisure</t>
  </si>
  <si>
    <t>vol. 8, no. 3</t>
  </si>
  <si>
    <t>N. F. Dwesini</t>
  </si>
  <si>
    <t>Research of Employee Health and Safety in Hospitality Industry</t>
  </si>
  <si>
    <t>LawTeacher</t>
  </si>
  <si>
    <t xml:space="preserve">The sector relies on a flexible, seasonal and temporary workforce to meet demand fluctuation. Demand is typically higher in summer months. Staff turnover rates are high [30].  </t>
  </si>
  <si>
    <t>https://books.google.co.nz/books?hl=en&amp;lr=&amp;id=_Ax6DQAAQBAJ&amp;oi=fnd&amp;pg=PT298&amp;dq=employment+terms+hospitality&amp;ots=_p6K5mrTmf&amp;sig=5tTahxaAa0lgmgx4_X6kqmZXAuA&amp;redir_esc=y#v=onepage&amp;q=employment%20terms%20hospitality%20overtime&amp;f=false</t>
  </si>
  <si>
    <t xml:space="preserve">The food and beverage sector has historically relied on migrant workers for low-skilled and low-wage positions such as wait staff and dishwashers. Migrant workers are attracted to the industry due to the low entry barriers and opportunity to develop knowledge and language skills. Employers hire migrant workers due to their strong work ethic [30].  </t>
  </si>
  <si>
    <t xml:space="preserve">A significant proportion of food and beverage employees carry out low-skilled labour, including food service and cleaning [30].  </t>
  </si>
  <si>
    <t xml:space="preserve">The food and beverage sector is has a significant proportion of the workforce on zero hour contracts due to seasonal demand fluctuations for food and beverages [31]. </t>
  </si>
  <si>
    <t>https://www.bighospitality.co.uk/Article/2013/08/08/Zero-hours-contracts-Are-they-needed-in-hospitality</t>
  </si>
  <si>
    <t>The Routledge Handbook of Hospitality Studies</t>
  </si>
  <si>
    <t>C. Lashley (ed.)</t>
  </si>
  <si>
    <t>Zero-hours contracts: Are they needed in hospitality?</t>
  </si>
  <si>
    <t>Big Hospitality</t>
  </si>
  <si>
    <t>L. Nicholls</t>
  </si>
  <si>
    <t>Managing Hospitality Internship Practices: A Conceptual Framework</t>
  </si>
  <si>
    <t>https://www.tandfonline.com/doi/abs/10.1080/10963758.2012.10696661</t>
  </si>
  <si>
    <t>A. Zopiatis and P. Constanti</t>
  </si>
  <si>
    <t>Journal of Hospitality &amp; Tourism Education</t>
  </si>
  <si>
    <t xml:space="preserve">Hospitality internships are a widely associated aspect of the food and beverage sector. They are a reputable and expected aspect of the hospitality and resturant education system, many students completing internships as part of the their studies to gain career experience and academic credit [32]. </t>
  </si>
  <si>
    <t xml:space="preserve">The food and beverage sector has documented cases of child labour globally, both in western and eastern cultures. The main reasons for child labour use in restaurants are poverty, meeting low-skilled work such as cleaning and a lack of access to education [33] [34] [35].  </t>
  </si>
  <si>
    <t xml:space="preserve">https://www.nytimes.com/2020/01/28/business/chipotle-child-labor-laws-massachusetts.html </t>
  </si>
  <si>
    <t xml:space="preserve">https://www.academia.edu/37018656/A_STUDY_ON_STATUS_OF_CHILD_LABOURERS_IN_HOTELS_AND_RESTAURANTS </t>
  </si>
  <si>
    <t>https://www.researchgate.net/publication/339662191_Causes_and_Consequences_of_Child_Labour_in_the_Restaurant_Sector_Bangladesh_Perspective</t>
  </si>
  <si>
    <t>Chipotle Is Fined $1.4 Million in Vast Child Labor Case</t>
  </si>
  <si>
    <t>New York Times</t>
  </si>
  <si>
    <t>D. Yaffe-Bellany and M. Zaveri</t>
  </si>
  <si>
    <t>A Study on Status of Child Labour in Hotels and Restaurants</t>
  </si>
  <si>
    <t>B. Dhungana</t>
  </si>
  <si>
    <t>M. S. Islam</t>
  </si>
  <si>
    <t>Causes and Consequences of Child Labour in the Restaurant Sector: Bangladesh Perspective</t>
  </si>
  <si>
    <t>Food and beverage  products are intended for consumption. Food labelling is regulated in some jurisdictions, and increasingly important to shoppers to make informed nutritional purchases. Customers expect transparency around product ingredients and production methods, for example whether food is genetically modified or contains gluten [2].</t>
  </si>
  <si>
    <t>https://pubmed.ncbi.nlm.nih.gov/23731412/</t>
  </si>
  <si>
    <t>The impact of alcohol on society: a brief overview</t>
  </si>
  <si>
    <t>Social Work Public Health</t>
  </si>
  <si>
    <t>vol. 28, no. 3-4, pp 175-177</t>
  </si>
  <si>
    <t>H. B. Moss</t>
  </si>
  <si>
    <t>https://www.verywellmind.com/impact-on-society-63268</t>
  </si>
  <si>
    <t>B. T</t>
  </si>
  <si>
    <t>The Impact of Alcoholism on Society</t>
  </si>
  <si>
    <t>Very Well Mind</t>
  </si>
  <si>
    <t>https://www.mayoclinic.org/diseases-conditions/e-coli/symptoms-causes/syc-20372058#:~:text=Escherichia%20coli%20(E.%20coli),cramps%2C%20bloody%20diarrhea%20and%20vomiting</t>
  </si>
  <si>
    <t>E. coli</t>
  </si>
  <si>
    <t>Mayo Clinic</t>
  </si>
  <si>
    <t>https://www.mayoclinic.org/diseases-conditions/salmonella/symptoms-causes/syc-20355329#:~:text=Salmonella%20bacteria%20typically%20live%20in,within%20eight%20to%2072%20hours</t>
  </si>
  <si>
    <t>Salmonella infection</t>
  </si>
  <si>
    <t>https://www.sciencedirect.com/science/article/abs/pii/S0278431918310582</t>
  </si>
  <si>
    <t>Exploring safety of food truck products in a developed country</t>
  </si>
  <si>
    <t>vol. 81, pp 150-158</t>
  </si>
  <si>
    <t xml:space="preserve">B. Okumus, S. Sönmez, S. Moore et al </t>
  </si>
  <si>
    <t>https://www.smithsonianmag.com/arts-culture/bacteria-in-beverages-the-good-and-the-bad-76774546/</t>
  </si>
  <si>
    <t>Bacteria in Beverages: The Good and the Bad</t>
  </si>
  <si>
    <t>Smithsonian Magazine</t>
  </si>
  <si>
    <t>A. Fiegl</t>
  </si>
  <si>
    <t xml:space="preserve"> Food products both contribute to long term health and detract from it. Humans require adequate nutrition to live. The majority of food and beverages that are healthy, natural (non-synthetic) and minimally processed support the long-term health of humans [2].  Equally, highly processed, energy dense foods that are unnaturally high in salt, sugar and fat may contribute to a global 'obesity epidemic' [2]. Several studies have found a correlation between fast-food consumption, or proximity to fast food restaurants, and a high Body Mass Index (BMI) [42]. People who are overweight and or obese are at an incrased risk for other health conditions, including high blood pressure, diabetes, heart disease and cancer [43]. In addition, many food and beverage services offer alcoholic beverages. Excessive, long-term alcohol consumption has been linked to chronic physical and mental health issues, including liver damage, cardiovascular diseases and cancer [44]. Furthermore, some food and beverage service providers, such as takeaway providers, use plastic food packaging to deliver and transport products. Studies have found that harmful chemicals, such as bisphenols, phthalates and polyfluroalkyls may leach into food from plastic packaging. These may have impact on the endocrine and reproductive human health issues, particularly in children [45]. </t>
  </si>
  <si>
    <t>https://ajph.aphapublications.org/doi/full/10.2105/AJPH.2008.137638</t>
  </si>
  <si>
    <t>Proximity of Fast-Food Restaurants to Schools and Adolescent Obesity</t>
  </si>
  <si>
    <t>B. Davis and C. Carpenter</t>
  </si>
  <si>
    <t>vol. 99, no. 3, pp 505-510</t>
  </si>
  <si>
    <t>https://www.niddk.nih.gov/health-information/weight-management/health-risks-overweight</t>
  </si>
  <si>
    <t>Health Risks of Being Overweight</t>
  </si>
  <si>
    <t>National Institute of Diabetes and Digestive and Kidney Diseases</t>
  </si>
  <si>
    <t>American Journal of Public Health</t>
  </si>
  <si>
    <t>https://www.alcohol.org/effects/</t>
  </si>
  <si>
    <t>Effects of Alcohol on the Body &amp; Mind</t>
  </si>
  <si>
    <t>American Addiction Centers</t>
  </si>
  <si>
    <t>N. Monico</t>
  </si>
  <si>
    <t>https://foodprint.org/reports/the-foodprint-of-food-packaging/</t>
  </si>
  <si>
    <t>The FoodPrint of Food Packaging</t>
  </si>
  <si>
    <t>FoodPrint</t>
  </si>
  <si>
    <t xml:space="preserve">Alcohol is considered a potential addictive substance as consuming it releases endorphins that trigger a repeat response in certain humans [46]. Alcoholism is a chronic disease that results in an emotional dependence on alcohol and an inability to regulate consumption [47]. Certain food and beverage products contain also significant amounts of sugar, which has also considered to have addictive potential as it releases dopamine in the human brain [48]. Generally, most natural food products are not considered addictive. </t>
  </si>
  <si>
    <t>https://www.webmd.com/mental-health/addiction/news/20120111/study-sheds-more-light-on-why-some-get-alcoholism#1</t>
  </si>
  <si>
    <t>Why Is Alcohol Addictive? Study Offers Clues</t>
  </si>
  <si>
    <t>WebMD</t>
  </si>
  <si>
    <t>S. Boyles</t>
  </si>
  <si>
    <t>https://www.mayoclinic.org/diseases-conditions/alcohol-use-disorder/symptoms-causes/syc-20369243</t>
  </si>
  <si>
    <t>Alcohol use disorder</t>
  </si>
  <si>
    <t>https://www.ncbi.nlm.nih.gov/pmc/articles/PMC2235907/</t>
  </si>
  <si>
    <t>Evidence for sugar addiction: Behavioral and neurochemical effects of intermittent, excessive sugar intake</t>
  </si>
  <si>
    <t>Neuroscience &amp; Biobehavioral Reviews</t>
  </si>
  <si>
    <t>N. M. Avena, P. Rada and B. G. Hoebel</t>
  </si>
  <si>
    <t>vol. 32, no. 1, pp 20-39</t>
  </si>
  <si>
    <t>Some food and beverage products, particularly those with an emphasis on minimally processed natural ingredients are unlikely to cause harm to the user. Other products may be processed with synthetic additives for taste or colour, particularly in fizzy drinks [49].</t>
  </si>
  <si>
    <t>https://www.dentistryiq.com/dental-hygiene/student-hygiene/article/16366322/beyond-the-sugar-chemicals-in-sodas-and-their-link-to-systemic-diseases-and-oral-health#:~:text=Our%20paper%20discusses%20several%20chemicals,acid%2C%20and%20brominated%20vegetable%20oil</t>
  </si>
  <si>
    <t>Beyond the sugar: Chemicals in sodas and their link to systemic diseases and oral health</t>
  </si>
  <si>
    <t>Dentistry iQ</t>
  </si>
  <si>
    <t>S. Biggs, J. Dunn and M. Yao</t>
  </si>
  <si>
    <t>Most food and beverages are not likely to cause harm to consumers during intended use, if misused or at the end of their life. Alcohol misuse may lead to harm to the user and wider society, including injuries, accidents, medical, social and family problems [36]. In the US alone, alcohol is involved in more than 88,000 deaths per year [37].</t>
  </si>
  <si>
    <t>https://link.springer.com/article/10.1007/s10311-015-0507-5</t>
  </si>
  <si>
    <t>Greenhouse gas emissions from organic waste composting</t>
  </si>
  <si>
    <t>Environmental Chemistry Letters</t>
  </si>
  <si>
    <t>vol. 13, pp 223-238</t>
  </si>
  <si>
    <t xml:space="preserve">A. Sanchez, A. Artola, X. Font et al. </t>
  </si>
  <si>
    <t xml:space="preserve">Some members of the industry, including sit down restaurants where the food is prepared, made and consumed onsite, may be less reliant on single use products. Other service providers, including food trucks, fast food chains and street vendors typically rely on single use containers, straws, cups, bags, utensils and bottles for delivering food and beverage products in a convenient, cost-efficient and sanitary manner. These may be made from paper, plastic, foam, aluminium or other material products [51]. It is difficult to quantify the food and beverage industry's exact contribution to single use pollution, but to give context to the scale of the problem, over 500 billion disposable cups are consumed every year globally. Styrofoam cannot be fully recycled and will still be present in landfills 500 years from now [52]. Many international governments are moving to regulate phasing out single use plastics in restaurants [53].  </t>
  </si>
  <si>
    <t>http://www.fpi.org/fpi/files/ccLibraryFiles/Filename/000000000192/20080211153727_2.pdf</t>
  </si>
  <si>
    <t>Single-Use Foodservice Packaging: A Tutorial</t>
  </si>
  <si>
    <t>Foodservice Packaging</t>
  </si>
  <si>
    <t>https://www.earthday.org/fact-sheet-single-use-plastics/</t>
  </si>
  <si>
    <t>Fact Sheet: Single Use Plastics</t>
  </si>
  <si>
    <t>Earth Day</t>
  </si>
  <si>
    <t>https://www.theguardian.com/world/2020/jan/19/china-moves-to-phase-out-single-use-plastics</t>
  </si>
  <si>
    <t>China moves to phase out single-use plastics</t>
  </si>
  <si>
    <t>Reuters</t>
  </si>
  <si>
    <t>https://time.com/4412535/food-fraud-olive-oil/</t>
  </si>
  <si>
    <t>Your Fridge Might Be Full of Fake Food</t>
  </si>
  <si>
    <t xml:space="preserve">https://www.forbes.com/sites/robwaters/2017/06/21/soda-and-fast-food-lobbyists-push-state-preemption-laws-to-prevent-local-regulation/?sh=34fafe0e745d </t>
  </si>
  <si>
    <t>https://www.nytimes.com/2016/08/25/upshot/more-evidence-that-soda-taxes-cut-soda-drinking.html</t>
  </si>
  <si>
    <t>https://foodtank.com/news/2015/08/world-health-organization-study-proves-need-for-regulation-of-fast-food/</t>
  </si>
  <si>
    <t>World Health Organization Study Proves Need for Regulation of Fast Food Industries</t>
  </si>
  <si>
    <t>Food Tank</t>
  </si>
  <si>
    <t>Soda And Fast Food Lobbyists Push State Preemption Laws To Prevent Local Regulation</t>
  </si>
  <si>
    <t>R. Waters</t>
  </si>
  <si>
    <t>M. Sanger-Katz</t>
  </si>
  <si>
    <t>More Evidence That Soda Taxes Cut Soda Drinking</t>
  </si>
  <si>
    <t xml:space="preserve">The World Health Organisation and other public health experts has called for the implementation of policies that increase regulation of food providers' social impacts, including introducing more transparent nutritional information on menus, providing economic incentives for fresh food, introducting taxes on ultra-processed, sugary foods and regulating advertising to combat obesity [55] [56] [57]. This has attracted pushback from industry lobbysists, including from fast food chains, that are pushing preemptions against local regulations [56]. The food and beverage industry in the US spent more than $33 million on lobbying in 2015. Many of the top issues include taxes, food regulations and health of its consumers and workers, including minimum wage, health care reform and marketing regulations [58]. </t>
  </si>
  <si>
    <t>https://www.eater.com/2016/3/17/11224696/lobby-fast-food-restaurants-lobbying</t>
  </si>
  <si>
    <t>V. Dixon</t>
  </si>
  <si>
    <t>Restaurants, Lobbying, and the Politics of Persuasion</t>
  </si>
  <si>
    <t>Eater</t>
  </si>
  <si>
    <t xml:space="preserve">[https://www.vpr.org/post/qa-rebecca-rupp-how-food-shapes-society#stream/0]. </t>
  </si>
  <si>
    <t>29/1/2021</t>
  </si>
  <si>
    <t>Q&amp;A: Rebecca Rupp On How Food Shapes Society</t>
  </si>
  <si>
    <t>Vermont Public Radio</t>
  </si>
  <si>
    <t>J.Lindholm and P.Daniels</t>
  </si>
  <si>
    <t xml:space="preserve"> https://www.globenewswire.com/news-release/2020/10/20/2110853/0/en/Global-Food-and-Beverages-Market-Forecast-to-Grow-to-6111-1-Billion-in-2020-at-a-CAGR-of-2-9-from-2019.html</t>
  </si>
  <si>
    <t>Research and Markets</t>
  </si>
  <si>
    <t>Report</t>
  </si>
  <si>
    <t>Global Food and Beverages Market Forecast to Grow to $6111.1 Billion in 2020 at a CAGR of 2.9% from 2019</t>
  </si>
  <si>
    <t xml:space="preserve">Food and beverage production services are integral members and shapers of human society. Throughout human history, a meal has been a place of congregation and community where kinship, shared ethics and ideas were developed and discussed.[59] It is an industry woven into the fabric of our society, underpinned by the significant economic contribution the sector makes globally. The food and beverage sector are expected to be $7527.5 billion in 2023. [60] This Business Activity includes fixed sites, such as restaurants (on-site and take-away), bars, cafes and canteens, as well as more transient forms of food provision, such as meal and/or beverage delivery, food trucks, food stalls and event catering. This Business Activity includes the provision of food and beverages to customers for immediate consumption. It is characterized by the preparation and provision of perishable consumables; businesses typically source raw ingredients, combine, cook and transform those ingredients, and then serve the output to a customer for immediate consumption. This definition excludes the manufacturing of food and beverages intended for consumption later.  
The industry is large and varied, encompassing entire global chains such as McDonalds, to tiny, single dish street vendors in Vietnam. This means that the nature and intensity of typical industry impacts varies according to the ownership model (chains, franchises and independently owned), the business design and structure (restaurants, catering businesses, food trucks, street vendors) and the style of restaurant (plant-based, fast food, fine dining). Despite the variations of the sector, there are key high-risk impacts that straddle all businesses within the industry. These include high operational emissions from energy and water consumption, particularly for fast food restaurants operating for many hours; meeting strict food safety and sanitary regulations to protect consumer health and safety; employee health and terms, particularly the employment of migrant and child workers and the long unsociable hours; the increasing demands for global regulations that will curb obesity epidemic and the consumer demand for healthier, transparent and more nutritious food. </t>
  </si>
  <si>
    <t xml:space="preserve">Most food and beverages are not likely to cause harm to consumers if misused. Alcohol misuse may lead to harm to the user and wider society, including injuries, accidents, medical, social and family problems [36]. In the US alone, alcohol is involved in more than 88,000 deaths per year [37]. </t>
  </si>
  <si>
    <t xml:space="preserve">Food products both contribute to long term health and detract from it. Humans require adequate nutrition to live. The majority of food and beverages that are healthy, natural (non-synthetic) and minimally processed support the long-term health of humans [2].  Equally, highly processed, energy dense foods that are unnaturally high in salt, sugar and fat may contribute to a global 'obesity epidemic' [2]. Several studies have found a correlation between fast-food consumption, or proximity to fast food restaurants, and a high Body Mass Index (BMI) [42]. People who are overweight and or obese are at an incrased risk for other health conditions, including high blood pressure, diabetes, heart disease and cancer [43]. In addition, many food and beverage services offer alcoholic beverages. Excessive, long-term alcohol consumption has been linked to chronic physical and mental health issues, including liver damage, cardiovascular diseases and cancer [44]. Furthermore, some food and beverage service providers, such as takeaway providers, use plastic food packaging to deliver and transport products. Studies have found that harmful chemicals, such as bisphenols, phthalates and polyfluroalkyls may leach into food from plastic packaging. These may have impact on the endocrine and reproductive human health issues, particularly in children [45]. </t>
  </si>
  <si>
    <t xml:space="preserve">
</t>
  </si>
  <si>
    <t xml:space="preserve">Supply chains may be complex or simple depending on the style, size and business model of provider though all will typically rely on multiple inputs. Large franchised or chain food and beverage services in particular rely on complex and multi-tiered supply chains. Purchasing decisions may be negotiated at a group level to secure better prices or subject to strict quality criteria, with individual restaurants having to purchase from approved main, premium and alternate suppliers to cover unpredictable supply chain shortages [4] [11] [12]. Alternatively, some food and beverage providers have simple supply chains, either growing their own ingredients or sourcing local artisinal produce out of principle or to meet customer demand [5]. Suppliers may include seed companies, farmers, distributors, processors and transportation providers [10] [13]. </t>
  </si>
  <si>
    <t xml:space="preserve">Food and beverage providers must adhere to strict hygiene practices to meet consumer food safety standards. This typically requires busineses to manage and store chemicals onsite to sanitise and disinfect equipment. In most countries, suppliers are legally required to ensure that chemicals used in preparation areas are safe for human health however there may be health risks associated with human exposure to undiluted chemicals [15]. Refrigeration units are an industry norm to store and display persishable food. Chloroflurocarbons (CFCs) and / or  hydrochlorofluorocarbons (HCFCs) used as gases in refrigeration equipment commonly leak into the atmosphere during the equipment's use phase. Both destroy the ozone layer that protects Earth from harmful UV radiation from the sun [16].  </t>
  </si>
  <si>
    <t xml:space="preserve">Food and beverage services produce food and packaging waste. Food waste occurs at various points at the food preparation and delivery value chain, including food that does not reach consumers, foods that spoil or are damaged in transportation or storage, and food wasted during cooking including oils [2] [4]. Exact data on global foodwaste is difficult to obtain due to a lack of granularity and representation of all parts of the hospitality industry in datasets [20]. Food packaging waste in the preparation phase includes materials used to transport and deliver food used in food transporation such as crates, boxes and plastic wrapping [4]. </t>
  </si>
  <si>
    <r>
      <t>FF: I imagine that even providers who source many of their own ingredients, typically will require additional inputs. I suggest saying 'yes' here, instead of SPLIT in this case. The case if different for BE03, which makes sense as a split, given your reasoning.</t>
    </r>
    <r>
      <rPr>
        <sz val="13"/>
        <color rgb="FF338CA6"/>
        <rFont val="Calibri"/>
        <family val="2"/>
      </rPr>
      <t xml:space="preserve"> S+G: AGREED AND ACTIONED</t>
    </r>
  </si>
  <si>
    <r>
      <t xml:space="preserve">Just sense checking that this is what is intended by this question: Are multiple different produce types considered different materials? Or is it one homogenous material (e.g. produce) in which case we should answer 'No'?
</t>
    </r>
    <r>
      <rPr>
        <sz val="13"/>
        <color theme="2"/>
        <rFont val="Calibri"/>
        <family val="2"/>
      </rPr>
      <t>FF: You've interpreted this correctly. The intent is to identify types of activities which require a range of different types of inputs.</t>
    </r>
    <r>
      <rPr>
        <sz val="13"/>
        <color theme="1"/>
        <rFont val="Calibri"/>
        <family val="2"/>
      </rPr>
      <t xml:space="preserve"> </t>
    </r>
    <r>
      <rPr>
        <sz val="13"/>
        <color rgb="FF338CA6"/>
        <rFont val="Calibri"/>
        <family val="2"/>
      </rPr>
      <t>S+ G= Cool. thanks for clarifying</t>
    </r>
  </si>
  <si>
    <r>
      <t>Your rationales for BE15-BE17 are really strong, and highlighting significant concerns applicable across different types of businesses. I suggest we could loose this one however, and here's why: While technical correct, this characteristics is mostly focused on flagging goods that have harmful substances purposely 'built into them'.</t>
    </r>
    <r>
      <rPr>
        <sz val="13"/>
        <color rgb="FF338CA6"/>
        <rFont val="Calibri"/>
        <family val="2"/>
      </rPr>
      <t xml:space="preserve"> S+G: Cool thanks- deleted and changed. </t>
    </r>
  </si>
  <si>
    <r>
      <t>I've suggested you remove this rationale further up and change to No here</t>
    </r>
    <r>
      <rPr>
        <sz val="13"/>
        <color rgb="FF338CA6"/>
        <rFont val="Calibri"/>
        <family val="2"/>
      </rPr>
      <t>. S+G: Thanks</t>
    </r>
  </si>
  <si>
    <t xml:space="preserve">Change to NO - since this isn't a large proportion of food/bev. Also, farm-to-table is only about buying from farms directly (still includes procurement) </t>
  </si>
  <si>
    <t>Change to YES</t>
  </si>
  <si>
    <t xml:space="preserve">Food providers generally cook with large amounts of oils and organic matter which can be aeorosolised and ventilated as exhaust fumes into the urban environment [17]. Organic aerosol is a major component of PM2.5, an air pollutant that is able to travel into human respiratory tracts. Short term exposure to PM2.5 may irritate the eye, nose, throat and lungs. Over the medium to long term, exposure may impede lung function and lead to asthma, heart disease, bronchitis and mortality [18]. Emissions from cooking and catering contribute to around 13% of particle pollution in London, and studies in the US have found that particle pollution from restaurants is greater than that from major roads [19]. </t>
  </si>
  <si>
    <t xml:space="preserve">S+G: Meant to put as 'Yes' not split 
</t>
  </si>
  <si>
    <t>Is this the same as hazardous material??</t>
  </si>
  <si>
    <t>Same comment as above</t>
  </si>
  <si>
    <t>Most food and beverages are not likely to cause harm to consumers during intended use, if misused or at the end of their life.However,  alcohol misuse may lead to harm to the user and wider society, including injuries, accidents, medical, social and family problems [36]. In the US alone, alcohol is involved in more than 88,000 deaths per year [37].</t>
  </si>
  <si>
    <t>Change to SPLIT</t>
  </si>
  <si>
    <t>Food and beverage services do not have any characteristics that would make it more susceptible to breaching the ‘spirit and the letter’ of tax regulation.</t>
  </si>
  <si>
    <t>Similar to Kevin's comment about business ethics, is this the same? Conflict, terrorism, money laundering etc.
Good to keep.</t>
  </si>
  <si>
    <r>
      <t xml:space="preserve">AF: Do the leakages associated with refrigeration equipment typically occur during use? If the leakage typically occurs at end-of life I'd consider it outside of the scope here.  S+G: </t>
    </r>
    <r>
      <rPr>
        <sz val="13"/>
        <color rgb="FF338CA6"/>
        <rFont val="Calibri"/>
        <family val="2"/>
      </rPr>
      <t xml:space="preserve">They occur during use phase :) </t>
    </r>
    <r>
      <rPr>
        <sz val="13"/>
        <color theme="1"/>
        <rFont val="Calibri"/>
        <family val="2"/>
      </rPr>
      <t xml:space="preserve">
</t>
    </r>
    <r>
      <rPr>
        <sz val="13"/>
        <color theme="4"/>
        <rFont val="Calibri"/>
        <family val="2"/>
      </rPr>
      <t>Don’t think this warrants and upgrade - check with team. Change to NO following team chat. If the other's hadn't been upgraded then MODERATE.</t>
    </r>
  </si>
  <si>
    <t>The sector has significant variations in employment terms. Management roles or skill-specific jobs are more likely to have regular salaries and contracts. Seasonal and lower skilled staff such as wait staff or dishwashers may have zero hour or casual contracts dependant on tips, resulting in unpredictable income.</t>
  </si>
  <si>
    <t xml:space="preserve">Most food and beverages are not likely to cause harm to consumers if misuses. However,  alcohol misuse may lead to harm to the user and wider society, including injuries, accidents, medical, social and family problems [36]. In the US alone, alcohol is involved in more than 88,000 deaths per year [37]. </t>
  </si>
  <si>
    <r>
      <t xml:space="preserve">Composting food scraps may force the user to release negligible amounts of GHG emissions [50]. </t>
    </r>
    <r>
      <rPr>
        <sz val="13"/>
        <color theme="4"/>
        <rFont val="Calibri"/>
        <family val="2"/>
      </rPr>
      <t>Food and beverage service companies do not provide goods or services which would force the consumer to emit greenhouse gases.</t>
    </r>
  </si>
  <si>
    <r>
      <rPr>
        <sz val="13"/>
        <color theme="1"/>
        <rFont val="Calibri"/>
        <family val="2"/>
      </rPr>
      <t xml:space="preserve">The food and beverage sector employs female, youth and minority workers due to the flexible and low entry barriers. Female employees may see the part-time casual nature of working as a way to earn money while meeting family demands [30]. </t>
    </r>
    <r>
      <rPr>
        <sz val="13"/>
        <color theme="4"/>
        <rFont val="Calibri"/>
        <family val="2"/>
      </rPr>
      <t xml:space="preserve">  
Not enough to keep as YES, change to NO.</t>
    </r>
  </si>
  <si>
    <t>Some restaurants have employ deceptive practices on their menu, mislabelling ingredients in order to charge premium prices on products. An Oceana study of New York seafood found that 100% of sushi restaurants sold fake fish. Similar practices have been used with olive oil and kobe beef [54]. 
Change to NO - not enough to qualify, could include money laundering but not in rationale.</t>
  </si>
  <si>
    <t>Although ethics-related issues will inevitably arise (e.g. anti-competitive practices), food and beverage services that do not serve alcohol do not have any high intensity ethical hotspots tied to its specific business activities.</t>
  </si>
  <si>
    <t xml:space="preserve">Food providers generally cook with large amounts of oils and organic matter which can be aeorosolised and ventilated as exhaust fumes into the urban environment [17]. These emissions can have negative impacts on human respiratory tracts if long-term exposure occurs. However, long-term concentrated exposure is unlikely to occur for community members.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</si>
</sst>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1"/>
      <name val="Calibri"/>
      <family val="2"/>
    </font>
    <font>
      <sz val="13"/>
      <name val="Calibri"/>
      <family val="2"/>
    </font>
    <font>
      <sz val="13"/>
      <color theme="2"/>
      <name val="Calibri"/>
      <family val="2"/>
    </font>
    <font>
      <sz val="13"/>
      <color theme="2"/>
      <name val="Calibri"/>
      <family val="2"/>
      <scheme val="minor"/>
    </font>
    <font>
      <sz val="13"/>
      <color rgb="FF338CA6"/>
      <name val="Calibri"/>
      <family val="2"/>
    </font>
    <font>
      <sz val="13"/>
      <color theme="4"/>
      <name val="Calibri"/>
      <family val="2"/>
    </font>
    <font>
      <sz val="13"/>
      <color theme="4"/>
      <name val="Calibri"/>
      <family val="2"/>
      <scheme val="minor"/>
    </font>
    <font>
      <sz val="12"/>
      <color theme="4"/>
      <name val="Calibri"/>
      <family val="2"/>
    </font>
    <font>
      <sz val="13"/>
      <color rgb="FF000000"/>
      <name val="Calibri"/>
      <family val="2"/>
      <scheme val="minor"/>
    </font>
  </fonts>
  <fills count="23">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FDDB3"/>
        <bgColor indexed="64"/>
      </patternFill>
    </fill>
    <fill>
      <patternFill patternType="solid">
        <fgColor rgb="FFFCDDB3"/>
        <bgColor indexed="64"/>
      </patternFill>
    </fill>
    <fill>
      <patternFill patternType="solid">
        <fgColor rgb="FFFCDEB3"/>
        <bgColor rgb="FF000000"/>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95">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42" fillId="15" borderId="5" xfId="0" applyFont="1" applyFill="1" applyBorder="1" applyAlignment="1" applyProtection="1">
      <alignment horizontal="left" vertical="center" wrapText="1"/>
      <protection locked="0"/>
    </xf>
    <xf numFmtId="0" fontId="43" fillId="15" borderId="6"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2" fillId="15" borderId="11" xfId="0" applyFont="1" applyFill="1" applyBorder="1" applyAlignment="1" applyProtection="1">
      <alignment horizontal="left"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17" fontId="0" fillId="15" borderId="5" xfId="0" applyNumberFormat="1" applyFill="1" applyBorder="1" applyAlignment="1" applyProtection="1">
      <alignment vertical="center"/>
      <protection locked="0"/>
    </xf>
    <xf numFmtId="0" fontId="42" fillId="15" borderId="1" xfId="0" applyFont="1" applyFill="1" applyBorder="1" applyAlignment="1" applyProtection="1">
      <alignment horizontal="left" vertical="center" wrapText="1"/>
      <protection locked="0"/>
    </xf>
    <xf numFmtId="14" fontId="0" fillId="15" borderId="5" xfId="0" applyNumberFormat="1" applyFont="1" applyFill="1" applyBorder="1" applyAlignment="1" applyProtection="1">
      <alignment vertical="center"/>
      <protection locked="0"/>
    </xf>
    <xf numFmtId="0" fontId="44" fillId="15" borderId="14" xfId="0" applyFont="1" applyFill="1" applyBorder="1" applyAlignment="1" applyProtection="1">
      <alignment horizontal="left" vertical="center" wrapText="1"/>
      <protection locked="0"/>
    </xf>
    <xf numFmtId="0" fontId="44" fillId="15" borderId="12" xfId="0" applyFont="1" applyFill="1" applyBorder="1" applyAlignment="1" applyProtection="1">
      <alignment horizontal="left" vertical="center" wrapText="1"/>
      <protection locked="0"/>
    </xf>
    <xf numFmtId="0" fontId="45" fillId="15" borderId="14" xfId="0" applyFont="1" applyFill="1" applyBorder="1" applyAlignment="1" applyProtection="1">
      <alignment horizontal="left" vertical="center" wrapText="1"/>
      <protection locked="0"/>
    </xf>
    <xf numFmtId="0" fontId="44" fillId="15" borderId="25" xfId="0" applyFont="1" applyFill="1" applyBorder="1" applyAlignment="1" applyProtection="1">
      <alignment horizontal="left" vertical="center" wrapText="1"/>
      <protection locked="0"/>
    </xf>
    <xf numFmtId="0" fontId="46" fillId="15" borderId="14" xfId="0" applyFont="1" applyFill="1" applyBorder="1" applyAlignment="1" applyProtection="1">
      <alignment horizontal="left" vertical="center" wrapText="1"/>
      <protection locked="0"/>
    </xf>
    <xf numFmtId="0" fontId="47" fillId="15" borderId="14" xfId="0" applyFont="1" applyFill="1" applyBorder="1" applyAlignment="1" applyProtection="1">
      <alignment horizontal="left" vertical="center" wrapText="1"/>
      <protection locked="0"/>
    </xf>
    <xf numFmtId="0" fontId="47" fillId="15" borderId="22" xfId="0" applyFont="1" applyFill="1" applyBorder="1" applyAlignment="1" applyProtection="1">
      <alignment horizontal="left" vertical="center" wrapText="1"/>
      <protection locked="0"/>
    </xf>
    <xf numFmtId="0" fontId="47" fillId="15" borderId="12" xfId="0" applyFont="1" applyFill="1" applyBorder="1" applyAlignment="1" applyProtection="1">
      <alignment horizontal="left" vertical="center" wrapText="1"/>
      <protection locked="0"/>
    </xf>
    <xf numFmtId="0" fontId="48" fillId="15" borderId="14" xfId="0" applyFont="1" applyFill="1" applyBorder="1" applyAlignment="1" applyProtection="1">
      <alignment horizontal="left" vertical="center" wrapText="1"/>
      <protection locked="0"/>
    </xf>
    <xf numFmtId="0" fontId="47" fillId="20" borderId="12" xfId="0" applyFont="1" applyFill="1" applyBorder="1" applyAlignment="1" applyProtection="1">
      <alignment horizontal="left" vertical="center" wrapText="1"/>
      <protection locked="0"/>
    </xf>
    <xf numFmtId="0" fontId="47" fillId="21" borderId="14" xfId="0" applyFont="1" applyFill="1" applyBorder="1" applyAlignment="1" applyProtection="1">
      <alignment horizontal="left" vertical="center" wrapText="1"/>
      <protection locked="0"/>
    </xf>
    <xf numFmtId="0" fontId="47" fillId="21" borderId="12" xfId="0" applyFont="1" applyFill="1" applyBorder="1" applyAlignment="1" applyProtection="1">
      <alignment horizontal="left" vertical="center" wrapText="1"/>
      <protection locked="0"/>
    </xf>
    <xf numFmtId="0" fontId="27" fillId="21" borderId="14" xfId="0" applyFont="1" applyFill="1" applyBorder="1" applyAlignment="1" applyProtection="1">
      <alignment horizontal="left" vertical="center" wrapText="1"/>
      <protection locked="0"/>
    </xf>
    <xf numFmtId="0" fontId="47" fillId="15" borderId="16" xfId="0" applyFont="1" applyFill="1" applyBorder="1" applyAlignment="1" applyProtection="1">
      <alignment horizontal="left" vertical="center" wrapText="1"/>
      <protection locked="0"/>
    </xf>
    <xf numFmtId="0" fontId="49" fillId="16" borderId="16" xfId="0" applyFont="1" applyFill="1" applyBorder="1" applyAlignment="1" applyProtection="1">
      <alignment horizontal="center" vertical="center" wrapText="1"/>
    </xf>
    <xf numFmtId="0" fontId="47" fillId="15" borderId="17" xfId="0" applyFont="1" applyFill="1" applyBorder="1" applyAlignment="1" applyProtection="1">
      <alignment horizontal="left" vertical="center" wrapText="1"/>
      <protection locked="0"/>
    </xf>
    <xf numFmtId="0" fontId="50" fillId="22" borderId="30"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FDDB3"/>
      <color rgb="FF338CA6"/>
      <color rgb="FFF2F2F2"/>
      <color rgb="FFFCDEB3"/>
      <color rgb="FFFCDDB3"/>
      <color rgb="FFFFC073"/>
      <color rgb="FFBBDFEA"/>
      <color rgb="FF99D4E1"/>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Normal="100" workbookViewId="0"/>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5" t="s">
        <v>384</v>
      </c>
      <c r="B1" s="43" t="s">
        <v>632</v>
      </c>
    </row>
    <row r="4" spans="1:18" ht="31" customHeight="1" x14ac:dyDescent="0.2">
      <c r="A4" s="262" t="s">
        <v>447</v>
      </c>
      <c r="B4" s="262"/>
      <c r="D4" s="262" t="s">
        <v>385</v>
      </c>
      <c r="E4" s="263"/>
      <c r="F4" s="13"/>
      <c r="G4" s="13"/>
      <c r="H4" s="14"/>
    </row>
    <row r="5" spans="1:18" ht="31" customHeight="1" x14ac:dyDescent="0.2">
      <c r="A5" s="266" t="s">
        <v>452</v>
      </c>
      <c r="B5" s="267"/>
      <c r="D5" s="15" t="s">
        <v>386</v>
      </c>
      <c r="E5" s="16" t="s">
        <v>387</v>
      </c>
      <c r="F5" s="13"/>
      <c r="G5" s="13"/>
      <c r="H5" s="14"/>
    </row>
    <row r="6" spans="1:18" ht="44" customHeight="1" x14ac:dyDescent="0.2">
      <c r="A6" s="173">
        <v>1</v>
      </c>
      <c r="B6" s="32" t="s">
        <v>534</v>
      </c>
      <c r="D6" s="17" t="s">
        <v>388</v>
      </c>
      <c r="E6" s="18" t="s">
        <v>389</v>
      </c>
      <c r="F6" s="19"/>
      <c r="G6" s="19"/>
      <c r="H6" s="19"/>
      <c r="R6" s="164" t="str">
        <f>D6</f>
        <v>Highest</v>
      </c>
    </row>
    <row r="7" spans="1:18" ht="89" customHeight="1" x14ac:dyDescent="0.2">
      <c r="A7" s="174">
        <v>2</v>
      </c>
      <c r="B7" s="34" t="s">
        <v>484</v>
      </c>
      <c r="D7" s="20" t="s">
        <v>390</v>
      </c>
      <c r="E7" s="21" t="s">
        <v>391</v>
      </c>
      <c r="F7" s="19"/>
      <c r="G7" s="19"/>
      <c r="H7" s="19"/>
      <c r="R7" s="164"/>
    </row>
    <row r="8" spans="1:18" ht="53" customHeight="1" x14ac:dyDescent="0.2">
      <c r="A8" s="173">
        <v>3</v>
      </c>
      <c r="B8" s="32" t="s">
        <v>485</v>
      </c>
      <c r="D8" s="17" t="s">
        <v>392</v>
      </c>
      <c r="E8" s="22" t="s">
        <v>393</v>
      </c>
      <c r="F8" s="19"/>
      <c r="G8" s="19"/>
      <c r="H8" s="19"/>
      <c r="R8" s="164"/>
    </row>
    <row r="9" spans="1:18" ht="30" customHeight="1" x14ac:dyDescent="0.2">
      <c r="A9" s="266" t="s">
        <v>454</v>
      </c>
      <c r="B9" s="267"/>
      <c r="D9" s="23" t="s">
        <v>67</v>
      </c>
      <c r="E9" s="24" t="s">
        <v>394</v>
      </c>
      <c r="F9" s="19"/>
      <c r="G9" s="19"/>
      <c r="H9" s="19"/>
      <c r="R9" s="164"/>
    </row>
    <row r="10" spans="1:18" ht="30" customHeight="1" x14ac:dyDescent="0.2">
      <c r="A10" s="174">
        <v>1</v>
      </c>
      <c r="B10" s="34" t="s">
        <v>480</v>
      </c>
      <c r="D10" s="27"/>
      <c r="E10" s="28"/>
      <c r="F10" s="19"/>
      <c r="G10" s="19"/>
      <c r="H10" s="19"/>
      <c r="R10" s="164"/>
    </row>
    <row r="11" spans="1:18" ht="68" customHeight="1" x14ac:dyDescent="0.2">
      <c r="A11" s="173">
        <v>2</v>
      </c>
      <c r="B11" s="32" t="s">
        <v>481</v>
      </c>
      <c r="D11" s="168"/>
      <c r="E11" s="168"/>
      <c r="F11" s="25"/>
      <c r="G11" s="25"/>
      <c r="H11" s="26"/>
    </row>
    <row r="12" spans="1:18" ht="64" customHeight="1" x14ac:dyDescent="0.2">
      <c r="A12" s="174">
        <v>3</v>
      </c>
      <c r="B12" s="34" t="s">
        <v>451</v>
      </c>
      <c r="D12" s="169"/>
      <c r="E12" s="169"/>
      <c r="F12" s="170"/>
      <c r="G12" s="28"/>
      <c r="H12" s="28"/>
    </row>
    <row r="13" spans="1:18" s="29" customFormat="1" ht="116" customHeight="1" x14ac:dyDescent="0.2">
      <c r="A13" s="173">
        <v>4</v>
      </c>
      <c r="B13" s="32" t="s">
        <v>450</v>
      </c>
      <c r="D13" s="27"/>
      <c r="E13" s="28"/>
      <c r="F13" s="28"/>
      <c r="G13" s="28"/>
      <c r="H13" s="28"/>
    </row>
    <row r="14" spans="1:18" s="29" customFormat="1" ht="68" x14ac:dyDescent="0.2">
      <c r="A14" s="174">
        <v>5</v>
      </c>
      <c r="B14" s="34" t="s">
        <v>486</v>
      </c>
      <c r="D14" s="27"/>
      <c r="E14" s="28"/>
      <c r="F14" s="28"/>
      <c r="G14" s="28"/>
      <c r="H14" s="28"/>
    </row>
    <row r="15" spans="1:18" s="29" customFormat="1" ht="68" x14ac:dyDescent="0.2">
      <c r="A15" s="173">
        <v>6</v>
      </c>
      <c r="B15" s="32" t="s">
        <v>582</v>
      </c>
      <c r="D15" s="27"/>
      <c r="E15" s="28"/>
      <c r="F15" s="28"/>
      <c r="G15" s="28"/>
      <c r="H15" s="28"/>
    </row>
    <row r="16" spans="1:18" s="29" customFormat="1" ht="170" x14ac:dyDescent="0.2">
      <c r="A16" s="174">
        <v>7</v>
      </c>
      <c r="B16" s="34" t="s">
        <v>487</v>
      </c>
      <c r="D16" s="27"/>
      <c r="E16" s="28"/>
      <c r="F16" s="28"/>
      <c r="G16" s="28"/>
      <c r="H16" s="28"/>
    </row>
    <row r="17" spans="1:9" s="29" customFormat="1" ht="76" customHeight="1" x14ac:dyDescent="0.2">
      <c r="A17" s="173">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72" t="s">
        <v>446</v>
      </c>
      <c r="B20" s="273"/>
      <c r="D20" s="264" t="s">
        <v>445</v>
      </c>
      <c r="E20" s="265"/>
      <c r="F20" s="265"/>
      <c r="G20" s="265"/>
      <c r="H20" s="265"/>
      <c r="I20" s="265"/>
    </row>
    <row r="21" spans="1:9" ht="19" x14ac:dyDescent="0.2">
      <c r="A21" s="270" t="s">
        <v>897</v>
      </c>
      <c r="B21" s="270"/>
      <c r="D21" s="15" t="s">
        <v>488</v>
      </c>
      <c r="E21" s="15" t="s">
        <v>489</v>
      </c>
      <c r="F21" s="42" t="s">
        <v>453</v>
      </c>
      <c r="G21" s="15" t="s">
        <v>491</v>
      </c>
      <c r="H21" s="15" t="s">
        <v>490</v>
      </c>
      <c r="I21" s="15" t="s">
        <v>492</v>
      </c>
    </row>
    <row r="22" spans="1:9" x14ac:dyDescent="0.2">
      <c r="A22" s="271"/>
      <c r="B22" s="271"/>
      <c r="D22" s="39" t="s">
        <v>633</v>
      </c>
      <c r="E22" s="40" t="s">
        <v>637</v>
      </c>
      <c r="F22" s="41" t="str">
        <f>HYPERLINK(CONCATENATE("https://siccode.com/search-isic/",$D22),"Description")</f>
        <v>Description</v>
      </c>
      <c r="G22" s="182" t="s">
        <v>641</v>
      </c>
      <c r="H22" s="17" t="s">
        <v>642</v>
      </c>
      <c r="I22" s="17" t="s">
        <v>642</v>
      </c>
    </row>
    <row r="23" spans="1:9" x14ac:dyDescent="0.2">
      <c r="A23" s="271"/>
      <c r="B23" s="271"/>
      <c r="D23" s="36" t="s">
        <v>634</v>
      </c>
      <c r="E23" s="37" t="s">
        <v>638</v>
      </c>
      <c r="F23" s="38" t="str">
        <f t="shared" ref="F23:F25" si="0">HYPERLINK(CONCATENATE("https://siccode.com/search-isic/",$D23),"Description")</f>
        <v>Description</v>
      </c>
      <c r="G23" s="184" t="s">
        <v>641</v>
      </c>
      <c r="H23" s="20" t="s">
        <v>642</v>
      </c>
      <c r="I23" s="20" t="s">
        <v>642</v>
      </c>
    </row>
    <row r="24" spans="1:9" x14ac:dyDescent="0.2">
      <c r="A24" s="271"/>
      <c r="B24" s="271"/>
      <c r="D24" s="39" t="s">
        <v>635</v>
      </c>
      <c r="E24" s="40" t="s">
        <v>639</v>
      </c>
      <c r="F24" s="41" t="str">
        <f t="shared" si="0"/>
        <v>Description</v>
      </c>
      <c r="G24" s="182" t="s">
        <v>641</v>
      </c>
      <c r="H24" s="17" t="s">
        <v>642</v>
      </c>
      <c r="I24" s="17" t="s">
        <v>642</v>
      </c>
    </row>
    <row r="25" spans="1:9" x14ac:dyDescent="0.2">
      <c r="A25" s="271"/>
      <c r="B25" s="271"/>
      <c r="D25" s="36" t="s">
        <v>636</v>
      </c>
      <c r="E25" s="37" t="s">
        <v>640</v>
      </c>
      <c r="F25" s="38" t="str">
        <f t="shared" si="0"/>
        <v>Description</v>
      </c>
      <c r="G25" s="184" t="s">
        <v>641</v>
      </c>
      <c r="H25" s="20" t="s">
        <v>642</v>
      </c>
      <c r="I25" s="20" t="s">
        <v>642</v>
      </c>
    </row>
    <row r="26" spans="1:9" x14ac:dyDescent="0.2">
      <c r="A26" s="271"/>
      <c r="B26" s="271"/>
      <c r="D26" s="39"/>
      <c r="E26" s="40"/>
      <c r="F26" s="41"/>
      <c r="G26" s="182"/>
      <c r="H26" s="17"/>
      <c r="I26" s="183"/>
    </row>
    <row r="27" spans="1:9" ht="16" customHeight="1" x14ac:dyDescent="0.2">
      <c r="A27" s="271"/>
      <c r="B27" s="271"/>
      <c r="D27" s="36"/>
      <c r="E27" s="37"/>
      <c r="F27" s="38"/>
      <c r="G27" s="184"/>
      <c r="H27" s="20"/>
      <c r="I27" s="185"/>
    </row>
    <row r="28" spans="1:9" ht="16" customHeight="1" x14ac:dyDescent="0.2">
      <c r="A28" s="271"/>
      <c r="B28" s="271"/>
      <c r="D28" s="39"/>
      <c r="E28" s="40"/>
      <c r="F28" s="41"/>
      <c r="G28" s="182"/>
      <c r="H28" s="17"/>
      <c r="I28" s="183"/>
    </row>
    <row r="29" spans="1:9" x14ac:dyDescent="0.2">
      <c r="A29" s="271"/>
      <c r="B29" s="271"/>
      <c r="D29" s="36"/>
      <c r="E29" s="37"/>
      <c r="F29" s="38"/>
      <c r="G29" s="184"/>
      <c r="H29" s="20"/>
      <c r="I29" s="185"/>
    </row>
    <row r="30" spans="1:9" x14ac:dyDescent="0.2">
      <c r="A30" s="271"/>
      <c r="B30" s="271"/>
      <c r="D30" s="39"/>
      <c r="E30" s="40"/>
      <c r="F30" s="41"/>
      <c r="G30" s="182"/>
      <c r="H30" s="17"/>
      <c r="I30" s="183"/>
    </row>
    <row r="31" spans="1:9" x14ac:dyDescent="0.2">
      <c r="A31" s="271"/>
      <c r="B31" s="271"/>
      <c r="D31" s="36"/>
      <c r="E31" s="37"/>
      <c r="F31" s="38"/>
      <c r="G31" s="184"/>
      <c r="H31" s="20"/>
      <c r="I31" s="185"/>
    </row>
    <row r="32" spans="1:9" x14ac:dyDescent="0.2">
      <c r="A32" s="271"/>
      <c r="B32" s="271"/>
      <c r="D32" s="39"/>
      <c r="E32" s="40"/>
      <c r="F32" s="41"/>
      <c r="G32" s="182"/>
      <c r="H32" s="17"/>
      <c r="I32" s="183"/>
    </row>
    <row r="33" spans="1:9" x14ac:dyDescent="0.2">
      <c r="A33" s="271"/>
      <c r="B33" s="271"/>
      <c r="D33" s="36"/>
      <c r="E33" s="37"/>
      <c r="F33" s="38"/>
      <c r="G33" s="184"/>
      <c r="H33" s="20"/>
      <c r="I33" s="185"/>
    </row>
    <row r="34" spans="1:9" x14ac:dyDescent="0.2">
      <c r="A34" s="271"/>
      <c r="B34" s="271"/>
      <c r="D34" s="39"/>
      <c r="E34" s="40"/>
      <c r="F34" s="41"/>
      <c r="G34" s="182"/>
      <c r="H34" s="17"/>
      <c r="I34" s="183"/>
    </row>
    <row r="35" spans="1:9" ht="63" customHeight="1" x14ac:dyDescent="0.2">
      <c r="A35" s="271"/>
      <c r="B35" s="271"/>
      <c r="D35" s="36"/>
      <c r="E35" s="37"/>
      <c r="F35" s="38"/>
      <c r="G35" s="184"/>
      <c r="H35" s="20"/>
      <c r="I35" s="185"/>
    </row>
    <row r="36" spans="1:9" ht="17" customHeight="1" x14ac:dyDescent="0.2">
      <c r="A36" s="176"/>
      <c r="B36" s="176"/>
      <c r="D36" s="39"/>
      <c r="E36" s="40"/>
      <c r="F36" s="41"/>
      <c r="G36" s="182"/>
      <c r="H36" s="17"/>
      <c r="I36" s="183"/>
    </row>
    <row r="37" spans="1:9" ht="23" customHeight="1" x14ac:dyDescent="0.2">
      <c r="A37" s="268" t="s">
        <v>483</v>
      </c>
      <c r="B37" s="269"/>
      <c r="D37" s="36"/>
      <c r="E37" s="37"/>
      <c r="F37" s="38"/>
      <c r="G37" s="184"/>
      <c r="H37" s="20"/>
      <c r="I37" s="185"/>
    </row>
    <row r="38" spans="1:9" ht="19" x14ac:dyDescent="0.2">
      <c r="A38" s="15" t="s">
        <v>493</v>
      </c>
      <c r="B38" s="15" t="s">
        <v>494</v>
      </c>
      <c r="D38" s="39"/>
      <c r="E38" s="40"/>
      <c r="F38" s="41"/>
      <c r="G38" s="182"/>
      <c r="H38" s="17"/>
      <c r="I38" s="183"/>
    </row>
    <row r="39" spans="1:9" ht="51" x14ac:dyDescent="0.2">
      <c r="A39" s="171" t="s">
        <v>646</v>
      </c>
      <c r="B39" s="171" t="s">
        <v>643</v>
      </c>
      <c r="D39" s="36"/>
      <c r="E39" s="37"/>
      <c r="F39" s="38"/>
      <c r="G39" s="184"/>
      <c r="H39" s="20"/>
      <c r="I39" s="185"/>
    </row>
    <row r="40" spans="1:9" ht="51" x14ac:dyDescent="0.2">
      <c r="A40" s="172" t="s">
        <v>645</v>
      </c>
      <c r="B40" s="172" t="s">
        <v>644</v>
      </c>
      <c r="D40" s="39"/>
      <c r="E40" s="40"/>
      <c r="F40" s="41"/>
      <c r="G40" s="182"/>
      <c r="H40" s="17"/>
      <c r="I40" s="183"/>
    </row>
    <row r="41" spans="1:9" x14ac:dyDescent="0.2">
      <c r="A41" s="171"/>
      <c r="B41" s="171"/>
      <c r="D41" s="36"/>
      <c r="E41" s="37"/>
      <c r="F41" s="38"/>
      <c r="G41" s="184"/>
      <c r="H41" s="20"/>
      <c r="I41" s="185"/>
    </row>
    <row r="42" spans="1:9" x14ac:dyDescent="0.2">
      <c r="A42" s="172"/>
      <c r="B42" s="172"/>
      <c r="D42" s="39"/>
      <c r="E42" s="40"/>
      <c r="F42" s="41"/>
      <c r="G42" s="182"/>
      <c r="H42" s="17"/>
      <c r="I42" s="183"/>
    </row>
    <row r="43" spans="1:9" x14ac:dyDescent="0.2">
      <c r="A43" s="171"/>
      <c r="B43" s="171"/>
      <c r="D43" s="36"/>
      <c r="E43" s="37"/>
      <c r="F43" s="38"/>
      <c r="G43" s="184"/>
      <c r="H43" s="20"/>
      <c r="I43" s="185"/>
    </row>
    <row r="44" spans="1:9" x14ac:dyDescent="0.2">
      <c r="A44" s="172"/>
      <c r="B44" s="172"/>
      <c r="D44" s="39"/>
      <c r="E44" s="40"/>
      <c r="F44" s="41"/>
      <c r="G44" s="182"/>
      <c r="H44" s="17"/>
      <c r="I44" s="183"/>
    </row>
    <row r="45" spans="1:9" ht="18" customHeight="1" x14ac:dyDescent="0.2">
      <c r="A45" s="165"/>
      <c r="B45" s="165"/>
      <c r="D45" s="14"/>
      <c r="E45" s="14"/>
      <c r="F45" s="14"/>
      <c r="G45" s="14"/>
      <c r="H45" s="14"/>
      <c r="I45" s="14"/>
    </row>
    <row r="46" spans="1:9" ht="19" x14ac:dyDescent="0.2">
      <c r="A46" s="165"/>
      <c r="B46" s="165"/>
      <c r="D46" s="166"/>
      <c r="E46" s="166"/>
      <c r="F46" s="166"/>
      <c r="G46" s="166"/>
      <c r="H46" s="166"/>
      <c r="I46" s="166"/>
    </row>
    <row r="47" spans="1:9" x14ac:dyDescent="0.2">
      <c r="A47" s="165"/>
      <c r="B47" s="165"/>
      <c r="D47" s="167"/>
      <c r="E47" s="167"/>
      <c r="F47" s="167"/>
      <c r="G47" s="167"/>
      <c r="H47" s="167"/>
      <c r="I47" s="167"/>
    </row>
    <row r="48" spans="1:9" x14ac:dyDescent="0.2">
      <c r="A48" s="165"/>
      <c r="B48" s="165"/>
      <c r="D48" s="167"/>
      <c r="E48" s="167"/>
      <c r="F48" s="167"/>
      <c r="G48" s="167"/>
      <c r="H48" s="167"/>
      <c r="I48" s="167"/>
    </row>
    <row r="49" spans="1:9" x14ac:dyDescent="0.2">
      <c r="A49" s="165"/>
      <c r="B49" s="165"/>
      <c r="D49" s="167"/>
      <c r="E49" s="167"/>
      <c r="F49" s="167"/>
      <c r="G49" s="167"/>
      <c r="H49" s="167"/>
      <c r="I49" s="167"/>
    </row>
    <row r="50" spans="1:9" x14ac:dyDescent="0.2">
      <c r="A50" s="165"/>
      <c r="B50" s="165"/>
      <c r="D50" s="167"/>
      <c r="E50" s="167"/>
      <c r="F50" s="167"/>
      <c r="G50" s="167"/>
      <c r="H50" s="167"/>
      <c r="I50" s="167"/>
    </row>
    <row r="51" spans="1:9" x14ac:dyDescent="0.2">
      <c r="A51" s="165"/>
      <c r="B51" s="165"/>
      <c r="D51" s="167"/>
      <c r="E51" s="167"/>
      <c r="F51" s="167"/>
      <c r="G51" s="167"/>
      <c r="H51" s="167"/>
      <c r="I51" s="167"/>
    </row>
    <row r="52" spans="1:9" x14ac:dyDescent="0.2">
      <c r="A52" s="165"/>
      <c r="B52" s="165"/>
      <c r="D52" s="167"/>
      <c r="E52" s="167"/>
      <c r="F52" s="167"/>
      <c r="G52" s="167"/>
      <c r="H52" s="167"/>
      <c r="I52" s="167"/>
    </row>
    <row r="53" spans="1:9" x14ac:dyDescent="0.2">
      <c r="D53" s="167"/>
      <c r="E53" s="167"/>
      <c r="F53" s="167"/>
      <c r="G53" s="167"/>
      <c r="H53" s="167"/>
      <c r="I53" s="167"/>
    </row>
    <row r="54" spans="1:9" x14ac:dyDescent="0.2">
      <c r="D54" s="167"/>
      <c r="E54" s="167"/>
      <c r="F54" s="167"/>
      <c r="G54" s="167"/>
      <c r="H54" s="167"/>
      <c r="I54" s="167"/>
    </row>
    <row r="55" spans="1:9" x14ac:dyDescent="0.2">
      <c r="D55" s="167"/>
      <c r="E55" s="167"/>
      <c r="F55" s="167"/>
      <c r="G55" s="167"/>
      <c r="H55" s="167"/>
      <c r="I55" s="167"/>
    </row>
    <row r="56" spans="1:9" x14ac:dyDescent="0.2">
      <c r="D56" s="167"/>
      <c r="E56" s="167"/>
      <c r="F56" s="167"/>
      <c r="G56" s="167"/>
      <c r="H56" s="167"/>
      <c r="I56" s="167"/>
    </row>
    <row r="57" spans="1:9" x14ac:dyDescent="0.2">
      <c r="D57" s="167"/>
      <c r="E57" s="167"/>
      <c r="F57" s="167"/>
      <c r="G57" s="167"/>
      <c r="H57" s="167"/>
      <c r="I57" s="167"/>
    </row>
    <row r="58" spans="1:9" x14ac:dyDescent="0.2">
      <c r="D58" s="167"/>
      <c r="E58" s="167"/>
      <c r="F58" s="167"/>
      <c r="G58" s="167"/>
      <c r="H58" s="167"/>
      <c r="I58" s="167"/>
    </row>
    <row r="59" spans="1:9" x14ac:dyDescent="0.2">
      <c r="D59" s="167"/>
      <c r="E59" s="167"/>
      <c r="F59" s="167"/>
      <c r="G59" s="167"/>
      <c r="H59" s="167"/>
      <c r="I59" s="167"/>
    </row>
    <row r="60" spans="1:9" x14ac:dyDescent="0.2">
      <c r="D60" s="167"/>
      <c r="E60" s="167"/>
      <c r="F60" s="167"/>
      <c r="G60" s="167"/>
      <c r="H60" s="167"/>
      <c r="I60" s="167"/>
    </row>
    <row r="61" spans="1:9" x14ac:dyDescent="0.2">
      <c r="D61" s="167"/>
      <c r="E61" s="167"/>
      <c r="F61" s="167"/>
      <c r="G61" s="167"/>
      <c r="H61" s="167"/>
      <c r="I61" s="167"/>
    </row>
  </sheetData>
  <mergeCells count="8">
    <mergeCell ref="D4:E4"/>
    <mergeCell ref="D20:I20"/>
    <mergeCell ref="A9:B9"/>
    <mergeCell ref="A37:B37"/>
    <mergeCell ref="A21:B35"/>
    <mergeCell ref="A4:B4"/>
    <mergeCell ref="A5:B5"/>
    <mergeCell ref="A20:B20"/>
  </mergeCells>
  <conditionalFormatting sqref="H22:H43">
    <cfRule type="expression" dxfId="15" priority="12">
      <formula>$G22="All except"</formula>
    </cfRule>
  </conditionalFormatting>
  <conditionalFormatting sqref="E22:F43">
    <cfRule type="expression" dxfId="14" priority="11">
      <formula>$G22="Only"</formula>
    </cfRule>
  </conditionalFormatting>
  <conditionalFormatting sqref="D22:D43">
    <cfRule type="expression" dxfId="13" priority="10">
      <formula>$G22="Only"</formula>
    </cfRule>
  </conditionalFormatting>
  <conditionalFormatting sqref="I26:I43">
    <cfRule type="expression" dxfId="12" priority="8">
      <formula>$G26="Only"</formula>
    </cfRule>
  </conditionalFormatting>
  <conditionalFormatting sqref="I26:I43">
    <cfRule type="expression" dxfId="11" priority="7">
      <formula>$G26="All except"</formula>
    </cfRule>
  </conditionalFormatting>
  <conditionalFormatting sqref="H44">
    <cfRule type="expression" dxfId="10" priority="6">
      <formula>$G44="All except"</formula>
    </cfRule>
  </conditionalFormatting>
  <conditionalFormatting sqref="E44:F44">
    <cfRule type="expression" dxfId="9" priority="5">
      <formula>$G44="Only"</formula>
    </cfRule>
  </conditionalFormatting>
  <conditionalFormatting sqref="D44">
    <cfRule type="expression" dxfId="8" priority="4">
      <formula>$G44="Only"</formula>
    </cfRule>
  </conditionalFormatting>
  <conditionalFormatting sqref="I44">
    <cfRule type="expression" dxfId="7" priority="3">
      <formula>$G44="Only"</formula>
    </cfRule>
  </conditionalFormatting>
  <conditionalFormatting sqref="I44">
    <cfRule type="expression" dxfId="6" priority="2">
      <formula>$G44="All except"</formula>
    </cfRule>
  </conditionalFormatting>
  <conditionalFormatting sqref="I22:I25">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S253"/>
  <sheetViews>
    <sheetView tabSelected="1" zoomScale="80" zoomScaleNormal="80" workbookViewId="0">
      <pane xSplit="2" ySplit="4" topLeftCell="E91" activePane="bottomRight" state="frozenSplit"/>
      <selection activeCell="I1" sqref="I1:O1048576"/>
      <selection pane="topRight" activeCell="I1" sqref="I1:O1048576"/>
      <selection pane="bottomLeft" activeCell="I1" sqref="I1:O1048576"/>
      <selection pane="bottomRight" activeCell="S97" sqref="S97"/>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5" customWidth="1"/>
    <col min="7" max="7" width="2" style="91" customWidth="1"/>
    <col min="8" max="8" width="17.5" style="90" customWidth="1"/>
    <col min="9" max="9" width="61.5" style="177" customWidth="1"/>
    <col min="10" max="10" width="7.83203125" style="178" hidden="1" customWidth="1"/>
    <col min="11" max="17" width="4.1640625" style="179" hidden="1" customWidth="1"/>
    <col min="18" max="18" width="5.83203125" style="179" hidden="1" customWidth="1"/>
    <col min="19" max="19" width="70.1640625" style="179" customWidth="1"/>
    <col min="20" max="16384" width="10.83203125" style="11"/>
  </cols>
  <sheetData>
    <row r="1" spans="1:19" ht="60" x14ac:dyDescent="0.2">
      <c r="A1" s="44"/>
      <c r="B1" s="45" t="str">
        <f>IF(Introduction!B1&lt;&gt;"",Introduction!B1,"")</f>
        <v>Food and beverage services</v>
      </c>
      <c r="E1" s="47"/>
      <c r="F1" s="48"/>
    </row>
    <row r="2" spans="1:19" ht="18" thickBot="1" x14ac:dyDescent="0.25">
      <c r="E2" s="47"/>
      <c r="F2" s="47"/>
    </row>
    <row r="3" spans="1:19" s="93" customFormat="1" ht="27" thickTop="1" x14ac:dyDescent="0.2">
      <c r="A3" s="274" t="s">
        <v>442</v>
      </c>
      <c r="B3" s="274"/>
      <c r="C3" s="274"/>
      <c r="D3" s="274"/>
      <c r="E3" s="274"/>
      <c r="F3" s="274"/>
      <c r="G3" s="143"/>
      <c r="H3" s="275" t="s">
        <v>443</v>
      </c>
      <c r="I3" s="276"/>
      <c r="J3" s="276"/>
      <c r="K3" s="276"/>
      <c r="L3" s="276"/>
      <c r="M3" s="276"/>
      <c r="N3" s="276"/>
      <c r="O3" s="276"/>
      <c r="P3" s="276"/>
      <c r="Q3" s="276"/>
      <c r="R3" s="276"/>
      <c r="S3" s="277"/>
    </row>
    <row r="4" spans="1:19" s="95" customFormat="1" ht="41" thickBot="1" x14ac:dyDescent="0.3">
      <c r="A4" s="144" t="s">
        <v>84</v>
      </c>
      <c r="B4" s="144" t="s">
        <v>85</v>
      </c>
      <c r="C4" s="144" t="s">
        <v>35</v>
      </c>
      <c r="D4" s="144" t="s">
        <v>26</v>
      </c>
      <c r="E4" s="144" t="s">
        <v>380</v>
      </c>
      <c r="F4" s="144" t="s">
        <v>89</v>
      </c>
      <c r="G4" s="94"/>
      <c r="H4" s="111" t="s">
        <v>86</v>
      </c>
      <c r="I4" s="112" t="s">
        <v>396</v>
      </c>
      <c r="J4" s="112" t="s">
        <v>68</v>
      </c>
      <c r="K4" s="112" t="s">
        <v>61</v>
      </c>
      <c r="L4" s="112" t="s">
        <v>62</v>
      </c>
      <c r="M4" s="112" t="s">
        <v>64</v>
      </c>
      <c r="N4" s="112" t="s">
        <v>63</v>
      </c>
      <c r="O4" s="142" t="s">
        <v>623</v>
      </c>
      <c r="P4" s="142" t="s">
        <v>624</v>
      </c>
      <c r="Q4" s="142" t="s">
        <v>625</v>
      </c>
      <c r="R4" s="142" t="s">
        <v>626</v>
      </c>
      <c r="S4" s="113" t="s">
        <v>395</v>
      </c>
    </row>
    <row r="5" spans="1:19" s="93" customFormat="1" ht="253" thickTop="1" x14ac:dyDescent="0.2">
      <c r="A5" s="278" t="s">
        <v>0</v>
      </c>
      <c r="B5" s="278" t="s">
        <v>40</v>
      </c>
      <c r="C5" s="49" t="s">
        <v>178</v>
      </c>
      <c r="D5" s="49" t="s">
        <v>65</v>
      </c>
      <c r="E5" s="50" t="s">
        <v>177</v>
      </c>
      <c r="F5" s="51" t="s">
        <v>90</v>
      </c>
      <c r="G5" s="96"/>
      <c r="H5" s="133" t="s">
        <v>648</v>
      </c>
      <c r="I5" s="4" t="s">
        <v>657</v>
      </c>
      <c r="J5" s="156" t="s">
        <v>0</v>
      </c>
      <c r="K5" s="156">
        <f>IF(AND($H5="Yes",NOT(ISERROR(SEARCH("-H-",$C5)))),1,0)</f>
        <v>1</v>
      </c>
      <c r="L5" s="156">
        <f t="shared" ref="L5:L68" si="0">IF(AND($H5="Yes",NOT(ISERROR(SEARCH("-L-",$C5)))),1,0)</f>
        <v>0</v>
      </c>
      <c r="M5" s="156">
        <f t="shared" ref="M5:M68" si="1">IF(AND($H5="Yes",NOT(ISERROR(SEARCH("-U-",$C5)))),1,0)</f>
        <v>0</v>
      </c>
      <c r="N5" s="156">
        <f t="shared" ref="N5:N68" si="2">IF(AND($H5="Yes",NOT(ISERROR(SEARCH("-P-",$C5)))),1,0)</f>
        <v>0</v>
      </c>
      <c r="O5" s="156">
        <f>IF(AND($H5="Split",$D5="High"),1,0)</f>
        <v>0</v>
      </c>
      <c r="P5" s="156">
        <f>IF(AND($H5="Split",$D5="Low"),1,0)</f>
        <v>0</v>
      </c>
      <c r="Q5" s="156">
        <f>IF(AND($H5="Split",$D5="Unlikely"),1,0)</f>
        <v>0</v>
      </c>
      <c r="R5" s="156">
        <f>IF(AND($H5="Split",$D5="Moderate"),1,0)</f>
        <v>0</v>
      </c>
      <c r="S5" s="252"/>
    </row>
    <row r="6" spans="1:19" s="93" customFormat="1" ht="36" x14ac:dyDescent="0.2">
      <c r="A6" s="278"/>
      <c r="B6" s="278"/>
      <c r="C6" s="52" t="s">
        <v>179</v>
      </c>
      <c r="D6" s="52" t="s">
        <v>65</v>
      </c>
      <c r="E6" s="53" t="s">
        <v>184</v>
      </c>
      <c r="F6" s="54" t="s">
        <v>91</v>
      </c>
      <c r="G6" s="96"/>
      <c r="H6" s="130" t="s">
        <v>647</v>
      </c>
      <c r="I6" s="3"/>
      <c r="J6" s="157" t="s">
        <v>0</v>
      </c>
      <c r="K6" s="157">
        <f t="shared" ref="K6:K69" si="3">IF(AND($H6="Yes",NOT(ISERROR(SEARCH("-H-",$C6)))),1,0)</f>
        <v>0</v>
      </c>
      <c r="L6" s="157">
        <f t="shared" si="0"/>
        <v>0</v>
      </c>
      <c r="M6" s="157">
        <f t="shared" si="1"/>
        <v>0</v>
      </c>
      <c r="N6" s="157">
        <f t="shared" si="2"/>
        <v>0</v>
      </c>
      <c r="O6" s="157">
        <f>IF(AND($H6="Split",$D6="High"),1,0)</f>
        <v>0</v>
      </c>
      <c r="P6" s="157">
        <f>IF(AND($H6="Split",$D6="Low"),1,0)</f>
        <v>0</v>
      </c>
      <c r="Q6" s="157">
        <f>IF(AND($H6="Split",$D6="Unlikely"),1,0)</f>
        <v>0</v>
      </c>
      <c r="R6" s="157">
        <f>IF(AND($H6="Split",$D6="Moderate"),1,0)</f>
        <v>0</v>
      </c>
      <c r="S6" s="6"/>
    </row>
    <row r="7" spans="1:19" s="93" customFormat="1" ht="54" x14ac:dyDescent="0.2">
      <c r="A7" s="278"/>
      <c r="B7" s="278"/>
      <c r="C7" s="52" t="s">
        <v>180</v>
      </c>
      <c r="D7" s="52" t="s">
        <v>65</v>
      </c>
      <c r="E7" s="53" t="s">
        <v>185</v>
      </c>
      <c r="F7" s="54" t="s">
        <v>517</v>
      </c>
      <c r="G7" s="96"/>
      <c r="H7" s="130" t="s">
        <v>647</v>
      </c>
      <c r="I7" s="3"/>
      <c r="J7" s="157" t="s">
        <v>0</v>
      </c>
      <c r="K7" s="157">
        <f t="shared" si="3"/>
        <v>0</v>
      </c>
      <c r="L7" s="157">
        <f t="shared" si="0"/>
        <v>0</v>
      </c>
      <c r="M7" s="157">
        <f t="shared" si="1"/>
        <v>0</v>
      </c>
      <c r="N7" s="157">
        <f t="shared" si="2"/>
        <v>0</v>
      </c>
      <c r="O7" s="157">
        <f t="shared" ref="O7:O70" si="4">IF(AND($H7="Split",$D7="High"),1,0)</f>
        <v>0</v>
      </c>
      <c r="P7" s="157">
        <f t="shared" ref="P7:P70" si="5">IF(AND($H7="Split",$D7="Low"),1,0)</f>
        <v>0</v>
      </c>
      <c r="Q7" s="157">
        <f t="shared" ref="Q7:Q70" si="6">IF(AND($H7="Split",$D7="Unlikely"),1,0)</f>
        <v>0</v>
      </c>
      <c r="R7" s="157">
        <f t="shared" ref="R7:R70" si="7">IF(AND($H7="Split",$D7="Moderate"),1,0)</f>
        <v>0</v>
      </c>
      <c r="S7" s="6"/>
    </row>
    <row r="8" spans="1:19" s="93" customFormat="1" ht="36" x14ac:dyDescent="0.2">
      <c r="A8" s="278"/>
      <c r="B8" s="278"/>
      <c r="C8" s="52" t="s">
        <v>181</v>
      </c>
      <c r="D8" s="52" t="s">
        <v>65</v>
      </c>
      <c r="E8" s="53" t="s">
        <v>186</v>
      </c>
      <c r="F8" s="54" t="s">
        <v>92</v>
      </c>
      <c r="G8" s="96"/>
      <c r="H8" s="130" t="s">
        <v>647</v>
      </c>
      <c r="I8" s="3"/>
      <c r="J8" s="157" t="s">
        <v>0</v>
      </c>
      <c r="K8" s="157">
        <f t="shared" si="3"/>
        <v>0</v>
      </c>
      <c r="L8" s="157">
        <f t="shared" si="0"/>
        <v>0</v>
      </c>
      <c r="M8" s="157">
        <f t="shared" si="1"/>
        <v>0</v>
      </c>
      <c r="N8" s="157">
        <f t="shared" si="2"/>
        <v>0</v>
      </c>
      <c r="O8" s="157">
        <f t="shared" si="4"/>
        <v>0</v>
      </c>
      <c r="P8" s="157">
        <f t="shared" si="5"/>
        <v>0</v>
      </c>
      <c r="Q8" s="157">
        <f t="shared" si="6"/>
        <v>0</v>
      </c>
      <c r="R8" s="157">
        <f t="shared" si="7"/>
        <v>0</v>
      </c>
      <c r="S8" s="6"/>
    </row>
    <row r="9" spans="1:19" s="93" customFormat="1" ht="54" x14ac:dyDescent="0.2">
      <c r="A9" s="278"/>
      <c r="B9" s="278"/>
      <c r="C9" s="52" t="s">
        <v>182</v>
      </c>
      <c r="D9" s="52" t="s">
        <v>65</v>
      </c>
      <c r="E9" s="55" t="s">
        <v>612</v>
      </c>
      <c r="F9" s="56" t="s">
        <v>518</v>
      </c>
      <c r="G9" s="96"/>
      <c r="H9" s="130" t="s">
        <v>647</v>
      </c>
      <c r="I9" s="3"/>
      <c r="J9" s="157" t="s">
        <v>0</v>
      </c>
      <c r="K9" s="157">
        <f t="shared" si="3"/>
        <v>0</v>
      </c>
      <c r="L9" s="157">
        <f t="shared" si="0"/>
        <v>0</v>
      </c>
      <c r="M9" s="157">
        <f t="shared" si="1"/>
        <v>0</v>
      </c>
      <c r="N9" s="157">
        <f t="shared" si="2"/>
        <v>0</v>
      </c>
      <c r="O9" s="157">
        <f t="shared" si="4"/>
        <v>0</v>
      </c>
      <c r="P9" s="157">
        <f t="shared" si="5"/>
        <v>0</v>
      </c>
      <c r="Q9" s="157">
        <f t="shared" si="6"/>
        <v>0</v>
      </c>
      <c r="R9" s="157">
        <f t="shared" si="7"/>
        <v>0</v>
      </c>
      <c r="S9" s="6"/>
    </row>
    <row r="10" spans="1:19" s="93" customFormat="1" ht="36" x14ac:dyDescent="0.2">
      <c r="A10" s="278"/>
      <c r="B10" s="278"/>
      <c r="C10" s="52" t="s">
        <v>183</v>
      </c>
      <c r="D10" s="52" t="s">
        <v>65</v>
      </c>
      <c r="E10" s="55" t="s">
        <v>187</v>
      </c>
      <c r="F10" s="56" t="s">
        <v>93</v>
      </c>
      <c r="G10" s="96"/>
      <c r="H10" s="132" t="s">
        <v>647</v>
      </c>
      <c r="I10" s="9"/>
      <c r="J10" s="157" t="s">
        <v>0</v>
      </c>
      <c r="K10" s="157">
        <f t="shared" si="3"/>
        <v>0</v>
      </c>
      <c r="L10" s="157">
        <f t="shared" si="0"/>
        <v>0</v>
      </c>
      <c r="M10" s="157">
        <f t="shared" si="1"/>
        <v>0</v>
      </c>
      <c r="N10" s="157">
        <f t="shared" si="2"/>
        <v>0</v>
      </c>
      <c r="O10" s="157">
        <f t="shared" si="4"/>
        <v>0</v>
      </c>
      <c r="P10" s="157">
        <f t="shared" si="5"/>
        <v>0</v>
      </c>
      <c r="Q10" s="157">
        <f t="shared" si="6"/>
        <v>0</v>
      </c>
      <c r="R10" s="157">
        <f t="shared" si="7"/>
        <v>0</v>
      </c>
      <c r="S10" s="6"/>
    </row>
    <row r="11" spans="1:19" s="93" customFormat="1" ht="36" x14ac:dyDescent="0.2">
      <c r="A11" s="278"/>
      <c r="B11" s="278"/>
      <c r="C11" s="52" t="s">
        <v>535</v>
      </c>
      <c r="D11" s="52" t="s">
        <v>65</v>
      </c>
      <c r="E11" s="55" t="s">
        <v>537</v>
      </c>
      <c r="F11" s="56"/>
      <c r="G11" s="96"/>
      <c r="H11" s="132" t="s">
        <v>647</v>
      </c>
      <c r="I11" s="9"/>
      <c r="J11" s="157" t="s">
        <v>0</v>
      </c>
      <c r="K11" s="157">
        <f t="shared" si="3"/>
        <v>0</v>
      </c>
      <c r="L11" s="157">
        <f t="shared" si="0"/>
        <v>0</v>
      </c>
      <c r="M11" s="157">
        <f t="shared" si="1"/>
        <v>0</v>
      </c>
      <c r="N11" s="157">
        <f t="shared" si="2"/>
        <v>0</v>
      </c>
      <c r="O11" s="157">
        <f t="shared" si="4"/>
        <v>0</v>
      </c>
      <c r="P11" s="157">
        <f t="shared" si="5"/>
        <v>0</v>
      </c>
      <c r="Q11" s="157">
        <f t="shared" si="6"/>
        <v>0</v>
      </c>
      <c r="R11" s="157">
        <f t="shared" si="7"/>
        <v>0</v>
      </c>
      <c r="S11" s="10"/>
    </row>
    <row r="12" spans="1:19" s="93" customFormat="1" ht="36" x14ac:dyDescent="0.2">
      <c r="A12" s="278"/>
      <c r="B12" s="278"/>
      <c r="C12" s="52" t="s">
        <v>536</v>
      </c>
      <c r="D12" s="52" t="s">
        <v>66</v>
      </c>
      <c r="E12" s="55" t="s">
        <v>538</v>
      </c>
      <c r="F12" s="56"/>
      <c r="G12" s="96"/>
      <c r="H12" s="132" t="s">
        <v>647</v>
      </c>
      <c r="I12" s="9"/>
      <c r="J12" s="157" t="s">
        <v>0</v>
      </c>
      <c r="K12" s="157">
        <f t="shared" si="3"/>
        <v>0</v>
      </c>
      <c r="L12" s="157">
        <f t="shared" si="0"/>
        <v>0</v>
      </c>
      <c r="M12" s="157">
        <f t="shared" si="1"/>
        <v>0</v>
      </c>
      <c r="N12" s="157">
        <f t="shared" si="2"/>
        <v>0</v>
      </c>
      <c r="O12" s="157">
        <f t="shared" si="4"/>
        <v>0</v>
      </c>
      <c r="P12" s="157">
        <f t="shared" si="5"/>
        <v>0</v>
      </c>
      <c r="Q12" s="157">
        <f t="shared" si="6"/>
        <v>0</v>
      </c>
      <c r="R12" s="157">
        <f t="shared" si="7"/>
        <v>0</v>
      </c>
      <c r="S12" s="10"/>
    </row>
    <row r="13" spans="1:19" s="93" customFormat="1" ht="21" thickBot="1" x14ac:dyDescent="0.25">
      <c r="A13" s="278"/>
      <c r="B13" s="278"/>
      <c r="C13" s="52" t="s">
        <v>456</v>
      </c>
      <c r="D13" s="52" t="s">
        <v>390</v>
      </c>
      <c r="E13" s="55" t="s">
        <v>458</v>
      </c>
      <c r="F13" s="56"/>
      <c r="G13" s="96"/>
      <c r="H13" s="131" t="s">
        <v>647</v>
      </c>
      <c r="I13" s="7"/>
      <c r="J13" s="159" t="s">
        <v>0</v>
      </c>
      <c r="K13" s="159">
        <f t="shared" si="3"/>
        <v>0</v>
      </c>
      <c r="L13" s="159">
        <f t="shared" si="0"/>
        <v>0</v>
      </c>
      <c r="M13" s="159">
        <f t="shared" si="1"/>
        <v>0</v>
      </c>
      <c r="N13" s="159">
        <f t="shared" si="2"/>
        <v>0</v>
      </c>
      <c r="O13" s="159">
        <f t="shared" si="4"/>
        <v>0</v>
      </c>
      <c r="P13" s="159">
        <f t="shared" si="5"/>
        <v>0</v>
      </c>
      <c r="Q13" s="159">
        <f t="shared" si="6"/>
        <v>0</v>
      </c>
      <c r="R13" s="159">
        <f t="shared" si="7"/>
        <v>0</v>
      </c>
      <c r="S13" s="8"/>
    </row>
    <row r="14" spans="1:19" s="93" customFormat="1" ht="163" thickTop="1" x14ac:dyDescent="0.2">
      <c r="A14" s="279" t="s">
        <v>1</v>
      </c>
      <c r="B14" s="279" t="s">
        <v>60</v>
      </c>
      <c r="C14" s="57" t="s">
        <v>188</v>
      </c>
      <c r="D14" s="57" t="s">
        <v>65</v>
      </c>
      <c r="E14" s="58" t="s">
        <v>190</v>
      </c>
      <c r="F14" s="59" t="s">
        <v>593</v>
      </c>
      <c r="G14" s="96"/>
      <c r="H14" s="129" t="s">
        <v>648</v>
      </c>
      <c r="I14" s="4" t="s">
        <v>667</v>
      </c>
      <c r="J14" s="156" t="s">
        <v>1</v>
      </c>
      <c r="K14" s="156">
        <f t="shared" si="3"/>
        <v>1</v>
      </c>
      <c r="L14" s="156">
        <f t="shared" si="0"/>
        <v>0</v>
      </c>
      <c r="M14" s="156">
        <f t="shared" si="1"/>
        <v>0</v>
      </c>
      <c r="N14" s="156">
        <f t="shared" si="2"/>
        <v>0</v>
      </c>
      <c r="O14" s="157">
        <f t="shared" si="4"/>
        <v>0</v>
      </c>
      <c r="P14" s="157">
        <f t="shared" si="5"/>
        <v>0</v>
      </c>
      <c r="Q14" s="157">
        <f t="shared" si="6"/>
        <v>0</v>
      </c>
      <c r="R14" s="157">
        <f t="shared" si="7"/>
        <v>0</v>
      </c>
      <c r="S14" s="5"/>
    </row>
    <row r="15" spans="1:19" s="93" customFormat="1" ht="126" x14ac:dyDescent="0.2">
      <c r="A15" s="280"/>
      <c r="B15" s="280"/>
      <c r="C15" s="57" t="s">
        <v>189</v>
      </c>
      <c r="D15" s="57" t="s">
        <v>65</v>
      </c>
      <c r="E15" s="58" t="s">
        <v>191</v>
      </c>
      <c r="F15" s="59" t="s">
        <v>94</v>
      </c>
      <c r="G15" s="96"/>
      <c r="H15" s="130" t="s">
        <v>648</v>
      </c>
      <c r="I15" s="3" t="s">
        <v>668</v>
      </c>
      <c r="J15" s="157" t="s">
        <v>1</v>
      </c>
      <c r="K15" s="157">
        <f t="shared" si="3"/>
        <v>1</v>
      </c>
      <c r="L15" s="157">
        <f t="shared" si="0"/>
        <v>0</v>
      </c>
      <c r="M15" s="157">
        <f t="shared" si="1"/>
        <v>0</v>
      </c>
      <c r="N15" s="157">
        <f t="shared" si="2"/>
        <v>0</v>
      </c>
      <c r="O15" s="157">
        <f t="shared" si="4"/>
        <v>0</v>
      </c>
      <c r="P15" s="157">
        <f t="shared" si="5"/>
        <v>0</v>
      </c>
      <c r="Q15" s="157">
        <f t="shared" si="6"/>
        <v>0</v>
      </c>
      <c r="R15" s="157">
        <f t="shared" si="7"/>
        <v>0</v>
      </c>
      <c r="S15" s="6"/>
    </row>
    <row r="16" spans="1:19" s="93" customFormat="1" ht="54" x14ac:dyDescent="0.2">
      <c r="A16" s="280"/>
      <c r="B16" s="280"/>
      <c r="C16" s="57" t="s">
        <v>193</v>
      </c>
      <c r="D16" s="57" t="s">
        <v>65</v>
      </c>
      <c r="E16" s="58" t="s">
        <v>192</v>
      </c>
      <c r="F16" s="59" t="s">
        <v>522</v>
      </c>
      <c r="G16" s="96"/>
      <c r="H16" s="130" t="s">
        <v>647</v>
      </c>
      <c r="I16" s="3"/>
      <c r="J16" s="157" t="s">
        <v>1</v>
      </c>
      <c r="K16" s="157">
        <f t="shared" si="3"/>
        <v>0</v>
      </c>
      <c r="L16" s="157">
        <f t="shared" si="0"/>
        <v>0</v>
      </c>
      <c r="M16" s="157">
        <f t="shared" si="1"/>
        <v>0</v>
      </c>
      <c r="N16" s="157">
        <f t="shared" si="2"/>
        <v>0</v>
      </c>
      <c r="O16" s="157">
        <f t="shared" si="4"/>
        <v>0</v>
      </c>
      <c r="P16" s="157">
        <f t="shared" si="5"/>
        <v>0</v>
      </c>
      <c r="Q16" s="157">
        <f t="shared" si="6"/>
        <v>0</v>
      </c>
      <c r="R16" s="157">
        <f t="shared" si="7"/>
        <v>0</v>
      </c>
      <c r="S16" s="6"/>
    </row>
    <row r="17" spans="1:19" s="93" customFormat="1" ht="72" x14ac:dyDescent="0.2">
      <c r="A17" s="280"/>
      <c r="B17" s="280"/>
      <c r="C17" s="57" t="s">
        <v>194</v>
      </c>
      <c r="D17" s="57" t="s">
        <v>66</v>
      </c>
      <c r="E17" s="60" t="s">
        <v>482</v>
      </c>
      <c r="F17" s="61" t="s">
        <v>519</v>
      </c>
      <c r="G17" s="96"/>
      <c r="H17" s="130" t="s">
        <v>647</v>
      </c>
      <c r="I17" s="3"/>
      <c r="J17" s="157" t="s">
        <v>1</v>
      </c>
      <c r="K17" s="157">
        <f t="shared" si="3"/>
        <v>0</v>
      </c>
      <c r="L17" s="157">
        <f t="shared" si="0"/>
        <v>0</v>
      </c>
      <c r="M17" s="157">
        <f t="shared" si="1"/>
        <v>0</v>
      </c>
      <c r="N17" s="157">
        <f t="shared" si="2"/>
        <v>0</v>
      </c>
      <c r="O17" s="157">
        <f t="shared" si="4"/>
        <v>0</v>
      </c>
      <c r="P17" s="157">
        <f t="shared" si="5"/>
        <v>0</v>
      </c>
      <c r="Q17" s="157">
        <f t="shared" si="6"/>
        <v>0</v>
      </c>
      <c r="R17" s="157">
        <f t="shared" si="7"/>
        <v>0</v>
      </c>
      <c r="S17" s="6"/>
    </row>
    <row r="18" spans="1:19" s="93" customFormat="1" ht="36" x14ac:dyDescent="0.2">
      <c r="A18" s="280"/>
      <c r="B18" s="280"/>
      <c r="C18" s="186" t="s">
        <v>539</v>
      </c>
      <c r="D18" s="186" t="s">
        <v>65</v>
      </c>
      <c r="E18" s="58" t="s">
        <v>537</v>
      </c>
      <c r="F18" s="59"/>
      <c r="G18" s="96"/>
      <c r="H18" s="132" t="s">
        <v>647</v>
      </c>
      <c r="I18" s="9"/>
      <c r="J18" s="157" t="s">
        <v>1</v>
      </c>
      <c r="K18" s="157">
        <f t="shared" si="3"/>
        <v>0</v>
      </c>
      <c r="L18" s="157">
        <f t="shared" si="0"/>
        <v>0</v>
      </c>
      <c r="M18" s="157">
        <f t="shared" si="1"/>
        <v>0</v>
      </c>
      <c r="N18" s="157">
        <f t="shared" si="2"/>
        <v>0</v>
      </c>
      <c r="O18" s="157">
        <f t="shared" si="4"/>
        <v>0</v>
      </c>
      <c r="P18" s="157">
        <f t="shared" si="5"/>
        <v>0</v>
      </c>
      <c r="Q18" s="157">
        <f t="shared" si="6"/>
        <v>0</v>
      </c>
      <c r="R18" s="157">
        <f t="shared" si="7"/>
        <v>0</v>
      </c>
      <c r="S18" s="10"/>
    </row>
    <row r="19" spans="1:19" s="93" customFormat="1" ht="36" x14ac:dyDescent="0.2">
      <c r="A19" s="280"/>
      <c r="B19" s="280"/>
      <c r="C19" s="186" t="s">
        <v>540</v>
      </c>
      <c r="D19" s="186" t="s">
        <v>66</v>
      </c>
      <c r="E19" s="58" t="s">
        <v>538</v>
      </c>
      <c r="F19" s="59"/>
      <c r="G19" s="96"/>
      <c r="H19" s="130" t="s">
        <v>647</v>
      </c>
      <c r="I19" s="3"/>
      <c r="J19" s="157" t="s">
        <v>1</v>
      </c>
      <c r="K19" s="157">
        <f t="shared" si="3"/>
        <v>0</v>
      </c>
      <c r="L19" s="157">
        <f t="shared" si="0"/>
        <v>0</v>
      </c>
      <c r="M19" s="157">
        <f t="shared" si="1"/>
        <v>0</v>
      </c>
      <c r="N19" s="157">
        <f t="shared" si="2"/>
        <v>0</v>
      </c>
      <c r="O19" s="157">
        <f t="shared" si="4"/>
        <v>0</v>
      </c>
      <c r="P19" s="157">
        <f t="shared" si="5"/>
        <v>0</v>
      </c>
      <c r="Q19" s="157">
        <f t="shared" si="6"/>
        <v>0</v>
      </c>
      <c r="R19" s="157">
        <f t="shared" si="7"/>
        <v>0</v>
      </c>
      <c r="S19" s="6"/>
    </row>
    <row r="20" spans="1:19" s="93" customFormat="1" ht="21" thickBot="1" x14ac:dyDescent="0.25">
      <c r="A20" s="281"/>
      <c r="B20" s="281"/>
      <c r="C20" s="57" t="s">
        <v>459</v>
      </c>
      <c r="D20" s="57" t="s">
        <v>390</v>
      </c>
      <c r="E20" s="60" t="s">
        <v>458</v>
      </c>
      <c r="F20" s="61"/>
      <c r="G20" s="96"/>
      <c r="H20" s="134" t="s">
        <v>647</v>
      </c>
      <c r="I20" s="135"/>
      <c r="J20" s="158" t="s">
        <v>1</v>
      </c>
      <c r="K20" s="158">
        <f t="shared" si="3"/>
        <v>0</v>
      </c>
      <c r="L20" s="158">
        <f t="shared" si="0"/>
        <v>0</v>
      </c>
      <c r="M20" s="158">
        <f t="shared" si="1"/>
        <v>0</v>
      </c>
      <c r="N20" s="158">
        <f t="shared" si="2"/>
        <v>0</v>
      </c>
      <c r="O20" s="159">
        <f t="shared" si="4"/>
        <v>0</v>
      </c>
      <c r="P20" s="159">
        <f t="shared" si="5"/>
        <v>0</v>
      </c>
      <c r="Q20" s="159">
        <f t="shared" si="6"/>
        <v>0</v>
      </c>
      <c r="R20" s="159">
        <f t="shared" si="7"/>
        <v>0</v>
      </c>
      <c r="S20" s="136"/>
    </row>
    <row r="21" spans="1:19" s="93" customFormat="1" ht="21" thickTop="1" x14ac:dyDescent="0.2">
      <c r="A21" s="282" t="s">
        <v>2</v>
      </c>
      <c r="B21" s="282" t="s">
        <v>39</v>
      </c>
      <c r="C21" s="62" t="s">
        <v>195</v>
      </c>
      <c r="D21" s="62" t="s">
        <v>65</v>
      </c>
      <c r="E21" s="55" t="s">
        <v>293</v>
      </c>
      <c r="F21" s="56" t="s">
        <v>95</v>
      </c>
      <c r="G21" s="97"/>
      <c r="H21" s="129" t="s">
        <v>647</v>
      </c>
      <c r="I21" s="4"/>
      <c r="J21" s="156" t="s">
        <v>2</v>
      </c>
      <c r="K21" s="156">
        <f t="shared" si="3"/>
        <v>0</v>
      </c>
      <c r="L21" s="156">
        <f t="shared" si="0"/>
        <v>0</v>
      </c>
      <c r="M21" s="156">
        <f t="shared" si="1"/>
        <v>0</v>
      </c>
      <c r="N21" s="156">
        <f t="shared" si="2"/>
        <v>0</v>
      </c>
      <c r="O21" s="158">
        <f t="shared" si="4"/>
        <v>0</v>
      </c>
      <c r="P21" s="158">
        <f t="shared" si="5"/>
        <v>0</v>
      </c>
      <c r="Q21" s="158">
        <f t="shared" si="6"/>
        <v>0</v>
      </c>
      <c r="R21" s="158">
        <f t="shared" si="7"/>
        <v>0</v>
      </c>
      <c r="S21" s="5"/>
    </row>
    <row r="22" spans="1:19" s="93" customFormat="1" ht="162" x14ac:dyDescent="0.2">
      <c r="A22" s="278"/>
      <c r="B22" s="278"/>
      <c r="C22" s="62" t="s">
        <v>196</v>
      </c>
      <c r="D22" s="62" t="s">
        <v>65</v>
      </c>
      <c r="E22" s="55" t="s">
        <v>294</v>
      </c>
      <c r="F22" s="56" t="s">
        <v>96</v>
      </c>
      <c r="G22" s="96"/>
      <c r="H22" s="130" t="s">
        <v>647</v>
      </c>
      <c r="I22" s="3" t="s">
        <v>669</v>
      </c>
      <c r="J22" s="157" t="s">
        <v>2</v>
      </c>
      <c r="K22" s="157">
        <f t="shared" si="3"/>
        <v>0</v>
      </c>
      <c r="L22" s="157">
        <f t="shared" si="0"/>
        <v>0</v>
      </c>
      <c r="M22" s="157">
        <f t="shared" si="1"/>
        <v>0</v>
      </c>
      <c r="N22" s="157">
        <f t="shared" si="2"/>
        <v>0</v>
      </c>
      <c r="O22" s="157">
        <f t="shared" si="4"/>
        <v>0</v>
      </c>
      <c r="P22" s="157">
        <f t="shared" si="5"/>
        <v>0</v>
      </c>
      <c r="Q22" s="157">
        <f t="shared" si="6"/>
        <v>0</v>
      </c>
      <c r="R22" s="157">
        <f t="shared" si="7"/>
        <v>0</v>
      </c>
      <c r="S22" s="250" t="s">
        <v>908</v>
      </c>
    </row>
    <row r="23" spans="1:19" s="93" customFormat="1" ht="144" x14ac:dyDescent="0.2">
      <c r="A23" s="278"/>
      <c r="B23" s="278"/>
      <c r="C23" s="62" t="s">
        <v>197</v>
      </c>
      <c r="D23" s="62" t="s">
        <v>65</v>
      </c>
      <c r="E23" s="55" t="s">
        <v>295</v>
      </c>
      <c r="F23" s="56" t="s">
        <v>97</v>
      </c>
      <c r="G23" s="96"/>
      <c r="H23" s="130" t="s">
        <v>647</v>
      </c>
      <c r="I23" s="3" t="s">
        <v>672</v>
      </c>
      <c r="J23" s="157" t="s">
        <v>2</v>
      </c>
      <c r="K23" s="157">
        <f t="shared" si="3"/>
        <v>0</v>
      </c>
      <c r="L23" s="157">
        <f t="shared" si="0"/>
        <v>0</v>
      </c>
      <c r="M23" s="157">
        <f t="shared" si="1"/>
        <v>0</v>
      </c>
      <c r="N23" s="157">
        <f t="shared" si="2"/>
        <v>0</v>
      </c>
      <c r="O23" s="157">
        <f t="shared" si="4"/>
        <v>0</v>
      </c>
      <c r="P23" s="157">
        <f t="shared" si="5"/>
        <v>0</v>
      </c>
      <c r="Q23" s="157">
        <f t="shared" si="6"/>
        <v>0</v>
      </c>
      <c r="R23" s="157">
        <f t="shared" si="7"/>
        <v>0</v>
      </c>
      <c r="S23" s="250" t="s">
        <v>908</v>
      </c>
    </row>
    <row r="24" spans="1:19" s="93" customFormat="1" ht="54" x14ac:dyDescent="0.2">
      <c r="A24" s="278"/>
      <c r="B24" s="278"/>
      <c r="C24" s="62" t="s">
        <v>198</v>
      </c>
      <c r="D24" s="62" t="s">
        <v>65</v>
      </c>
      <c r="E24" s="55" t="s">
        <v>296</v>
      </c>
      <c r="F24" s="56" t="s">
        <v>98</v>
      </c>
      <c r="G24" s="96"/>
      <c r="H24" s="130" t="s">
        <v>647</v>
      </c>
      <c r="I24" s="3"/>
      <c r="J24" s="157" t="s">
        <v>2</v>
      </c>
      <c r="K24" s="157">
        <f t="shared" si="3"/>
        <v>0</v>
      </c>
      <c r="L24" s="157">
        <f t="shared" si="0"/>
        <v>0</v>
      </c>
      <c r="M24" s="157">
        <f t="shared" si="1"/>
        <v>0</v>
      </c>
      <c r="N24" s="157">
        <f t="shared" si="2"/>
        <v>0</v>
      </c>
      <c r="O24" s="157">
        <f t="shared" si="4"/>
        <v>0</v>
      </c>
      <c r="P24" s="157">
        <f t="shared" si="5"/>
        <v>0</v>
      </c>
      <c r="Q24" s="157">
        <f t="shared" si="6"/>
        <v>0</v>
      </c>
      <c r="R24" s="157">
        <f t="shared" si="7"/>
        <v>0</v>
      </c>
      <c r="S24" s="6"/>
    </row>
    <row r="25" spans="1:19" s="93" customFormat="1" ht="20" x14ac:dyDescent="0.2">
      <c r="A25" s="278"/>
      <c r="B25" s="278"/>
      <c r="C25" s="62" t="s">
        <v>199</v>
      </c>
      <c r="D25" s="62" t="s">
        <v>65</v>
      </c>
      <c r="E25" s="55" t="s">
        <v>297</v>
      </c>
      <c r="F25" s="56" t="s">
        <v>99</v>
      </c>
      <c r="G25" s="96"/>
      <c r="H25" s="130" t="s">
        <v>647</v>
      </c>
      <c r="I25" s="3"/>
      <c r="J25" s="157" t="s">
        <v>2</v>
      </c>
      <c r="K25" s="157">
        <f t="shared" si="3"/>
        <v>0</v>
      </c>
      <c r="L25" s="157">
        <f t="shared" si="0"/>
        <v>0</v>
      </c>
      <c r="M25" s="157">
        <f t="shared" si="1"/>
        <v>0</v>
      </c>
      <c r="N25" s="157">
        <f t="shared" si="2"/>
        <v>0</v>
      </c>
      <c r="O25" s="157">
        <f t="shared" si="4"/>
        <v>0</v>
      </c>
      <c r="P25" s="157">
        <f t="shared" si="5"/>
        <v>0</v>
      </c>
      <c r="Q25" s="157">
        <f t="shared" si="6"/>
        <v>0</v>
      </c>
      <c r="R25" s="157">
        <f t="shared" si="7"/>
        <v>0</v>
      </c>
      <c r="S25" s="6"/>
    </row>
    <row r="26" spans="1:19" s="93" customFormat="1" ht="72" x14ac:dyDescent="0.2">
      <c r="A26" s="278"/>
      <c r="B26" s="278"/>
      <c r="C26" s="62" t="s">
        <v>200</v>
      </c>
      <c r="D26" s="62" t="s">
        <v>67</v>
      </c>
      <c r="E26" s="53" t="s">
        <v>298</v>
      </c>
      <c r="F26" s="56"/>
      <c r="G26" s="96"/>
      <c r="H26" s="132" t="s">
        <v>648</v>
      </c>
      <c r="I26" s="9" t="s">
        <v>688</v>
      </c>
      <c r="J26" s="157" t="s">
        <v>2</v>
      </c>
      <c r="K26" s="157">
        <f t="shared" si="3"/>
        <v>0</v>
      </c>
      <c r="L26" s="157">
        <f t="shared" si="0"/>
        <v>0</v>
      </c>
      <c r="M26" s="157">
        <f t="shared" si="1"/>
        <v>1</v>
      </c>
      <c r="N26" s="157">
        <f t="shared" si="2"/>
        <v>0</v>
      </c>
      <c r="O26" s="157">
        <f t="shared" si="4"/>
        <v>0</v>
      </c>
      <c r="P26" s="157">
        <f t="shared" si="5"/>
        <v>0</v>
      </c>
      <c r="Q26" s="157">
        <f t="shared" si="6"/>
        <v>0</v>
      </c>
      <c r="R26" s="157">
        <f t="shared" si="7"/>
        <v>0</v>
      </c>
      <c r="S26" s="251" t="s">
        <v>909</v>
      </c>
    </row>
    <row r="27" spans="1:19" s="93" customFormat="1" ht="36" x14ac:dyDescent="0.2">
      <c r="A27" s="278"/>
      <c r="B27" s="278"/>
      <c r="C27" s="52" t="s">
        <v>541</v>
      </c>
      <c r="D27" s="52" t="s">
        <v>65</v>
      </c>
      <c r="E27" s="55" t="s">
        <v>537</v>
      </c>
      <c r="F27" s="56"/>
      <c r="G27" s="96"/>
      <c r="H27" s="132" t="s">
        <v>647</v>
      </c>
      <c r="I27" s="9"/>
      <c r="J27" s="157" t="s">
        <v>2</v>
      </c>
      <c r="K27" s="157">
        <f t="shared" si="3"/>
        <v>0</v>
      </c>
      <c r="L27" s="157">
        <f t="shared" si="0"/>
        <v>0</v>
      </c>
      <c r="M27" s="157">
        <f t="shared" si="1"/>
        <v>0</v>
      </c>
      <c r="N27" s="157">
        <f t="shared" si="2"/>
        <v>0</v>
      </c>
      <c r="O27" s="157">
        <f t="shared" si="4"/>
        <v>0</v>
      </c>
      <c r="P27" s="157">
        <f t="shared" si="5"/>
        <v>0</v>
      </c>
      <c r="Q27" s="157">
        <f t="shared" si="6"/>
        <v>0</v>
      </c>
      <c r="R27" s="157">
        <f t="shared" si="7"/>
        <v>0</v>
      </c>
      <c r="S27" s="10"/>
    </row>
    <row r="28" spans="1:19" s="93" customFormat="1" ht="36" x14ac:dyDescent="0.2">
      <c r="A28" s="278"/>
      <c r="B28" s="278"/>
      <c r="C28" s="52" t="s">
        <v>542</v>
      </c>
      <c r="D28" s="52" t="s">
        <v>66</v>
      </c>
      <c r="E28" s="55" t="s">
        <v>538</v>
      </c>
      <c r="F28" s="56"/>
      <c r="G28" s="96"/>
      <c r="H28" s="132" t="s">
        <v>647</v>
      </c>
      <c r="I28" s="9"/>
      <c r="J28" s="157" t="s">
        <v>2</v>
      </c>
      <c r="K28" s="157">
        <f t="shared" si="3"/>
        <v>0</v>
      </c>
      <c r="L28" s="157">
        <f t="shared" si="0"/>
        <v>0</v>
      </c>
      <c r="M28" s="157">
        <f t="shared" si="1"/>
        <v>0</v>
      </c>
      <c r="N28" s="157">
        <f t="shared" si="2"/>
        <v>0</v>
      </c>
      <c r="O28" s="157">
        <f t="shared" si="4"/>
        <v>0</v>
      </c>
      <c r="P28" s="157">
        <f t="shared" si="5"/>
        <v>0</v>
      </c>
      <c r="Q28" s="157">
        <f t="shared" si="6"/>
        <v>0</v>
      </c>
      <c r="R28" s="157">
        <f t="shared" si="7"/>
        <v>0</v>
      </c>
      <c r="S28" s="10"/>
    </row>
    <row r="29" spans="1:19" s="99" customFormat="1" ht="21" thickBot="1" x14ac:dyDescent="0.25">
      <c r="A29" s="278"/>
      <c r="B29" s="278"/>
      <c r="C29" s="62" t="s">
        <v>457</v>
      </c>
      <c r="D29" s="62" t="s">
        <v>390</v>
      </c>
      <c r="E29" s="53" t="s">
        <v>458</v>
      </c>
      <c r="F29" s="54"/>
      <c r="G29" s="98"/>
      <c r="H29" s="132" t="s">
        <v>647</v>
      </c>
      <c r="I29" s="9"/>
      <c r="J29" s="160" t="s">
        <v>2</v>
      </c>
      <c r="K29" s="160">
        <f t="shared" si="3"/>
        <v>0</v>
      </c>
      <c r="L29" s="160">
        <f t="shared" si="0"/>
        <v>0</v>
      </c>
      <c r="M29" s="160">
        <f t="shared" si="1"/>
        <v>0</v>
      </c>
      <c r="N29" s="160">
        <f t="shared" si="2"/>
        <v>0</v>
      </c>
      <c r="O29" s="159">
        <f t="shared" si="4"/>
        <v>0</v>
      </c>
      <c r="P29" s="159">
        <f t="shared" si="5"/>
        <v>0</v>
      </c>
      <c r="Q29" s="159">
        <f t="shared" si="6"/>
        <v>0</v>
      </c>
      <c r="R29" s="159">
        <f t="shared" si="7"/>
        <v>0</v>
      </c>
      <c r="S29" s="10"/>
    </row>
    <row r="30" spans="1:19" s="93" customFormat="1" ht="109" thickTop="1" x14ac:dyDescent="0.2">
      <c r="A30" s="279" t="s">
        <v>3</v>
      </c>
      <c r="B30" s="279" t="s">
        <v>4</v>
      </c>
      <c r="C30" s="57" t="s">
        <v>201</v>
      </c>
      <c r="D30" s="57" t="s">
        <v>65</v>
      </c>
      <c r="E30" s="58" t="s">
        <v>299</v>
      </c>
      <c r="F30" s="59" t="s">
        <v>100</v>
      </c>
      <c r="G30" s="96"/>
      <c r="H30" s="129" t="s">
        <v>648</v>
      </c>
      <c r="I30" s="4" t="s">
        <v>650</v>
      </c>
      <c r="J30" s="156" t="s">
        <v>3</v>
      </c>
      <c r="K30" s="156">
        <f t="shared" si="3"/>
        <v>1</v>
      </c>
      <c r="L30" s="156">
        <f t="shared" si="0"/>
        <v>0</v>
      </c>
      <c r="M30" s="156">
        <f t="shared" si="1"/>
        <v>0</v>
      </c>
      <c r="N30" s="156">
        <f t="shared" si="2"/>
        <v>0</v>
      </c>
      <c r="O30" s="158">
        <f t="shared" si="4"/>
        <v>0</v>
      </c>
      <c r="P30" s="158">
        <f t="shared" si="5"/>
        <v>0</v>
      </c>
      <c r="Q30" s="158">
        <f t="shared" si="6"/>
        <v>0</v>
      </c>
      <c r="R30" s="158">
        <f t="shared" si="7"/>
        <v>0</v>
      </c>
      <c r="S30" s="5" t="s">
        <v>905</v>
      </c>
    </row>
    <row r="31" spans="1:19" s="93" customFormat="1" ht="90" x14ac:dyDescent="0.2">
      <c r="A31" s="280"/>
      <c r="B31" s="280"/>
      <c r="C31" s="57" t="s">
        <v>202</v>
      </c>
      <c r="D31" s="57" t="s">
        <v>65</v>
      </c>
      <c r="E31" s="58" t="s">
        <v>614</v>
      </c>
      <c r="F31" s="59" t="s">
        <v>613</v>
      </c>
      <c r="G31" s="96"/>
      <c r="H31" s="130" t="s">
        <v>648</v>
      </c>
      <c r="I31" s="3" t="s">
        <v>689</v>
      </c>
      <c r="J31" s="157" t="s">
        <v>3</v>
      </c>
      <c r="K31" s="157">
        <f t="shared" si="3"/>
        <v>1</v>
      </c>
      <c r="L31" s="157">
        <f t="shared" si="0"/>
        <v>0</v>
      </c>
      <c r="M31" s="157">
        <f t="shared" si="1"/>
        <v>0</v>
      </c>
      <c r="N31" s="157">
        <f t="shared" si="2"/>
        <v>0</v>
      </c>
      <c r="O31" s="157">
        <f t="shared" si="4"/>
        <v>0</v>
      </c>
      <c r="P31" s="157">
        <f t="shared" si="5"/>
        <v>0</v>
      </c>
      <c r="Q31" s="157">
        <f t="shared" si="6"/>
        <v>0</v>
      </c>
      <c r="R31" s="157">
        <f t="shared" si="7"/>
        <v>0</v>
      </c>
      <c r="S31" s="6"/>
    </row>
    <row r="32" spans="1:19" s="93" customFormat="1" ht="252" x14ac:dyDescent="0.2">
      <c r="A32" s="280"/>
      <c r="B32" s="280"/>
      <c r="C32" s="57" t="s">
        <v>203</v>
      </c>
      <c r="D32" s="57" t="s">
        <v>65</v>
      </c>
      <c r="E32" s="58" t="s">
        <v>588</v>
      </c>
      <c r="F32" s="59" t="s">
        <v>615</v>
      </c>
      <c r="G32" s="96"/>
      <c r="H32" s="130" t="s">
        <v>648</v>
      </c>
      <c r="I32" s="3" t="s">
        <v>901</v>
      </c>
      <c r="J32" s="157" t="s">
        <v>3</v>
      </c>
      <c r="K32" s="157">
        <f t="shared" si="3"/>
        <v>1</v>
      </c>
      <c r="L32" s="157">
        <f t="shared" si="0"/>
        <v>0</v>
      </c>
      <c r="M32" s="157">
        <f t="shared" si="1"/>
        <v>0</v>
      </c>
      <c r="N32" s="157">
        <f t="shared" si="2"/>
        <v>0</v>
      </c>
      <c r="O32" s="157">
        <f t="shared" si="4"/>
        <v>0</v>
      </c>
      <c r="P32" s="157">
        <f t="shared" si="5"/>
        <v>0</v>
      </c>
      <c r="Q32" s="157">
        <f t="shared" si="6"/>
        <v>0</v>
      </c>
      <c r="R32" s="157">
        <f t="shared" si="7"/>
        <v>0</v>
      </c>
      <c r="S32" s="245" t="s">
        <v>904</v>
      </c>
    </row>
    <row r="33" spans="1:19" s="93" customFormat="1" ht="36" x14ac:dyDescent="0.2">
      <c r="A33" s="280"/>
      <c r="B33" s="280"/>
      <c r="C33" s="57" t="s">
        <v>204</v>
      </c>
      <c r="D33" s="57" t="s">
        <v>65</v>
      </c>
      <c r="E33" s="58" t="s">
        <v>300</v>
      </c>
      <c r="F33" s="59" t="s">
        <v>101</v>
      </c>
      <c r="G33" s="96"/>
      <c r="H33" s="130" t="s">
        <v>647</v>
      </c>
      <c r="I33" s="3"/>
      <c r="J33" s="157" t="s">
        <v>3</v>
      </c>
      <c r="K33" s="157">
        <f t="shared" si="3"/>
        <v>0</v>
      </c>
      <c r="L33" s="157">
        <f t="shared" si="0"/>
        <v>0</v>
      </c>
      <c r="M33" s="157">
        <f t="shared" si="1"/>
        <v>0</v>
      </c>
      <c r="N33" s="157">
        <f t="shared" si="2"/>
        <v>0</v>
      </c>
      <c r="O33" s="157">
        <f t="shared" si="4"/>
        <v>0</v>
      </c>
      <c r="P33" s="157">
        <f t="shared" si="5"/>
        <v>0</v>
      </c>
      <c r="Q33" s="157">
        <f t="shared" si="6"/>
        <v>0</v>
      </c>
      <c r="R33" s="157">
        <f t="shared" si="7"/>
        <v>0</v>
      </c>
      <c r="S33" s="6"/>
    </row>
    <row r="34" spans="1:19" s="93" customFormat="1" ht="36" x14ac:dyDescent="0.2">
      <c r="A34" s="280"/>
      <c r="B34" s="280"/>
      <c r="C34" s="215" t="s">
        <v>205</v>
      </c>
      <c r="D34" s="215" t="s">
        <v>65</v>
      </c>
      <c r="E34" s="216" t="s">
        <v>301</v>
      </c>
      <c r="F34" s="217" t="s">
        <v>102</v>
      </c>
      <c r="H34" s="130" t="s">
        <v>647</v>
      </c>
      <c r="I34" s="3"/>
      <c r="J34" s="157" t="s">
        <v>3</v>
      </c>
      <c r="K34" s="157">
        <f t="shared" si="3"/>
        <v>0</v>
      </c>
      <c r="L34" s="157">
        <f t="shared" si="0"/>
        <v>0</v>
      </c>
      <c r="M34" s="157">
        <f t="shared" si="1"/>
        <v>0</v>
      </c>
      <c r="N34" s="157">
        <f t="shared" si="2"/>
        <v>0</v>
      </c>
      <c r="O34" s="157">
        <f t="shared" si="4"/>
        <v>0</v>
      </c>
      <c r="P34" s="157">
        <f t="shared" si="5"/>
        <v>0</v>
      </c>
      <c r="Q34" s="157">
        <f t="shared" si="6"/>
        <v>0</v>
      </c>
      <c r="R34" s="157">
        <f t="shared" si="7"/>
        <v>0</v>
      </c>
      <c r="S34" s="6"/>
    </row>
    <row r="35" spans="1:19" s="93" customFormat="1" ht="144" x14ac:dyDescent="0.2">
      <c r="A35" s="280"/>
      <c r="B35" s="280"/>
      <c r="C35" s="57" t="s">
        <v>206</v>
      </c>
      <c r="D35" s="57" t="s">
        <v>65</v>
      </c>
      <c r="E35" s="63" t="s">
        <v>616</v>
      </c>
      <c r="F35" s="64" t="s">
        <v>103</v>
      </c>
      <c r="G35" s="96"/>
      <c r="H35" s="130" t="s">
        <v>648</v>
      </c>
      <c r="I35" s="3" t="s">
        <v>695</v>
      </c>
      <c r="J35" s="157" t="s">
        <v>3</v>
      </c>
      <c r="K35" s="157">
        <f t="shared" si="3"/>
        <v>1</v>
      </c>
      <c r="L35" s="157">
        <f t="shared" si="0"/>
        <v>0</v>
      </c>
      <c r="M35" s="157">
        <f t="shared" si="1"/>
        <v>0</v>
      </c>
      <c r="N35" s="157">
        <f t="shared" si="2"/>
        <v>0</v>
      </c>
      <c r="O35" s="157">
        <f t="shared" si="4"/>
        <v>0</v>
      </c>
      <c r="P35" s="157">
        <f t="shared" si="5"/>
        <v>0</v>
      </c>
      <c r="Q35" s="157">
        <f t="shared" si="6"/>
        <v>0</v>
      </c>
      <c r="R35" s="157">
        <f t="shared" si="7"/>
        <v>0</v>
      </c>
      <c r="S35" s="250" t="s">
        <v>917</v>
      </c>
    </row>
    <row r="36" spans="1:19" s="93" customFormat="1" ht="36" x14ac:dyDescent="0.2">
      <c r="A36" s="280"/>
      <c r="B36" s="280"/>
      <c r="C36" s="57" t="s">
        <v>207</v>
      </c>
      <c r="D36" s="57" t="s">
        <v>66</v>
      </c>
      <c r="E36" s="60" t="s">
        <v>302</v>
      </c>
      <c r="F36" s="61" t="s">
        <v>104</v>
      </c>
      <c r="G36" s="96"/>
      <c r="H36" s="132" t="s">
        <v>647</v>
      </c>
      <c r="I36" s="9"/>
      <c r="J36" s="157" t="s">
        <v>3</v>
      </c>
      <c r="K36" s="157">
        <f t="shared" si="3"/>
        <v>0</v>
      </c>
      <c r="L36" s="157">
        <f t="shared" si="0"/>
        <v>0</v>
      </c>
      <c r="M36" s="157">
        <f t="shared" si="1"/>
        <v>0</v>
      </c>
      <c r="N36" s="157">
        <f t="shared" si="2"/>
        <v>0</v>
      </c>
      <c r="O36" s="157">
        <f t="shared" si="4"/>
        <v>0</v>
      </c>
      <c r="P36" s="157">
        <f t="shared" si="5"/>
        <v>0</v>
      </c>
      <c r="Q36" s="157">
        <f t="shared" si="6"/>
        <v>0</v>
      </c>
      <c r="R36" s="157">
        <f t="shared" si="7"/>
        <v>0</v>
      </c>
      <c r="S36" s="10"/>
    </row>
    <row r="37" spans="1:19" s="93" customFormat="1" ht="36" x14ac:dyDescent="0.2">
      <c r="A37" s="280"/>
      <c r="B37" s="280"/>
      <c r="C37" s="186" t="s">
        <v>543</v>
      </c>
      <c r="D37" s="186" t="s">
        <v>65</v>
      </c>
      <c r="E37" s="58" t="s">
        <v>537</v>
      </c>
      <c r="F37" s="61"/>
      <c r="G37" s="96"/>
      <c r="H37" s="132" t="s">
        <v>647</v>
      </c>
      <c r="I37" s="9"/>
      <c r="J37" s="157" t="s">
        <v>3</v>
      </c>
      <c r="K37" s="157">
        <f t="shared" si="3"/>
        <v>0</v>
      </c>
      <c r="L37" s="157">
        <f t="shared" si="0"/>
        <v>0</v>
      </c>
      <c r="M37" s="157">
        <f t="shared" si="1"/>
        <v>0</v>
      </c>
      <c r="N37" s="157">
        <f t="shared" si="2"/>
        <v>0</v>
      </c>
      <c r="O37" s="157">
        <f t="shared" si="4"/>
        <v>0</v>
      </c>
      <c r="P37" s="157">
        <f t="shared" si="5"/>
        <v>0</v>
      </c>
      <c r="Q37" s="157">
        <f t="shared" si="6"/>
        <v>0</v>
      </c>
      <c r="R37" s="157">
        <f t="shared" si="7"/>
        <v>0</v>
      </c>
      <c r="S37" s="10"/>
    </row>
    <row r="38" spans="1:19" s="93" customFormat="1" ht="36" x14ac:dyDescent="0.2">
      <c r="A38" s="280"/>
      <c r="B38" s="280"/>
      <c r="C38" s="186" t="s">
        <v>544</v>
      </c>
      <c r="D38" s="186" t="s">
        <v>66</v>
      </c>
      <c r="E38" s="58" t="s">
        <v>538</v>
      </c>
      <c r="F38" s="61"/>
      <c r="G38" s="96"/>
      <c r="H38" s="132" t="s">
        <v>647</v>
      </c>
      <c r="I38" s="9"/>
      <c r="J38" s="157" t="s">
        <v>3</v>
      </c>
      <c r="K38" s="157">
        <f t="shared" si="3"/>
        <v>0</v>
      </c>
      <c r="L38" s="157">
        <f t="shared" si="0"/>
        <v>0</v>
      </c>
      <c r="M38" s="157">
        <f t="shared" si="1"/>
        <v>0</v>
      </c>
      <c r="N38" s="157">
        <f t="shared" si="2"/>
        <v>0</v>
      </c>
      <c r="O38" s="157">
        <f t="shared" si="4"/>
        <v>0</v>
      </c>
      <c r="P38" s="157">
        <f t="shared" si="5"/>
        <v>0</v>
      </c>
      <c r="Q38" s="157">
        <f t="shared" si="6"/>
        <v>0</v>
      </c>
      <c r="R38" s="157">
        <f t="shared" si="7"/>
        <v>0</v>
      </c>
      <c r="S38" s="10"/>
    </row>
    <row r="39" spans="1:19" s="93" customFormat="1" ht="21" thickBot="1" x14ac:dyDescent="0.25">
      <c r="A39" s="280"/>
      <c r="B39" s="280"/>
      <c r="C39" s="57" t="s">
        <v>460</v>
      </c>
      <c r="D39" s="57" t="s">
        <v>390</v>
      </c>
      <c r="E39" s="60" t="s">
        <v>458</v>
      </c>
      <c r="F39" s="61"/>
      <c r="G39" s="96"/>
      <c r="H39" s="131" t="s">
        <v>647</v>
      </c>
      <c r="I39" s="7"/>
      <c r="J39" s="159" t="s">
        <v>3</v>
      </c>
      <c r="K39" s="159">
        <f t="shared" si="3"/>
        <v>0</v>
      </c>
      <c r="L39" s="159">
        <f t="shared" si="0"/>
        <v>0</v>
      </c>
      <c r="M39" s="159">
        <f t="shared" si="1"/>
        <v>0</v>
      </c>
      <c r="N39" s="159">
        <f t="shared" si="2"/>
        <v>0</v>
      </c>
      <c r="O39" s="159">
        <f t="shared" si="4"/>
        <v>0</v>
      </c>
      <c r="P39" s="159">
        <f t="shared" si="5"/>
        <v>0</v>
      </c>
      <c r="Q39" s="159">
        <f t="shared" si="6"/>
        <v>0</v>
      </c>
      <c r="R39" s="159">
        <f t="shared" si="7"/>
        <v>0</v>
      </c>
      <c r="S39" s="8"/>
    </row>
    <row r="40" spans="1:19" s="102" customFormat="1" ht="37" thickTop="1" x14ac:dyDescent="0.2">
      <c r="A40" s="282" t="s">
        <v>5</v>
      </c>
      <c r="B40" s="282" t="s">
        <v>36</v>
      </c>
      <c r="C40" s="65" t="s">
        <v>181</v>
      </c>
      <c r="D40" s="65" t="s">
        <v>65</v>
      </c>
      <c r="E40" s="66" t="s">
        <v>186</v>
      </c>
      <c r="F40" s="66" t="s">
        <v>92</v>
      </c>
      <c r="G40" s="100"/>
      <c r="H40" s="101" t="str">
        <f>IF(ISBLANK(H8),"Waiting",H8)</f>
        <v>No</v>
      </c>
      <c r="I40" s="125"/>
      <c r="J40" s="161" t="s">
        <v>5</v>
      </c>
      <c r="K40" s="156">
        <f t="shared" si="3"/>
        <v>0</v>
      </c>
      <c r="L40" s="156">
        <f t="shared" si="0"/>
        <v>0</v>
      </c>
      <c r="M40" s="156">
        <f t="shared" si="1"/>
        <v>0</v>
      </c>
      <c r="N40" s="156">
        <f t="shared" si="2"/>
        <v>0</v>
      </c>
      <c r="O40" s="158">
        <f t="shared" si="4"/>
        <v>0</v>
      </c>
      <c r="P40" s="158">
        <f t="shared" si="5"/>
        <v>0</v>
      </c>
      <c r="Q40" s="158">
        <f t="shared" si="6"/>
        <v>0</v>
      </c>
      <c r="R40" s="158">
        <f t="shared" si="7"/>
        <v>0</v>
      </c>
      <c r="S40" s="126"/>
    </row>
    <row r="41" spans="1:19" s="93" customFormat="1" ht="234" x14ac:dyDescent="0.2">
      <c r="A41" s="278"/>
      <c r="B41" s="278"/>
      <c r="C41" s="62" t="s">
        <v>208</v>
      </c>
      <c r="D41" s="62" t="s">
        <v>65</v>
      </c>
      <c r="E41" s="67" t="s">
        <v>303</v>
      </c>
      <c r="F41" s="283" t="s">
        <v>105</v>
      </c>
      <c r="G41" s="96"/>
      <c r="H41" s="130" t="s">
        <v>647</v>
      </c>
      <c r="I41" s="3" t="s">
        <v>902</v>
      </c>
      <c r="J41" s="162" t="s">
        <v>5</v>
      </c>
      <c r="K41" s="157">
        <f t="shared" si="3"/>
        <v>0</v>
      </c>
      <c r="L41" s="157">
        <f t="shared" si="0"/>
        <v>0</v>
      </c>
      <c r="M41" s="157">
        <f t="shared" si="1"/>
        <v>0</v>
      </c>
      <c r="N41" s="157">
        <f t="shared" si="2"/>
        <v>0</v>
      </c>
      <c r="O41" s="157">
        <f t="shared" si="4"/>
        <v>0</v>
      </c>
      <c r="P41" s="157">
        <f t="shared" si="5"/>
        <v>0</v>
      </c>
      <c r="Q41" s="157">
        <f t="shared" si="6"/>
        <v>0</v>
      </c>
      <c r="R41" s="157">
        <f t="shared" si="7"/>
        <v>0</v>
      </c>
      <c r="S41" s="257" t="s">
        <v>918</v>
      </c>
    </row>
    <row r="42" spans="1:19" s="93" customFormat="1" ht="49" customHeight="1" x14ac:dyDescent="0.2">
      <c r="A42" s="278"/>
      <c r="B42" s="278"/>
      <c r="C42" s="62" t="s">
        <v>209</v>
      </c>
      <c r="D42" s="62" t="s">
        <v>65</v>
      </c>
      <c r="E42" s="67" t="s">
        <v>304</v>
      </c>
      <c r="F42" s="284"/>
      <c r="G42" s="96"/>
      <c r="H42" s="130" t="s">
        <v>647</v>
      </c>
      <c r="I42" s="3"/>
      <c r="J42" s="162" t="s">
        <v>5</v>
      </c>
      <c r="K42" s="157">
        <f t="shared" si="3"/>
        <v>0</v>
      </c>
      <c r="L42" s="157">
        <f t="shared" si="0"/>
        <v>0</v>
      </c>
      <c r="M42" s="157">
        <f t="shared" si="1"/>
        <v>0</v>
      </c>
      <c r="N42" s="157">
        <f t="shared" si="2"/>
        <v>0</v>
      </c>
      <c r="O42" s="157">
        <f t="shared" si="4"/>
        <v>0</v>
      </c>
      <c r="P42" s="157">
        <f t="shared" si="5"/>
        <v>0</v>
      </c>
      <c r="Q42" s="157">
        <f t="shared" si="6"/>
        <v>0</v>
      </c>
      <c r="R42" s="157">
        <f t="shared" si="7"/>
        <v>0</v>
      </c>
      <c r="S42" s="6"/>
    </row>
    <row r="43" spans="1:19" s="93" customFormat="1" ht="201" customHeight="1" thickBot="1" x14ac:dyDescent="0.25">
      <c r="A43" s="278"/>
      <c r="B43" s="278"/>
      <c r="C43" s="62" t="s">
        <v>210</v>
      </c>
      <c r="D43" s="62" t="s">
        <v>65</v>
      </c>
      <c r="E43" s="67" t="s">
        <v>305</v>
      </c>
      <c r="F43" s="285"/>
      <c r="G43" s="96"/>
      <c r="H43" s="130" t="s">
        <v>648</v>
      </c>
      <c r="I43" s="3" t="s">
        <v>910</v>
      </c>
      <c r="J43" s="162" t="s">
        <v>5</v>
      </c>
      <c r="K43" s="157">
        <f t="shared" si="3"/>
        <v>1</v>
      </c>
      <c r="L43" s="157">
        <f t="shared" si="0"/>
        <v>0</v>
      </c>
      <c r="M43" s="157">
        <f t="shared" si="1"/>
        <v>0</v>
      </c>
      <c r="N43" s="157">
        <f t="shared" si="2"/>
        <v>0</v>
      </c>
      <c r="O43" s="157">
        <f t="shared" si="4"/>
        <v>0</v>
      </c>
      <c r="P43" s="157">
        <f t="shared" si="5"/>
        <v>0</v>
      </c>
      <c r="Q43" s="157">
        <f t="shared" si="6"/>
        <v>0</v>
      </c>
      <c r="R43" s="157">
        <f t="shared" si="7"/>
        <v>0</v>
      </c>
      <c r="S43" s="255"/>
    </row>
    <row r="44" spans="1:19" s="102" customFormat="1" ht="253" thickTop="1" x14ac:dyDescent="0.2">
      <c r="A44" s="278"/>
      <c r="B44" s="278"/>
      <c r="C44" s="65" t="s">
        <v>178</v>
      </c>
      <c r="D44" s="65" t="s">
        <v>65</v>
      </c>
      <c r="E44" s="66" t="s">
        <v>177</v>
      </c>
      <c r="F44" s="68" t="s">
        <v>106</v>
      </c>
      <c r="G44" s="100"/>
      <c r="H44" s="103" t="str">
        <f>IF(ISBLANK(H5),"Waiting",H5)</f>
        <v>Yes</v>
      </c>
      <c r="I44" s="237" t="s">
        <v>657</v>
      </c>
      <c r="J44" s="162" t="s">
        <v>5</v>
      </c>
      <c r="K44" s="157">
        <f t="shared" si="3"/>
        <v>1</v>
      </c>
      <c r="L44" s="157">
        <f t="shared" si="0"/>
        <v>0</v>
      </c>
      <c r="M44" s="157">
        <f t="shared" si="1"/>
        <v>0</v>
      </c>
      <c r="N44" s="157">
        <f t="shared" si="2"/>
        <v>0</v>
      </c>
      <c r="O44" s="157">
        <f t="shared" si="4"/>
        <v>0</v>
      </c>
      <c r="P44" s="157">
        <f t="shared" si="5"/>
        <v>0</v>
      </c>
      <c r="Q44" s="157">
        <f t="shared" si="6"/>
        <v>0</v>
      </c>
      <c r="R44" s="157">
        <f t="shared" si="7"/>
        <v>0</v>
      </c>
      <c r="S44" s="255"/>
    </row>
    <row r="45" spans="1:19" s="93" customFormat="1" ht="20" x14ac:dyDescent="0.2">
      <c r="A45" s="278"/>
      <c r="B45" s="278"/>
      <c r="C45" s="69" t="s">
        <v>211</v>
      </c>
      <c r="D45" s="69" t="s">
        <v>65</v>
      </c>
      <c r="E45" s="53" t="s">
        <v>592</v>
      </c>
      <c r="F45" s="54" t="s">
        <v>107</v>
      </c>
      <c r="G45" s="96"/>
      <c r="H45" s="130" t="s">
        <v>647</v>
      </c>
      <c r="I45" s="3"/>
      <c r="J45" s="162" t="s">
        <v>5</v>
      </c>
      <c r="K45" s="157">
        <f t="shared" si="3"/>
        <v>0</v>
      </c>
      <c r="L45" s="157">
        <f t="shared" si="0"/>
        <v>0</v>
      </c>
      <c r="M45" s="157">
        <f t="shared" si="1"/>
        <v>0</v>
      </c>
      <c r="N45" s="157">
        <f t="shared" si="2"/>
        <v>0</v>
      </c>
      <c r="O45" s="157">
        <f t="shared" si="4"/>
        <v>0</v>
      </c>
      <c r="P45" s="157">
        <f t="shared" si="5"/>
        <v>0</v>
      </c>
      <c r="Q45" s="157">
        <f t="shared" si="6"/>
        <v>0</v>
      </c>
      <c r="R45" s="157">
        <f t="shared" si="7"/>
        <v>0</v>
      </c>
      <c r="S45" s="6"/>
    </row>
    <row r="46" spans="1:19" s="93" customFormat="1" ht="36" x14ac:dyDescent="0.2">
      <c r="A46" s="278"/>
      <c r="B46" s="278"/>
      <c r="C46" s="62" t="s">
        <v>212</v>
      </c>
      <c r="D46" s="62" t="s">
        <v>65</v>
      </c>
      <c r="E46" s="55" t="s">
        <v>602</v>
      </c>
      <c r="F46" s="56" t="s">
        <v>108</v>
      </c>
      <c r="G46" s="96"/>
      <c r="H46" s="130" t="s">
        <v>647</v>
      </c>
      <c r="I46" s="3"/>
      <c r="J46" s="162" t="s">
        <v>5</v>
      </c>
      <c r="K46" s="157">
        <f t="shared" si="3"/>
        <v>0</v>
      </c>
      <c r="L46" s="157">
        <f t="shared" si="0"/>
        <v>0</v>
      </c>
      <c r="M46" s="157">
        <f t="shared" si="1"/>
        <v>0</v>
      </c>
      <c r="N46" s="157">
        <f t="shared" si="2"/>
        <v>0</v>
      </c>
      <c r="O46" s="157">
        <f t="shared" si="4"/>
        <v>0</v>
      </c>
      <c r="P46" s="157">
        <f t="shared" si="5"/>
        <v>0</v>
      </c>
      <c r="Q46" s="157">
        <f t="shared" si="6"/>
        <v>0</v>
      </c>
      <c r="R46" s="157">
        <f t="shared" si="7"/>
        <v>0</v>
      </c>
      <c r="S46" s="6"/>
    </row>
    <row r="47" spans="1:19" s="93" customFormat="1" ht="36" x14ac:dyDescent="0.2">
      <c r="A47" s="278"/>
      <c r="B47" s="278"/>
      <c r="C47" s="62" t="s">
        <v>213</v>
      </c>
      <c r="D47" s="62" t="s">
        <v>66</v>
      </c>
      <c r="E47" s="53" t="s">
        <v>306</v>
      </c>
      <c r="F47" s="54" t="s">
        <v>109</v>
      </c>
      <c r="G47" s="96"/>
      <c r="H47" s="130" t="s">
        <v>647</v>
      </c>
      <c r="I47" s="3"/>
      <c r="J47" s="162" t="s">
        <v>5</v>
      </c>
      <c r="K47" s="157">
        <f t="shared" si="3"/>
        <v>0</v>
      </c>
      <c r="L47" s="157">
        <f t="shared" si="0"/>
        <v>0</v>
      </c>
      <c r="M47" s="157">
        <f t="shared" si="1"/>
        <v>0</v>
      </c>
      <c r="N47" s="157">
        <f t="shared" si="2"/>
        <v>0</v>
      </c>
      <c r="O47" s="157">
        <f t="shared" si="4"/>
        <v>0</v>
      </c>
      <c r="P47" s="157">
        <f t="shared" si="5"/>
        <v>0</v>
      </c>
      <c r="Q47" s="157">
        <f t="shared" si="6"/>
        <v>0</v>
      </c>
      <c r="R47" s="157">
        <f t="shared" si="7"/>
        <v>0</v>
      </c>
      <c r="S47" s="6"/>
    </row>
    <row r="48" spans="1:19" s="93" customFormat="1" ht="36" x14ac:dyDescent="0.2">
      <c r="A48" s="278"/>
      <c r="B48" s="278"/>
      <c r="C48" s="52" t="s">
        <v>214</v>
      </c>
      <c r="D48" s="52" t="s">
        <v>66</v>
      </c>
      <c r="E48" s="53" t="s">
        <v>307</v>
      </c>
      <c r="F48" s="54" t="s">
        <v>110</v>
      </c>
      <c r="G48" s="96"/>
      <c r="H48" s="130" t="s">
        <v>647</v>
      </c>
      <c r="I48" s="3"/>
      <c r="J48" s="162" t="s">
        <v>5</v>
      </c>
      <c r="K48" s="157">
        <f t="shared" si="3"/>
        <v>0</v>
      </c>
      <c r="L48" s="157">
        <f t="shared" si="0"/>
        <v>0</v>
      </c>
      <c r="M48" s="157">
        <f t="shared" si="1"/>
        <v>0</v>
      </c>
      <c r="N48" s="157">
        <f t="shared" si="2"/>
        <v>0</v>
      </c>
      <c r="O48" s="157">
        <f t="shared" si="4"/>
        <v>0</v>
      </c>
      <c r="P48" s="157">
        <f t="shared" si="5"/>
        <v>0</v>
      </c>
      <c r="Q48" s="157">
        <f t="shared" si="6"/>
        <v>0</v>
      </c>
      <c r="R48" s="157">
        <f t="shared" si="7"/>
        <v>0</v>
      </c>
      <c r="S48" s="6"/>
    </row>
    <row r="49" spans="1:19" s="93" customFormat="1" ht="36" x14ac:dyDescent="0.2">
      <c r="A49" s="278"/>
      <c r="B49" s="278"/>
      <c r="C49" s="52" t="s">
        <v>215</v>
      </c>
      <c r="D49" s="52" t="s">
        <v>66</v>
      </c>
      <c r="E49" s="53" t="s">
        <v>308</v>
      </c>
      <c r="F49" s="54" t="s">
        <v>102</v>
      </c>
      <c r="G49" s="96"/>
      <c r="H49" s="132" t="s">
        <v>647</v>
      </c>
      <c r="I49" s="9"/>
      <c r="J49" s="162" t="s">
        <v>5</v>
      </c>
      <c r="K49" s="157">
        <f t="shared" si="3"/>
        <v>0</v>
      </c>
      <c r="L49" s="157">
        <f t="shared" si="0"/>
        <v>0</v>
      </c>
      <c r="M49" s="157">
        <f t="shared" si="1"/>
        <v>0</v>
      </c>
      <c r="N49" s="157">
        <f t="shared" si="2"/>
        <v>0</v>
      </c>
      <c r="O49" s="157">
        <f t="shared" si="4"/>
        <v>0</v>
      </c>
      <c r="P49" s="157">
        <f t="shared" si="5"/>
        <v>0</v>
      </c>
      <c r="Q49" s="157">
        <f t="shared" si="6"/>
        <v>0</v>
      </c>
      <c r="R49" s="157">
        <f t="shared" si="7"/>
        <v>0</v>
      </c>
      <c r="S49" s="10"/>
    </row>
    <row r="50" spans="1:19" s="93" customFormat="1" ht="36" x14ac:dyDescent="0.2">
      <c r="A50" s="278"/>
      <c r="B50" s="278"/>
      <c r="C50" s="52" t="s">
        <v>545</v>
      </c>
      <c r="D50" s="52" t="s">
        <v>65</v>
      </c>
      <c r="E50" s="55" t="s">
        <v>537</v>
      </c>
      <c r="F50" s="54"/>
      <c r="G50" s="96"/>
      <c r="H50" s="132" t="s">
        <v>647</v>
      </c>
      <c r="I50" s="9"/>
      <c r="J50" s="162" t="s">
        <v>5</v>
      </c>
      <c r="K50" s="157">
        <f t="shared" si="3"/>
        <v>0</v>
      </c>
      <c r="L50" s="157">
        <f t="shared" si="0"/>
        <v>0</v>
      </c>
      <c r="M50" s="157">
        <f t="shared" si="1"/>
        <v>0</v>
      </c>
      <c r="N50" s="157">
        <f t="shared" si="2"/>
        <v>0</v>
      </c>
      <c r="O50" s="157">
        <f t="shared" si="4"/>
        <v>0</v>
      </c>
      <c r="P50" s="157">
        <f t="shared" si="5"/>
        <v>0</v>
      </c>
      <c r="Q50" s="157">
        <f t="shared" si="6"/>
        <v>0</v>
      </c>
      <c r="R50" s="157">
        <f t="shared" si="7"/>
        <v>0</v>
      </c>
      <c r="S50" s="10"/>
    </row>
    <row r="51" spans="1:19" s="93" customFormat="1" ht="36" x14ac:dyDescent="0.2">
      <c r="A51" s="278"/>
      <c r="B51" s="278"/>
      <c r="C51" s="52" t="s">
        <v>546</v>
      </c>
      <c r="D51" s="52" t="s">
        <v>66</v>
      </c>
      <c r="E51" s="55" t="s">
        <v>538</v>
      </c>
      <c r="F51" s="54"/>
      <c r="G51" s="96"/>
      <c r="H51" s="132" t="s">
        <v>647</v>
      </c>
      <c r="I51" s="9"/>
      <c r="J51" s="162" t="s">
        <v>5</v>
      </c>
      <c r="K51" s="157">
        <f t="shared" si="3"/>
        <v>0</v>
      </c>
      <c r="L51" s="157">
        <f t="shared" si="0"/>
        <v>0</v>
      </c>
      <c r="M51" s="157">
        <f t="shared" si="1"/>
        <v>0</v>
      </c>
      <c r="N51" s="157">
        <f t="shared" si="2"/>
        <v>0</v>
      </c>
      <c r="O51" s="157">
        <f t="shared" si="4"/>
        <v>0</v>
      </c>
      <c r="P51" s="157">
        <f t="shared" si="5"/>
        <v>0</v>
      </c>
      <c r="Q51" s="157">
        <f t="shared" si="6"/>
        <v>0</v>
      </c>
      <c r="R51" s="157">
        <f t="shared" si="7"/>
        <v>0</v>
      </c>
      <c r="S51" s="10"/>
    </row>
    <row r="52" spans="1:19" s="93" customFormat="1" ht="21" thickBot="1" x14ac:dyDescent="0.25">
      <c r="A52" s="278"/>
      <c r="B52" s="278"/>
      <c r="C52" s="52" t="s">
        <v>461</v>
      </c>
      <c r="D52" s="52" t="s">
        <v>390</v>
      </c>
      <c r="E52" s="53" t="s">
        <v>458</v>
      </c>
      <c r="F52" s="54"/>
      <c r="G52" s="96"/>
      <c r="H52" s="131" t="s">
        <v>647</v>
      </c>
      <c r="I52" s="7"/>
      <c r="J52" s="163" t="s">
        <v>5</v>
      </c>
      <c r="K52" s="159">
        <f t="shared" si="3"/>
        <v>0</v>
      </c>
      <c r="L52" s="159">
        <f t="shared" si="0"/>
        <v>0</v>
      </c>
      <c r="M52" s="159">
        <f t="shared" si="1"/>
        <v>0</v>
      </c>
      <c r="N52" s="159">
        <f t="shared" si="2"/>
        <v>0</v>
      </c>
      <c r="O52" s="159">
        <f t="shared" si="4"/>
        <v>0</v>
      </c>
      <c r="P52" s="159">
        <f t="shared" si="5"/>
        <v>0</v>
      </c>
      <c r="Q52" s="159">
        <f t="shared" si="6"/>
        <v>0</v>
      </c>
      <c r="R52" s="159">
        <f t="shared" si="7"/>
        <v>0</v>
      </c>
      <c r="S52" s="8"/>
    </row>
    <row r="53" spans="1:19" s="106" customFormat="1" ht="37" thickTop="1" x14ac:dyDescent="0.2">
      <c r="A53" s="279" t="s">
        <v>6</v>
      </c>
      <c r="B53" s="279" t="s">
        <v>7</v>
      </c>
      <c r="C53" s="70" t="s">
        <v>179</v>
      </c>
      <c r="D53" s="70" t="s">
        <v>65</v>
      </c>
      <c r="E53" s="71" t="s">
        <v>184</v>
      </c>
      <c r="F53" s="72" t="s">
        <v>91</v>
      </c>
      <c r="G53" s="104"/>
      <c r="H53" s="105" t="str">
        <f>IF(ISBLANK(H6),"Waiting",H6)</f>
        <v>No</v>
      </c>
      <c r="I53" s="4"/>
      <c r="J53" s="156" t="s">
        <v>6</v>
      </c>
      <c r="K53" s="156">
        <f t="shared" si="3"/>
        <v>0</v>
      </c>
      <c r="L53" s="156">
        <f t="shared" si="0"/>
        <v>0</v>
      </c>
      <c r="M53" s="156">
        <f t="shared" si="1"/>
        <v>0</v>
      </c>
      <c r="N53" s="156">
        <f t="shared" si="2"/>
        <v>0</v>
      </c>
      <c r="O53" s="158">
        <f t="shared" si="4"/>
        <v>0</v>
      </c>
      <c r="P53" s="158">
        <f t="shared" si="5"/>
        <v>0</v>
      </c>
      <c r="Q53" s="158">
        <f t="shared" si="6"/>
        <v>0</v>
      </c>
      <c r="R53" s="158">
        <f t="shared" si="7"/>
        <v>0</v>
      </c>
      <c r="S53" s="5"/>
    </row>
    <row r="54" spans="1:19" s="106" customFormat="1" ht="54" x14ac:dyDescent="0.2">
      <c r="A54" s="280"/>
      <c r="B54" s="280"/>
      <c r="C54" s="70" t="s">
        <v>180</v>
      </c>
      <c r="D54" s="70" t="s">
        <v>65</v>
      </c>
      <c r="E54" s="73" t="s">
        <v>185</v>
      </c>
      <c r="F54" s="74" t="s">
        <v>517</v>
      </c>
      <c r="G54" s="104"/>
      <c r="H54" s="107" t="str">
        <f>IF(ISBLANK(H7),"Waiting",H7)</f>
        <v>No</v>
      </c>
      <c r="I54" s="127"/>
      <c r="J54" s="157" t="s">
        <v>6</v>
      </c>
      <c r="K54" s="157">
        <f t="shared" si="3"/>
        <v>0</v>
      </c>
      <c r="L54" s="157">
        <f t="shared" si="0"/>
        <v>0</v>
      </c>
      <c r="M54" s="157">
        <f t="shared" si="1"/>
        <v>0</v>
      </c>
      <c r="N54" s="157">
        <f t="shared" si="2"/>
        <v>0</v>
      </c>
      <c r="O54" s="157">
        <f t="shared" si="4"/>
        <v>0</v>
      </c>
      <c r="P54" s="157">
        <f t="shared" si="5"/>
        <v>0</v>
      </c>
      <c r="Q54" s="157">
        <f t="shared" si="6"/>
        <v>0</v>
      </c>
      <c r="R54" s="157">
        <f t="shared" si="7"/>
        <v>0</v>
      </c>
      <c r="S54" s="128"/>
    </row>
    <row r="55" spans="1:19" s="106" customFormat="1" ht="36" x14ac:dyDescent="0.2">
      <c r="A55" s="280"/>
      <c r="B55" s="280"/>
      <c r="C55" s="70" t="s">
        <v>181</v>
      </c>
      <c r="D55" s="70" t="s">
        <v>65</v>
      </c>
      <c r="E55" s="75" t="s">
        <v>186</v>
      </c>
      <c r="F55" s="76" t="s">
        <v>92</v>
      </c>
      <c r="G55" s="104"/>
      <c r="H55" s="107" t="str">
        <f>IF(ISBLANK(H8),"Waiting",H8)</f>
        <v>No</v>
      </c>
      <c r="I55" s="127"/>
      <c r="J55" s="157" t="s">
        <v>6</v>
      </c>
      <c r="K55" s="157">
        <f t="shared" si="3"/>
        <v>0</v>
      </c>
      <c r="L55" s="157">
        <f t="shared" si="0"/>
        <v>0</v>
      </c>
      <c r="M55" s="157">
        <f t="shared" si="1"/>
        <v>0</v>
      </c>
      <c r="N55" s="157">
        <f t="shared" si="2"/>
        <v>0</v>
      </c>
      <c r="O55" s="157">
        <f t="shared" si="4"/>
        <v>0</v>
      </c>
      <c r="P55" s="157">
        <f t="shared" si="5"/>
        <v>0</v>
      </c>
      <c r="Q55" s="157">
        <f t="shared" si="6"/>
        <v>0</v>
      </c>
      <c r="R55" s="157">
        <f t="shared" si="7"/>
        <v>0</v>
      </c>
      <c r="S55" s="128"/>
    </row>
    <row r="56" spans="1:19" s="106" customFormat="1" ht="54" x14ac:dyDescent="0.2">
      <c r="A56" s="280"/>
      <c r="B56" s="280"/>
      <c r="C56" s="218" t="s">
        <v>182</v>
      </c>
      <c r="D56" s="218" t="s">
        <v>65</v>
      </c>
      <c r="E56" s="219" t="s">
        <v>612</v>
      </c>
      <c r="F56" s="220" t="s">
        <v>520</v>
      </c>
      <c r="G56" s="104"/>
      <c r="H56" s="107" t="str">
        <f>IF(ISBLANK(H9),"Waiting",H9)</f>
        <v>No</v>
      </c>
      <c r="I56" s="127"/>
      <c r="J56" s="157" t="s">
        <v>6</v>
      </c>
      <c r="K56" s="157">
        <f t="shared" si="3"/>
        <v>0</v>
      </c>
      <c r="L56" s="157">
        <f t="shared" si="0"/>
        <v>0</v>
      </c>
      <c r="M56" s="157">
        <f t="shared" si="1"/>
        <v>0</v>
      </c>
      <c r="N56" s="157">
        <f t="shared" si="2"/>
        <v>0</v>
      </c>
      <c r="O56" s="157">
        <f t="shared" si="4"/>
        <v>0</v>
      </c>
      <c r="P56" s="157">
        <f t="shared" si="5"/>
        <v>0</v>
      </c>
      <c r="Q56" s="157">
        <f t="shared" si="6"/>
        <v>0</v>
      </c>
      <c r="R56" s="157">
        <f t="shared" si="7"/>
        <v>0</v>
      </c>
      <c r="S56" s="128"/>
    </row>
    <row r="57" spans="1:19" s="106" customFormat="1" ht="36" x14ac:dyDescent="0.2">
      <c r="A57" s="280"/>
      <c r="B57" s="280"/>
      <c r="C57" s="70" t="s">
        <v>183</v>
      </c>
      <c r="D57" s="70" t="s">
        <v>65</v>
      </c>
      <c r="E57" s="75" t="s">
        <v>309</v>
      </c>
      <c r="F57" s="76" t="s">
        <v>111</v>
      </c>
      <c r="G57" s="104"/>
      <c r="H57" s="107" t="str">
        <f>IF(ISBLANK(H10),"Waiting",H10)</f>
        <v>No</v>
      </c>
      <c r="I57" s="127"/>
      <c r="J57" s="157" t="s">
        <v>6</v>
      </c>
      <c r="K57" s="157">
        <f t="shared" si="3"/>
        <v>0</v>
      </c>
      <c r="L57" s="157">
        <f t="shared" si="0"/>
        <v>0</v>
      </c>
      <c r="M57" s="157">
        <f t="shared" si="1"/>
        <v>0</v>
      </c>
      <c r="N57" s="157">
        <f t="shared" si="2"/>
        <v>0</v>
      </c>
      <c r="O57" s="157">
        <f t="shared" si="4"/>
        <v>0</v>
      </c>
      <c r="P57" s="157">
        <f t="shared" si="5"/>
        <v>0</v>
      </c>
      <c r="Q57" s="157">
        <f t="shared" si="6"/>
        <v>0</v>
      </c>
      <c r="R57" s="157">
        <f t="shared" si="7"/>
        <v>0</v>
      </c>
      <c r="S57" s="128"/>
    </row>
    <row r="58" spans="1:19" s="93" customFormat="1" ht="37" thickBot="1" x14ac:dyDescent="0.25">
      <c r="A58" s="280"/>
      <c r="B58" s="280"/>
      <c r="C58" s="77" t="s">
        <v>216</v>
      </c>
      <c r="D58" s="77" t="s">
        <v>65</v>
      </c>
      <c r="E58" s="78" t="s">
        <v>310</v>
      </c>
      <c r="F58" s="79" t="s">
        <v>523</v>
      </c>
      <c r="G58" s="96"/>
      <c r="H58" s="130" t="s">
        <v>647</v>
      </c>
      <c r="I58" s="3"/>
      <c r="J58" s="157" t="s">
        <v>6</v>
      </c>
      <c r="K58" s="157">
        <f t="shared" si="3"/>
        <v>0</v>
      </c>
      <c r="L58" s="157">
        <f t="shared" si="0"/>
        <v>0</v>
      </c>
      <c r="M58" s="157">
        <f t="shared" si="1"/>
        <v>0</v>
      </c>
      <c r="N58" s="157">
        <f t="shared" si="2"/>
        <v>0</v>
      </c>
      <c r="O58" s="157">
        <f t="shared" si="4"/>
        <v>0</v>
      </c>
      <c r="P58" s="157">
        <f t="shared" si="5"/>
        <v>0</v>
      </c>
      <c r="Q58" s="157">
        <f t="shared" si="6"/>
        <v>0</v>
      </c>
      <c r="R58" s="157">
        <f t="shared" si="7"/>
        <v>0</v>
      </c>
      <c r="S58" s="6"/>
    </row>
    <row r="59" spans="1:19" s="106" customFormat="1" ht="253" thickTop="1" x14ac:dyDescent="0.2">
      <c r="A59" s="280"/>
      <c r="B59" s="280"/>
      <c r="C59" s="80" t="s">
        <v>178</v>
      </c>
      <c r="D59" s="80" t="s">
        <v>65</v>
      </c>
      <c r="E59" s="73" t="s">
        <v>177</v>
      </c>
      <c r="F59" s="74" t="s">
        <v>106</v>
      </c>
      <c r="G59" s="108"/>
      <c r="H59" s="107" t="str">
        <f>IF(ISBLANK(H5),"Waiting",H5)</f>
        <v>Yes</v>
      </c>
      <c r="I59" s="237" t="s">
        <v>657</v>
      </c>
      <c r="J59" s="157" t="s">
        <v>6</v>
      </c>
      <c r="K59" s="157">
        <f t="shared" si="3"/>
        <v>1</v>
      </c>
      <c r="L59" s="157">
        <f t="shared" si="0"/>
        <v>0</v>
      </c>
      <c r="M59" s="157">
        <f t="shared" si="1"/>
        <v>0</v>
      </c>
      <c r="N59" s="157">
        <f t="shared" si="2"/>
        <v>0</v>
      </c>
      <c r="O59" s="157">
        <f t="shared" si="4"/>
        <v>0</v>
      </c>
      <c r="P59" s="157">
        <f t="shared" si="5"/>
        <v>0</v>
      </c>
      <c r="Q59" s="157">
        <f t="shared" si="6"/>
        <v>0</v>
      </c>
      <c r="R59" s="157">
        <f t="shared" si="7"/>
        <v>0</v>
      </c>
      <c r="S59" s="253"/>
    </row>
    <row r="60" spans="1:19" s="106" customFormat="1" ht="36" x14ac:dyDescent="0.2">
      <c r="A60" s="280"/>
      <c r="B60" s="280"/>
      <c r="C60" s="57" t="s">
        <v>217</v>
      </c>
      <c r="D60" s="57" t="s">
        <v>65</v>
      </c>
      <c r="E60" s="78" t="s">
        <v>595</v>
      </c>
      <c r="F60" s="79" t="s">
        <v>112</v>
      </c>
      <c r="G60" s="108"/>
      <c r="H60" s="130" t="s">
        <v>647</v>
      </c>
      <c r="I60" s="137"/>
      <c r="J60" s="157" t="s">
        <v>6</v>
      </c>
      <c r="K60" s="157">
        <f t="shared" si="3"/>
        <v>0</v>
      </c>
      <c r="L60" s="157">
        <f t="shared" si="0"/>
        <v>0</v>
      </c>
      <c r="M60" s="157">
        <f t="shared" si="1"/>
        <v>0</v>
      </c>
      <c r="N60" s="157">
        <f t="shared" si="2"/>
        <v>0</v>
      </c>
      <c r="O60" s="157">
        <f t="shared" si="4"/>
        <v>0</v>
      </c>
      <c r="P60" s="157">
        <f t="shared" si="5"/>
        <v>0</v>
      </c>
      <c r="Q60" s="157">
        <f t="shared" si="6"/>
        <v>0</v>
      </c>
      <c r="R60" s="157">
        <f t="shared" si="7"/>
        <v>0</v>
      </c>
      <c r="S60" s="138"/>
    </row>
    <row r="61" spans="1:19" s="106" customFormat="1" ht="36" x14ac:dyDescent="0.2">
      <c r="A61" s="280"/>
      <c r="B61" s="280"/>
      <c r="C61" s="186" t="s">
        <v>547</v>
      </c>
      <c r="D61" s="186" t="s">
        <v>65</v>
      </c>
      <c r="E61" s="58" t="s">
        <v>537</v>
      </c>
      <c r="F61" s="79"/>
      <c r="G61" s="108"/>
      <c r="H61" s="132" t="s">
        <v>647</v>
      </c>
      <c r="I61" s="137"/>
      <c r="J61" s="157" t="s">
        <v>6</v>
      </c>
      <c r="K61" s="157">
        <f t="shared" si="3"/>
        <v>0</v>
      </c>
      <c r="L61" s="157">
        <f t="shared" si="0"/>
        <v>0</v>
      </c>
      <c r="M61" s="157">
        <f t="shared" si="1"/>
        <v>0</v>
      </c>
      <c r="N61" s="157">
        <f t="shared" si="2"/>
        <v>0</v>
      </c>
      <c r="O61" s="157">
        <f t="shared" si="4"/>
        <v>0</v>
      </c>
      <c r="P61" s="157">
        <f t="shared" si="5"/>
        <v>0</v>
      </c>
      <c r="Q61" s="157">
        <f t="shared" si="6"/>
        <v>0</v>
      </c>
      <c r="R61" s="157">
        <f t="shared" si="7"/>
        <v>0</v>
      </c>
      <c r="S61" s="138"/>
    </row>
    <row r="62" spans="1:19" s="106" customFormat="1" ht="36" x14ac:dyDescent="0.2">
      <c r="A62" s="280"/>
      <c r="B62" s="280"/>
      <c r="C62" s="186" t="s">
        <v>548</v>
      </c>
      <c r="D62" s="186" t="s">
        <v>66</v>
      </c>
      <c r="E62" s="58" t="s">
        <v>538</v>
      </c>
      <c r="F62" s="79"/>
      <c r="G62" s="108"/>
      <c r="H62" s="132" t="s">
        <v>647</v>
      </c>
      <c r="I62" s="137"/>
      <c r="J62" s="157" t="s">
        <v>6</v>
      </c>
      <c r="K62" s="157">
        <f t="shared" si="3"/>
        <v>0</v>
      </c>
      <c r="L62" s="157">
        <f t="shared" si="0"/>
        <v>0</v>
      </c>
      <c r="M62" s="157">
        <f t="shared" si="1"/>
        <v>0</v>
      </c>
      <c r="N62" s="157">
        <f t="shared" si="2"/>
        <v>0</v>
      </c>
      <c r="O62" s="157">
        <f t="shared" si="4"/>
        <v>0</v>
      </c>
      <c r="P62" s="157">
        <f t="shared" si="5"/>
        <v>0</v>
      </c>
      <c r="Q62" s="157">
        <f t="shared" si="6"/>
        <v>0</v>
      </c>
      <c r="R62" s="157">
        <f t="shared" si="7"/>
        <v>0</v>
      </c>
      <c r="S62" s="138"/>
    </row>
    <row r="63" spans="1:19" s="93" customFormat="1" ht="21" thickBot="1" x14ac:dyDescent="0.25">
      <c r="A63" s="280"/>
      <c r="B63" s="280"/>
      <c r="C63" s="77" t="s">
        <v>462</v>
      </c>
      <c r="D63" s="77" t="s">
        <v>390</v>
      </c>
      <c r="E63" s="78" t="s">
        <v>458</v>
      </c>
      <c r="F63" s="79"/>
      <c r="G63" s="96"/>
      <c r="H63" s="131" t="s">
        <v>647</v>
      </c>
      <c r="I63" s="7"/>
      <c r="J63" s="159" t="s">
        <v>6</v>
      </c>
      <c r="K63" s="159">
        <f t="shared" si="3"/>
        <v>0</v>
      </c>
      <c r="L63" s="159">
        <f t="shared" si="0"/>
        <v>0</v>
      </c>
      <c r="M63" s="159">
        <f t="shared" si="1"/>
        <v>0</v>
      </c>
      <c r="N63" s="159">
        <f t="shared" si="2"/>
        <v>0</v>
      </c>
      <c r="O63" s="159">
        <f t="shared" si="4"/>
        <v>0</v>
      </c>
      <c r="P63" s="159">
        <f t="shared" si="5"/>
        <v>0</v>
      </c>
      <c r="Q63" s="159">
        <f t="shared" si="6"/>
        <v>0</v>
      </c>
      <c r="R63" s="159">
        <f t="shared" si="7"/>
        <v>0</v>
      </c>
      <c r="S63" s="8"/>
    </row>
    <row r="64" spans="1:19" s="93" customFormat="1" ht="199" thickTop="1" x14ac:dyDescent="0.2">
      <c r="A64" s="282" t="s">
        <v>8</v>
      </c>
      <c r="B64" s="282" t="s">
        <v>37</v>
      </c>
      <c r="C64" s="62" t="s">
        <v>218</v>
      </c>
      <c r="D64" s="62" t="s">
        <v>65</v>
      </c>
      <c r="E64" s="67" t="s">
        <v>311</v>
      </c>
      <c r="F64" s="81" t="s">
        <v>524</v>
      </c>
      <c r="G64" s="96"/>
      <c r="H64" s="129" t="s">
        <v>648</v>
      </c>
      <c r="I64" s="4" t="s">
        <v>903</v>
      </c>
      <c r="J64" s="156" t="s">
        <v>8</v>
      </c>
      <c r="K64" s="156">
        <f t="shared" si="3"/>
        <v>1</v>
      </c>
      <c r="L64" s="156">
        <f t="shared" si="0"/>
        <v>0</v>
      </c>
      <c r="M64" s="156">
        <f t="shared" si="1"/>
        <v>0</v>
      </c>
      <c r="N64" s="156">
        <f t="shared" si="2"/>
        <v>0</v>
      </c>
      <c r="O64" s="158">
        <f t="shared" si="4"/>
        <v>0</v>
      </c>
      <c r="P64" s="158">
        <f t="shared" si="5"/>
        <v>0</v>
      </c>
      <c r="Q64" s="158">
        <f t="shared" si="6"/>
        <v>0</v>
      </c>
      <c r="R64" s="158">
        <f t="shared" si="7"/>
        <v>0</v>
      </c>
      <c r="S64" s="246"/>
    </row>
    <row r="65" spans="1:19" s="93" customFormat="1" ht="36" x14ac:dyDescent="0.2">
      <c r="A65" s="278"/>
      <c r="B65" s="278"/>
      <c r="C65" s="62" t="s">
        <v>219</v>
      </c>
      <c r="D65" s="62" t="s">
        <v>65</v>
      </c>
      <c r="E65" s="67" t="s">
        <v>312</v>
      </c>
      <c r="F65" s="81" t="s">
        <v>113</v>
      </c>
      <c r="G65" s="96"/>
      <c r="H65" s="130" t="s">
        <v>647</v>
      </c>
      <c r="I65" s="3"/>
      <c r="J65" s="157" t="s">
        <v>8</v>
      </c>
      <c r="K65" s="157">
        <f t="shared" si="3"/>
        <v>0</v>
      </c>
      <c r="L65" s="157">
        <f t="shared" si="0"/>
        <v>0</v>
      </c>
      <c r="M65" s="157">
        <f t="shared" si="1"/>
        <v>0</v>
      </c>
      <c r="N65" s="157">
        <f t="shared" si="2"/>
        <v>0</v>
      </c>
      <c r="O65" s="157">
        <f t="shared" si="4"/>
        <v>0</v>
      </c>
      <c r="P65" s="157">
        <f t="shared" si="5"/>
        <v>0</v>
      </c>
      <c r="Q65" s="157">
        <f t="shared" si="6"/>
        <v>0</v>
      </c>
      <c r="R65" s="157">
        <f t="shared" si="7"/>
        <v>0</v>
      </c>
      <c r="S65" s="6"/>
    </row>
    <row r="66" spans="1:19" s="93" customFormat="1" ht="144" x14ac:dyDescent="0.2">
      <c r="A66" s="278"/>
      <c r="B66" s="278"/>
      <c r="C66" s="62" t="s">
        <v>220</v>
      </c>
      <c r="D66" s="62" t="s">
        <v>65</v>
      </c>
      <c r="E66" s="67" t="s">
        <v>313</v>
      </c>
      <c r="F66" s="81" t="s">
        <v>114</v>
      </c>
      <c r="G66" s="96"/>
      <c r="H66" s="130" t="s">
        <v>648</v>
      </c>
      <c r="I66" s="3" t="s">
        <v>729</v>
      </c>
      <c r="J66" s="157" t="s">
        <v>8</v>
      </c>
      <c r="K66" s="157">
        <f t="shared" si="3"/>
        <v>1</v>
      </c>
      <c r="L66" s="157">
        <f t="shared" si="0"/>
        <v>0</v>
      </c>
      <c r="M66" s="157">
        <f t="shared" si="1"/>
        <v>0</v>
      </c>
      <c r="N66" s="157">
        <f t="shared" si="2"/>
        <v>0</v>
      </c>
      <c r="O66" s="157">
        <f t="shared" si="4"/>
        <v>0</v>
      </c>
      <c r="P66" s="157">
        <f t="shared" si="5"/>
        <v>0</v>
      </c>
      <c r="Q66" s="157">
        <f t="shared" si="6"/>
        <v>0</v>
      </c>
      <c r="R66" s="157">
        <f t="shared" si="7"/>
        <v>0</v>
      </c>
      <c r="S66" s="6"/>
    </row>
    <row r="67" spans="1:19" s="93" customFormat="1" ht="126" x14ac:dyDescent="0.2">
      <c r="A67" s="278"/>
      <c r="B67" s="278"/>
      <c r="C67" s="62" t="s">
        <v>221</v>
      </c>
      <c r="D67" s="62" t="s">
        <v>65</v>
      </c>
      <c r="E67" s="67" t="s">
        <v>314</v>
      </c>
      <c r="F67" s="81" t="s">
        <v>115</v>
      </c>
      <c r="G67" s="96"/>
      <c r="H67" s="130" t="s">
        <v>648</v>
      </c>
      <c r="I67" s="3" t="s">
        <v>730</v>
      </c>
      <c r="J67" s="157" t="s">
        <v>8</v>
      </c>
      <c r="K67" s="157">
        <f t="shared" si="3"/>
        <v>1</v>
      </c>
      <c r="L67" s="157">
        <f t="shared" si="0"/>
        <v>0</v>
      </c>
      <c r="M67" s="157">
        <f t="shared" si="1"/>
        <v>0</v>
      </c>
      <c r="N67" s="157">
        <f t="shared" si="2"/>
        <v>0</v>
      </c>
      <c r="O67" s="157">
        <f t="shared" si="4"/>
        <v>0</v>
      </c>
      <c r="P67" s="157">
        <f t="shared" si="5"/>
        <v>0</v>
      </c>
      <c r="Q67" s="157">
        <f t="shared" si="6"/>
        <v>0</v>
      </c>
      <c r="R67" s="157">
        <f t="shared" si="7"/>
        <v>0</v>
      </c>
      <c r="S67" s="6"/>
    </row>
    <row r="68" spans="1:19" s="93" customFormat="1" ht="54" x14ac:dyDescent="0.2">
      <c r="A68" s="278"/>
      <c r="B68" s="278"/>
      <c r="C68" s="62" t="s">
        <v>222</v>
      </c>
      <c r="D68" s="62" t="s">
        <v>66</v>
      </c>
      <c r="E68" s="67" t="s">
        <v>315</v>
      </c>
      <c r="F68" s="81" t="s">
        <v>116</v>
      </c>
      <c r="G68" s="96"/>
      <c r="H68" s="130" t="s">
        <v>647</v>
      </c>
      <c r="I68" s="3"/>
      <c r="J68" s="157" t="s">
        <v>8</v>
      </c>
      <c r="K68" s="157">
        <f t="shared" si="3"/>
        <v>0</v>
      </c>
      <c r="L68" s="157">
        <f t="shared" si="0"/>
        <v>0</v>
      </c>
      <c r="M68" s="157">
        <f t="shared" si="1"/>
        <v>0</v>
      </c>
      <c r="N68" s="157">
        <f t="shared" si="2"/>
        <v>0</v>
      </c>
      <c r="O68" s="157">
        <f t="shared" si="4"/>
        <v>0</v>
      </c>
      <c r="P68" s="157">
        <f t="shared" si="5"/>
        <v>0</v>
      </c>
      <c r="Q68" s="157">
        <f t="shared" si="6"/>
        <v>0</v>
      </c>
      <c r="R68" s="157">
        <f t="shared" si="7"/>
        <v>0</v>
      </c>
      <c r="S68" s="6"/>
    </row>
    <row r="69" spans="1:19" s="93" customFormat="1" ht="36" x14ac:dyDescent="0.2">
      <c r="A69" s="278"/>
      <c r="B69" s="278"/>
      <c r="C69" s="62" t="s">
        <v>223</v>
      </c>
      <c r="D69" s="62" t="s">
        <v>66</v>
      </c>
      <c r="E69" s="82" t="s">
        <v>316</v>
      </c>
      <c r="F69" s="83" t="s">
        <v>117</v>
      </c>
      <c r="G69" s="96"/>
      <c r="H69" s="132" t="s">
        <v>647</v>
      </c>
      <c r="I69" s="9"/>
      <c r="J69" s="157" t="s">
        <v>8</v>
      </c>
      <c r="K69" s="157">
        <f t="shared" si="3"/>
        <v>0</v>
      </c>
      <c r="L69" s="157">
        <f t="shared" ref="L69:L130" si="8">IF(AND($H69="Yes",NOT(ISERROR(SEARCH("-L-",$C69)))),1,0)</f>
        <v>0</v>
      </c>
      <c r="M69" s="157">
        <f t="shared" ref="M69:M130" si="9">IF(AND($H69="Yes",NOT(ISERROR(SEARCH("-U-",$C69)))),1,0)</f>
        <v>0</v>
      </c>
      <c r="N69" s="157">
        <f t="shared" ref="N69:N130" si="10">IF(AND($H69="Yes",NOT(ISERROR(SEARCH("-P-",$C69)))),1,0)</f>
        <v>0</v>
      </c>
      <c r="O69" s="157">
        <f t="shared" si="4"/>
        <v>0</v>
      </c>
      <c r="P69" s="157">
        <f t="shared" si="5"/>
        <v>0</v>
      </c>
      <c r="Q69" s="157">
        <f t="shared" si="6"/>
        <v>0</v>
      </c>
      <c r="R69" s="157">
        <f t="shared" si="7"/>
        <v>0</v>
      </c>
      <c r="S69" s="10"/>
    </row>
    <row r="70" spans="1:19" s="93" customFormat="1" ht="36" x14ac:dyDescent="0.2">
      <c r="A70" s="278"/>
      <c r="B70" s="278"/>
      <c r="C70" s="52" t="s">
        <v>549</v>
      </c>
      <c r="D70" s="52" t="s">
        <v>65</v>
      </c>
      <c r="E70" s="55" t="s">
        <v>537</v>
      </c>
      <c r="F70" s="83"/>
      <c r="G70" s="96"/>
      <c r="H70" s="132" t="s">
        <v>647</v>
      </c>
      <c r="I70" s="9"/>
      <c r="J70" s="157" t="s">
        <v>8</v>
      </c>
      <c r="K70" s="157">
        <f t="shared" ref="K70:K131" si="11">IF(AND($H70="Yes",NOT(ISERROR(SEARCH("-H-",$C70)))),1,0)</f>
        <v>0</v>
      </c>
      <c r="L70" s="157">
        <f t="shared" si="8"/>
        <v>0</v>
      </c>
      <c r="M70" s="157">
        <f t="shared" si="9"/>
        <v>0</v>
      </c>
      <c r="N70" s="157">
        <f t="shared" si="10"/>
        <v>0</v>
      </c>
      <c r="O70" s="157">
        <f t="shared" si="4"/>
        <v>0</v>
      </c>
      <c r="P70" s="157">
        <f t="shared" si="5"/>
        <v>0</v>
      </c>
      <c r="Q70" s="157">
        <f t="shared" si="6"/>
        <v>0</v>
      </c>
      <c r="R70" s="157">
        <f t="shared" si="7"/>
        <v>0</v>
      </c>
      <c r="S70" s="10"/>
    </row>
    <row r="71" spans="1:19" s="93" customFormat="1" ht="36" x14ac:dyDescent="0.2">
      <c r="A71" s="278"/>
      <c r="B71" s="278"/>
      <c r="C71" s="52" t="s">
        <v>550</v>
      </c>
      <c r="D71" s="52" t="s">
        <v>66</v>
      </c>
      <c r="E71" s="55" t="s">
        <v>538</v>
      </c>
      <c r="F71" s="83"/>
      <c r="G71" s="96"/>
      <c r="H71" s="132" t="s">
        <v>647</v>
      </c>
      <c r="I71" s="9"/>
      <c r="J71" s="157" t="s">
        <v>8</v>
      </c>
      <c r="K71" s="157">
        <f t="shared" si="11"/>
        <v>0</v>
      </c>
      <c r="L71" s="157">
        <f t="shared" si="8"/>
        <v>0</v>
      </c>
      <c r="M71" s="157">
        <f t="shared" si="9"/>
        <v>0</v>
      </c>
      <c r="N71" s="157">
        <f t="shared" si="10"/>
        <v>0</v>
      </c>
      <c r="O71" s="157">
        <f t="shared" ref="O71:O134" si="12">IF(AND($H71="Split",$D71="High"),1,0)</f>
        <v>0</v>
      </c>
      <c r="P71" s="157">
        <f t="shared" ref="P71:P134" si="13">IF(AND($H71="Split",$D71="Low"),1,0)</f>
        <v>0</v>
      </c>
      <c r="Q71" s="157">
        <f t="shared" ref="Q71:Q134" si="14">IF(AND($H71="Split",$D71="Unlikely"),1,0)</f>
        <v>0</v>
      </c>
      <c r="R71" s="157">
        <f t="shared" ref="R71:R134" si="15">IF(AND($H71="Split",$D71="Moderate"),1,0)</f>
        <v>0</v>
      </c>
      <c r="S71" s="10"/>
    </row>
    <row r="72" spans="1:19" s="93" customFormat="1" ht="21" thickBot="1" x14ac:dyDescent="0.25">
      <c r="A72" s="278"/>
      <c r="B72" s="278"/>
      <c r="C72" s="62" t="s">
        <v>463</v>
      </c>
      <c r="D72" s="62" t="s">
        <v>390</v>
      </c>
      <c r="E72" s="82" t="s">
        <v>458</v>
      </c>
      <c r="F72" s="83"/>
      <c r="G72" s="96"/>
      <c r="H72" s="131" t="s">
        <v>647</v>
      </c>
      <c r="I72" s="7"/>
      <c r="J72" s="159" t="s">
        <v>8</v>
      </c>
      <c r="K72" s="159">
        <f t="shared" si="11"/>
        <v>0</v>
      </c>
      <c r="L72" s="159">
        <f t="shared" si="8"/>
        <v>0</v>
      </c>
      <c r="M72" s="159">
        <f t="shared" si="9"/>
        <v>0</v>
      </c>
      <c r="N72" s="159">
        <f t="shared" si="10"/>
        <v>0</v>
      </c>
      <c r="O72" s="159">
        <f t="shared" si="12"/>
        <v>0</v>
      </c>
      <c r="P72" s="159">
        <f t="shared" si="13"/>
        <v>0</v>
      </c>
      <c r="Q72" s="159">
        <f t="shared" si="14"/>
        <v>0</v>
      </c>
      <c r="R72" s="159">
        <f t="shared" si="15"/>
        <v>0</v>
      </c>
      <c r="S72" s="8"/>
    </row>
    <row r="73" spans="1:19" s="106" customFormat="1" ht="21" thickTop="1" x14ac:dyDescent="0.2">
      <c r="A73" s="279" t="s">
        <v>9</v>
      </c>
      <c r="B73" s="279" t="s">
        <v>38</v>
      </c>
      <c r="C73" s="80" t="s">
        <v>195</v>
      </c>
      <c r="D73" s="80" t="s">
        <v>65</v>
      </c>
      <c r="E73" s="71" t="s">
        <v>293</v>
      </c>
      <c r="F73" s="72" t="s">
        <v>95</v>
      </c>
      <c r="G73" s="108"/>
      <c r="H73" s="101" t="str">
        <f>IF(ISBLANK(H21),"Waiting",H21)</f>
        <v>No</v>
      </c>
      <c r="I73" s="125"/>
      <c r="J73" s="161" t="s">
        <v>9</v>
      </c>
      <c r="K73" s="156">
        <f t="shared" si="11"/>
        <v>0</v>
      </c>
      <c r="L73" s="156">
        <f t="shared" si="8"/>
        <v>0</v>
      </c>
      <c r="M73" s="156">
        <f t="shared" si="9"/>
        <v>0</v>
      </c>
      <c r="N73" s="156">
        <f t="shared" si="10"/>
        <v>0</v>
      </c>
      <c r="O73" s="158">
        <f t="shared" si="12"/>
        <v>0</v>
      </c>
      <c r="P73" s="158">
        <f t="shared" si="13"/>
        <v>0</v>
      </c>
      <c r="Q73" s="158">
        <f t="shared" si="14"/>
        <v>0</v>
      </c>
      <c r="R73" s="158">
        <f t="shared" si="15"/>
        <v>0</v>
      </c>
      <c r="S73" s="126"/>
    </row>
    <row r="74" spans="1:19" s="106" customFormat="1" ht="162" x14ac:dyDescent="0.2">
      <c r="A74" s="280"/>
      <c r="B74" s="280"/>
      <c r="C74" s="80" t="s">
        <v>196</v>
      </c>
      <c r="D74" s="80" t="s">
        <v>65</v>
      </c>
      <c r="E74" s="71" t="s">
        <v>294</v>
      </c>
      <c r="F74" s="72" t="s">
        <v>96</v>
      </c>
      <c r="G74" s="108"/>
      <c r="H74" s="107" t="str">
        <f>IF(ISBLANK(H22),"Waiting",H22)</f>
        <v>No</v>
      </c>
      <c r="I74" s="234" t="s">
        <v>669</v>
      </c>
      <c r="J74" s="162" t="s">
        <v>9</v>
      </c>
      <c r="K74" s="157">
        <f t="shared" si="11"/>
        <v>0</v>
      </c>
      <c r="L74" s="157">
        <f t="shared" si="8"/>
        <v>0</v>
      </c>
      <c r="M74" s="157">
        <f t="shared" si="9"/>
        <v>0</v>
      </c>
      <c r="N74" s="157">
        <f t="shared" si="10"/>
        <v>0</v>
      </c>
      <c r="O74" s="157">
        <f t="shared" si="12"/>
        <v>0</v>
      </c>
      <c r="P74" s="157">
        <f t="shared" si="13"/>
        <v>0</v>
      </c>
      <c r="Q74" s="157">
        <f t="shared" si="14"/>
        <v>0</v>
      </c>
      <c r="R74" s="157">
        <f t="shared" si="15"/>
        <v>0</v>
      </c>
      <c r="S74" s="253" t="s">
        <v>908</v>
      </c>
    </row>
    <row r="75" spans="1:19" s="106" customFormat="1" ht="144" x14ac:dyDescent="0.2">
      <c r="A75" s="280"/>
      <c r="B75" s="280"/>
      <c r="C75" s="80" t="s">
        <v>197</v>
      </c>
      <c r="D75" s="80" t="s">
        <v>65</v>
      </c>
      <c r="E75" s="71" t="s">
        <v>295</v>
      </c>
      <c r="F75" s="72" t="s">
        <v>97</v>
      </c>
      <c r="G75" s="108"/>
      <c r="H75" s="107" t="str">
        <f>IF(ISBLANK(H23),"Waiting",H23)</f>
        <v>No</v>
      </c>
      <c r="I75" s="234" t="s">
        <v>672</v>
      </c>
      <c r="J75" s="162" t="s">
        <v>9</v>
      </c>
      <c r="K75" s="157">
        <f t="shared" si="11"/>
        <v>0</v>
      </c>
      <c r="L75" s="157">
        <f t="shared" si="8"/>
        <v>0</v>
      </c>
      <c r="M75" s="157">
        <f t="shared" si="9"/>
        <v>0</v>
      </c>
      <c r="N75" s="157">
        <f t="shared" si="10"/>
        <v>0</v>
      </c>
      <c r="O75" s="157">
        <f t="shared" si="12"/>
        <v>0</v>
      </c>
      <c r="P75" s="157">
        <f t="shared" si="13"/>
        <v>0</v>
      </c>
      <c r="Q75" s="157">
        <f t="shared" si="14"/>
        <v>0</v>
      </c>
      <c r="R75" s="157">
        <f t="shared" si="15"/>
        <v>0</v>
      </c>
      <c r="S75" s="253" t="s">
        <v>908</v>
      </c>
    </row>
    <row r="76" spans="1:19" s="106" customFormat="1" ht="54" x14ac:dyDescent="0.2">
      <c r="A76" s="280"/>
      <c r="B76" s="280"/>
      <c r="C76" s="80" t="s">
        <v>198</v>
      </c>
      <c r="D76" s="80" t="s">
        <v>65</v>
      </c>
      <c r="E76" s="71" t="s">
        <v>296</v>
      </c>
      <c r="F76" s="72" t="s">
        <v>98</v>
      </c>
      <c r="G76" s="108"/>
      <c r="H76" s="107" t="str">
        <f>IF(ISBLANK(H24),"Waiting",H24)</f>
        <v>No</v>
      </c>
      <c r="I76" s="127"/>
      <c r="J76" s="162" t="s">
        <v>9</v>
      </c>
      <c r="K76" s="157">
        <f t="shared" si="11"/>
        <v>0</v>
      </c>
      <c r="L76" s="157">
        <f t="shared" si="8"/>
        <v>0</v>
      </c>
      <c r="M76" s="157">
        <f t="shared" si="9"/>
        <v>0</v>
      </c>
      <c r="N76" s="157">
        <f t="shared" si="10"/>
        <v>0</v>
      </c>
      <c r="O76" s="157">
        <f t="shared" si="12"/>
        <v>0</v>
      </c>
      <c r="P76" s="157">
        <f t="shared" si="13"/>
        <v>0</v>
      </c>
      <c r="Q76" s="157">
        <f t="shared" si="14"/>
        <v>0</v>
      </c>
      <c r="R76" s="157">
        <f t="shared" si="15"/>
        <v>0</v>
      </c>
      <c r="S76" s="128"/>
    </row>
    <row r="77" spans="1:19" s="106" customFormat="1" ht="20" x14ac:dyDescent="0.2">
      <c r="A77" s="280"/>
      <c r="B77" s="280"/>
      <c r="C77" s="221" t="s">
        <v>211</v>
      </c>
      <c r="D77" s="221" t="s">
        <v>65</v>
      </c>
      <c r="E77" s="222" t="s">
        <v>592</v>
      </c>
      <c r="F77" s="223" t="s">
        <v>107</v>
      </c>
      <c r="G77" s="108"/>
      <c r="H77" s="107" t="str">
        <f>IF(ISBLANK(H45),"Waiting",H45)</f>
        <v>No</v>
      </c>
      <c r="I77" s="127"/>
      <c r="J77" s="162" t="s">
        <v>9</v>
      </c>
      <c r="K77" s="157">
        <f t="shared" si="11"/>
        <v>0</v>
      </c>
      <c r="L77" s="157">
        <f t="shared" si="8"/>
        <v>0</v>
      </c>
      <c r="M77" s="157">
        <f t="shared" si="9"/>
        <v>0</v>
      </c>
      <c r="N77" s="157">
        <f t="shared" si="10"/>
        <v>0</v>
      </c>
      <c r="O77" s="157">
        <f t="shared" si="12"/>
        <v>0</v>
      </c>
      <c r="P77" s="157">
        <f t="shared" si="13"/>
        <v>0</v>
      </c>
      <c r="Q77" s="157">
        <f t="shared" si="14"/>
        <v>0</v>
      </c>
      <c r="R77" s="157">
        <f t="shared" si="15"/>
        <v>0</v>
      </c>
      <c r="S77" s="128"/>
    </row>
    <row r="78" spans="1:19" s="93" customFormat="1" ht="54" x14ac:dyDescent="0.2">
      <c r="A78" s="280"/>
      <c r="B78" s="280"/>
      <c r="C78" s="84" t="s">
        <v>224</v>
      </c>
      <c r="D78" s="84" t="s">
        <v>65</v>
      </c>
      <c r="E78" s="85" t="s">
        <v>317</v>
      </c>
      <c r="F78" s="86" t="s">
        <v>525</v>
      </c>
      <c r="G78" s="109"/>
      <c r="H78" s="130" t="s">
        <v>647</v>
      </c>
      <c r="I78" s="3"/>
      <c r="J78" s="162" t="s">
        <v>9</v>
      </c>
      <c r="K78" s="157">
        <f t="shared" si="11"/>
        <v>0</v>
      </c>
      <c r="L78" s="157">
        <f t="shared" si="8"/>
        <v>0</v>
      </c>
      <c r="M78" s="157">
        <f t="shared" si="9"/>
        <v>0</v>
      </c>
      <c r="N78" s="157">
        <f t="shared" si="10"/>
        <v>0</v>
      </c>
      <c r="O78" s="157">
        <f t="shared" si="12"/>
        <v>0</v>
      </c>
      <c r="P78" s="157">
        <f t="shared" si="13"/>
        <v>0</v>
      </c>
      <c r="Q78" s="157">
        <f t="shared" si="14"/>
        <v>0</v>
      </c>
      <c r="R78" s="157">
        <f t="shared" si="15"/>
        <v>0</v>
      </c>
      <c r="S78" s="245"/>
    </row>
    <row r="79" spans="1:19" s="93" customFormat="1" ht="36" x14ac:dyDescent="0.2">
      <c r="A79" s="280"/>
      <c r="B79" s="280"/>
      <c r="C79" s="57" t="s">
        <v>225</v>
      </c>
      <c r="D79" s="57" t="s">
        <v>65</v>
      </c>
      <c r="E79" s="85" t="s">
        <v>318</v>
      </c>
      <c r="F79" s="86" t="s">
        <v>118</v>
      </c>
      <c r="G79" s="96"/>
      <c r="H79" s="130" t="s">
        <v>647</v>
      </c>
      <c r="I79" s="3"/>
      <c r="J79" s="162" t="s">
        <v>9</v>
      </c>
      <c r="K79" s="157">
        <f t="shared" si="11"/>
        <v>0</v>
      </c>
      <c r="L79" s="157">
        <f t="shared" si="8"/>
        <v>0</v>
      </c>
      <c r="M79" s="157">
        <f t="shared" si="9"/>
        <v>0</v>
      </c>
      <c r="N79" s="157">
        <f t="shared" si="10"/>
        <v>0</v>
      </c>
      <c r="O79" s="157">
        <f t="shared" si="12"/>
        <v>0</v>
      </c>
      <c r="P79" s="157">
        <f t="shared" si="13"/>
        <v>0</v>
      </c>
      <c r="Q79" s="157">
        <f t="shared" si="14"/>
        <v>0</v>
      </c>
      <c r="R79" s="157">
        <f t="shared" si="15"/>
        <v>0</v>
      </c>
      <c r="S79" s="6"/>
    </row>
    <row r="80" spans="1:19" s="93" customFormat="1" ht="108" x14ac:dyDescent="0.2">
      <c r="A80" s="280"/>
      <c r="B80" s="280"/>
      <c r="C80" s="57" t="s">
        <v>226</v>
      </c>
      <c r="D80" s="57" t="s">
        <v>66</v>
      </c>
      <c r="E80" s="85" t="s">
        <v>319</v>
      </c>
      <c r="F80" s="86" t="s">
        <v>119</v>
      </c>
      <c r="G80" s="96"/>
      <c r="H80" s="132" t="s">
        <v>648</v>
      </c>
      <c r="I80" s="9" t="s">
        <v>742</v>
      </c>
      <c r="J80" s="162" t="s">
        <v>9</v>
      </c>
      <c r="K80" s="157">
        <f t="shared" si="11"/>
        <v>0</v>
      </c>
      <c r="L80" s="157">
        <f t="shared" si="8"/>
        <v>1</v>
      </c>
      <c r="M80" s="157">
        <f t="shared" si="9"/>
        <v>0</v>
      </c>
      <c r="N80" s="157">
        <f t="shared" si="10"/>
        <v>0</v>
      </c>
      <c r="O80" s="157">
        <f t="shared" si="12"/>
        <v>0</v>
      </c>
      <c r="P80" s="157">
        <f t="shared" si="13"/>
        <v>0</v>
      </c>
      <c r="Q80" s="157">
        <f t="shared" si="14"/>
        <v>0</v>
      </c>
      <c r="R80" s="157">
        <f t="shared" si="15"/>
        <v>0</v>
      </c>
      <c r="S80" s="10"/>
    </row>
    <row r="81" spans="1:19" s="93" customFormat="1" ht="36" x14ac:dyDescent="0.2">
      <c r="A81" s="280"/>
      <c r="B81" s="280"/>
      <c r="C81" s="187" t="s">
        <v>551</v>
      </c>
      <c r="D81" s="188" t="s">
        <v>65</v>
      </c>
      <c r="E81" s="189" t="s">
        <v>537</v>
      </c>
      <c r="F81" s="86"/>
      <c r="G81" s="96"/>
      <c r="H81" s="132" t="s">
        <v>647</v>
      </c>
      <c r="I81" s="9"/>
      <c r="J81" s="162" t="s">
        <v>9</v>
      </c>
      <c r="K81" s="157">
        <f t="shared" si="11"/>
        <v>0</v>
      </c>
      <c r="L81" s="157">
        <f t="shared" si="8"/>
        <v>0</v>
      </c>
      <c r="M81" s="157">
        <f t="shared" si="9"/>
        <v>0</v>
      </c>
      <c r="N81" s="157">
        <f t="shared" si="10"/>
        <v>0</v>
      </c>
      <c r="O81" s="157">
        <f t="shared" si="12"/>
        <v>0</v>
      </c>
      <c r="P81" s="157">
        <f t="shared" si="13"/>
        <v>0</v>
      </c>
      <c r="Q81" s="157">
        <f t="shared" si="14"/>
        <v>0</v>
      </c>
      <c r="R81" s="157">
        <f t="shared" si="15"/>
        <v>0</v>
      </c>
      <c r="S81" s="10"/>
    </row>
    <row r="82" spans="1:19" s="93" customFormat="1" ht="36" x14ac:dyDescent="0.2">
      <c r="A82" s="280"/>
      <c r="B82" s="280"/>
      <c r="C82" s="190" t="s">
        <v>552</v>
      </c>
      <c r="D82" s="191" t="s">
        <v>66</v>
      </c>
      <c r="E82" s="192" t="s">
        <v>538</v>
      </c>
      <c r="F82" s="86"/>
      <c r="G82" s="96"/>
      <c r="H82" s="132" t="s">
        <v>647</v>
      </c>
      <c r="I82" s="9"/>
      <c r="J82" s="162" t="s">
        <v>9</v>
      </c>
      <c r="K82" s="157">
        <f t="shared" si="11"/>
        <v>0</v>
      </c>
      <c r="L82" s="157">
        <f t="shared" si="8"/>
        <v>0</v>
      </c>
      <c r="M82" s="157">
        <f t="shared" si="9"/>
        <v>0</v>
      </c>
      <c r="N82" s="157">
        <f t="shared" si="10"/>
        <v>0</v>
      </c>
      <c r="O82" s="157">
        <f t="shared" si="12"/>
        <v>0</v>
      </c>
      <c r="P82" s="157">
        <f t="shared" si="13"/>
        <v>0</v>
      </c>
      <c r="Q82" s="157">
        <f t="shared" si="14"/>
        <v>0</v>
      </c>
      <c r="R82" s="157">
        <f t="shared" si="15"/>
        <v>0</v>
      </c>
      <c r="S82" s="10"/>
    </row>
    <row r="83" spans="1:19" s="93" customFormat="1" ht="21" thickBot="1" x14ac:dyDescent="0.25">
      <c r="A83" s="280"/>
      <c r="B83" s="280"/>
      <c r="C83" s="57" t="s">
        <v>464</v>
      </c>
      <c r="D83" s="57" t="s">
        <v>390</v>
      </c>
      <c r="E83" s="85" t="s">
        <v>458</v>
      </c>
      <c r="F83" s="86"/>
      <c r="G83" s="96"/>
      <c r="H83" s="131" t="s">
        <v>647</v>
      </c>
      <c r="I83" s="7"/>
      <c r="J83" s="163" t="s">
        <v>9</v>
      </c>
      <c r="K83" s="159">
        <f t="shared" si="11"/>
        <v>0</v>
      </c>
      <c r="L83" s="159">
        <f t="shared" si="8"/>
        <v>0</v>
      </c>
      <c r="M83" s="159">
        <f t="shared" si="9"/>
        <v>0</v>
      </c>
      <c r="N83" s="159">
        <f t="shared" si="10"/>
        <v>0</v>
      </c>
      <c r="O83" s="159">
        <f t="shared" si="12"/>
        <v>0</v>
      </c>
      <c r="P83" s="159">
        <f t="shared" si="13"/>
        <v>0</v>
      </c>
      <c r="Q83" s="159">
        <f t="shared" si="14"/>
        <v>0</v>
      </c>
      <c r="R83" s="159">
        <f t="shared" si="15"/>
        <v>0</v>
      </c>
      <c r="S83" s="8"/>
    </row>
    <row r="84" spans="1:19" s="93" customFormat="1" ht="55" thickTop="1" x14ac:dyDescent="0.2">
      <c r="A84" s="282" t="s">
        <v>10</v>
      </c>
      <c r="B84" s="287" t="s">
        <v>41</v>
      </c>
      <c r="C84" s="62" t="s">
        <v>227</v>
      </c>
      <c r="D84" s="62" t="s">
        <v>65</v>
      </c>
      <c r="E84" s="67" t="s">
        <v>331</v>
      </c>
      <c r="F84" s="81" t="s">
        <v>120</v>
      </c>
      <c r="G84" s="96"/>
      <c r="H84" s="130" t="s">
        <v>647</v>
      </c>
      <c r="I84" s="3"/>
      <c r="J84" s="157" t="s">
        <v>10</v>
      </c>
      <c r="K84" s="157">
        <f t="shared" si="11"/>
        <v>0</v>
      </c>
      <c r="L84" s="157">
        <f t="shared" si="8"/>
        <v>0</v>
      </c>
      <c r="M84" s="157">
        <f t="shared" si="9"/>
        <v>0</v>
      </c>
      <c r="N84" s="157">
        <f t="shared" si="10"/>
        <v>0</v>
      </c>
      <c r="O84" s="158">
        <f t="shared" si="12"/>
        <v>0</v>
      </c>
      <c r="P84" s="158">
        <f t="shared" si="13"/>
        <v>0</v>
      </c>
      <c r="Q84" s="158">
        <f t="shared" si="14"/>
        <v>0</v>
      </c>
      <c r="R84" s="158">
        <f t="shared" si="15"/>
        <v>0</v>
      </c>
      <c r="S84" s="6"/>
    </row>
    <row r="85" spans="1:19" s="93" customFormat="1" ht="54" x14ac:dyDescent="0.2">
      <c r="A85" s="278"/>
      <c r="B85" s="288"/>
      <c r="C85" s="62" t="s">
        <v>228</v>
      </c>
      <c r="D85" s="62" t="s">
        <v>65</v>
      </c>
      <c r="E85" s="67" t="s">
        <v>332</v>
      </c>
      <c r="F85" s="81" t="s">
        <v>121</v>
      </c>
      <c r="G85" s="96"/>
      <c r="H85" s="130" t="s">
        <v>647</v>
      </c>
      <c r="I85" s="3"/>
      <c r="J85" s="157" t="s">
        <v>10</v>
      </c>
      <c r="K85" s="157">
        <f t="shared" si="11"/>
        <v>0</v>
      </c>
      <c r="L85" s="157">
        <f t="shared" si="8"/>
        <v>0</v>
      </c>
      <c r="M85" s="157">
        <f t="shared" si="9"/>
        <v>0</v>
      </c>
      <c r="N85" s="157">
        <f t="shared" si="10"/>
        <v>0</v>
      </c>
      <c r="O85" s="157">
        <f t="shared" si="12"/>
        <v>0</v>
      </c>
      <c r="P85" s="157">
        <f t="shared" si="13"/>
        <v>0</v>
      </c>
      <c r="Q85" s="157">
        <f t="shared" si="14"/>
        <v>0</v>
      </c>
      <c r="R85" s="157">
        <f t="shared" si="15"/>
        <v>0</v>
      </c>
      <c r="S85" s="6"/>
    </row>
    <row r="86" spans="1:19" s="93" customFormat="1" ht="20" x14ac:dyDescent="0.2">
      <c r="A86" s="278"/>
      <c r="B86" s="288"/>
      <c r="C86" s="221" t="s">
        <v>211</v>
      </c>
      <c r="D86" s="221" t="s">
        <v>65</v>
      </c>
      <c r="E86" s="219" t="s">
        <v>592</v>
      </c>
      <c r="F86" s="220" t="s">
        <v>107</v>
      </c>
      <c r="G86" s="108"/>
      <c r="H86" s="107" t="str">
        <f>IF(ISBLANK(H45),"Waiting",H45)</f>
        <v>No</v>
      </c>
      <c r="I86" s="127"/>
      <c r="J86" s="157" t="s">
        <v>10</v>
      </c>
      <c r="K86" s="157">
        <f t="shared" si="11"/>
        <v>0</v>
      </c>
      <c r="L86" s="157">
        <f t="shared" si="8"/>
        <v>0</v>
      </c>
      <c r="M86" s="157">
        <f t="shared" si="9"/>
        <v>0</v>
      </c>
      <c r="N86" s="157">
        <f t="shared" si="10"/>
        <v>0</v>
      </c>
      <c r="O86" s="157">
        <f t="shared" si="12"/>
        <v>0</v>
      </c>
      <c r="P86" s="157">
        <f t="shared" si="13"/>
        <v>0</v>
      </c>
      <c r="Q86" s="157">
        <f t="shared" si="14"/>
        <v>0</v>
      </c>
      <c r="R86" s="157">
        <f t="shared" si="15"/>
        <v>0</v>
      </c>
      <c r="S86" s="128"/>
    </row>
    <row r="87" spans="1:19" s="93" customFormat="1" ht="36" x14ac:dyDescent="0.2">
      <c r="A87" s="278"/>
      <c r="B87" s="288"/>
      <c r="C87" s="62" t="s">
        <v>229</v>
      </c>
      <c r="D87" s="62" t="s">
        <v>65</v>
      </c>
      <c r="E87" s="87" t="s">
        <v>320</v>
      </c>
      <c r="F87" s="88" t="s">
        <v>122</v>
      </c>
      <c r="G87" s="96"/>
      <c r="H87" s="130" t="s">
        <v>647</v>
      </c>
      <c r="I87" s="3"/>
      <c r="J87" s="157" t="s">
        <v>10</v>
      </c>
      <c r="K87" s="157">
        <f t="shared" si="11"/>
        <v>0</v>
      </c>
      <c r="L87" s="157">
        <f t="shared" si="8"/>
        <v>0</v>
      </c>
      <c r="M87" s="157">
        <f t="shared" si="9"/>
        <v>0</v>
      </c>
      <c r="N87" s="157">
        <f t="shared" si="10"/>
        <v>0</v>
      </c>
      <c r="O87" s="157">
        <f t="shared" si="12"/>
        <v>0</v>
      </c>
      <c r="P87" s="157">
        <f t="shared" si="13"/>
        <v>0</v>
      </c>
      <c r="Q87" s="157">
        <f t="shared" si="14"/>
        <v>0</v>
      </c>
      <c r="R87" s="157">
        <f t="shared" si="15"/>
        <v>0</v>
      </c>
      <c r="S87" s="6"/>
    </row>
    <row r="88" spans="1:19" s="93" customFormat="1" ht="54" x14ac:dyDescent="0.2">
      <c r="A88" s="278"/>
      <c r="B88" s="288"/>
      <c r="C88" s="80" t="s">
        <v>224</v>
      </c>
      <c r="D88" s="80" t="s">
        <v>65</v>
      </c>
      <c r="E88" s="75" t="s">
        <v>317</v>
      </c>
      <c r="F88" s="76" t="s">
        <v>525</v>
      </c>
      <c r="G88" s="108"/>
      <c r="H88" s="107" t="str">
        <f>IF(ISBLANK(H78),"Waiting",H78)</f>
        <v>No</v>
      </c>
      <c r="I88" s="234"/>
      <c r="J88" s="157" t="s">
        <v>10</v>
      </c>
      <c r="K88" s="157">
        <f t="shared" si="11"/>
        <v>0</v>
      </c>
      <c r="L88" s="157">
        <f t="shared" si="8"/>
        <v>0</v>
      </c>
      <c r="M88" s="157">
        <f t="shared" si="9"/>
        <v>0</v>
      </c>
      <c r="N88" s="157">
        <f t="shared" si="10"/>
        <v>0</v>
      </c>
      <c r="O88" s="157">
        <f t="shared" si="12"/>
        <v>0</v>
      </c>
      <c r="P88" s="157">
        <f t="shared" si="13"/>
        <v>0</v>
      </c>
      <c r="Q88" s="157">
        <f t="shared" si="14"/>
        <v>0</v>
      </c>
      <c r="R88" s="157">
        <f t="shared" si="15"/>
        <v>0</v>
      </c>
      <c r="S88" s="247"/>
    </row>
    <row r="89" spans="1:19" s="93" customFormat="1" ht="153" customHeight="1" x14ac:dyDescent="0.2">
      <c r="A89" s="278"/>
      <c r="B89" s="288"/>
      <c r="C89" s="62" t="s">
        <v>230</v>
      </c>
      <c r="D89" s="62" t="s">
        <v>65</v>
      </c>
      <c r="E89" s="67" t="s">
        <v>333</v>
      </c>
      <c r="F89" s="81" t="s">
        <v>123</v>
      </c>
      <c r="G89" s="96"/>
      <c r="H89" s="130" t="s">
        <v>647</v>
      </c>
      <c r="I89" s="3"/>
      <c r="J89" s="157" t="s">
        <v>10</v>
      </c>
      <c r="K89" s="157">
        <f t="shared" si="11"/>
        <v>0</v>
      </c>
      <c r="L89" s="157">
        <f t="shared" si="8"/>
        <v>0</v>
      </c>
      <c r="M89" s="157">
        <f t="shared" si="9"/>
        <v>0</v>
      </c>
      <c r="N89" s="157">
        <f t="shared" si="10"/>
        <v>0</v>
      </c>
      <c r="O89" s="157">
        <f t="shared" si="12"/>
        <v>0</v>
      </c>
      <c r="P89" s="157">
        <f t="shared" si="13"/>
        <v>0</v>
      </c>
      <c r="Q89" s="157">
        <f t="shared" si="14"/>
        <v>0</v>
      </c>
      <c r="R89" s="157">
        <f t="shared" si="15"/>
        <v>0</v>
      </c>
      <c r="S89" s="245"/>
    </row>
    <row r="90" spans="1:19" s="93" customFormat="1" ht="36" x14ac:dyDescent="0.2">
      <c r="A90" s="278"/>
      <c r="B90" s="288"/>
      <c r="C90" s="221" t="s">
        <v>212</v>
      </c>
      <c r="D90" s="221" t="s">
        <v>65</v>
      </c>
      <c r="E90" s="219" t="s">
        <v>602</v>
      </c>
      <c r="F90" s="219" t="s">
        <v>108</v>
      </c>
      <c r="G90" s="96"/>
      <c r="H90" s="107" t="str">
        <f>IF(ISBLANK(H46),"Waiting",H46)</f>
        <v>No</v>
      </c>
      <c r="I90" s="3"/>
      <c r="J90" s="157" t="s">
        <v>10</v>
      </c>
      <c r="K90" s="157">
        <f t="shared" si="11"/>
        <v>0</v>
      </c>
      <c r="L90" s="157">
        <f t="shared" si="8"/>
        <v>0</v>
      </c>
      <c r="M90" s="157">
        <f t="shared" si="9"/>
        <v>0</v>
      </c>
      <c r="N90" s="157">
        <f t="shared" si="10"/>
        <v>0</v>
      </c>
      <c r="O90" s="157">
        <f t="shared" si="12"/>
        <v>0</v>
      </c>
      <c r="P90" s="157">
        <f t="shared" si="13"/>
        <v>0</v>
      </c>
      <c r="Q90" s="157">
        <f t="shared" si="14"/>
        <v>0</v>
      </c>
      <c r="R90" s="157">
        <f t="shared" si="15"/>
        <v>0</v>
      </c>
      <c r="S90" s="6"/>
    </row>
    <row r="91" spans="1:19" s="93" customFormat="1" ht="36" x14ac:dyDescent="0.2">
      <c r="A91" s="278"/>
      <c r="B91" s="288"/>
      <c r="C91" s="52" t="s">
        <v>603</v>
      </c>
      <c r="D91" s="52" t="s">
        <v>65</v>
      </c>
      <c r="E91" s="87" t="s">
        <v>604</v>
      </c>
      <c r="F91" s="87" t="s">
        <v>605</v>
      </c>
      <c r="G91" s="96"/>
      <c r="H91" s="130" t="s">
        <v>647</v>
      </c>
      <c r="I91" s="3"/>
      <c r="J91" s="157" t="s">
        <v>10</v>
      </c>
      <c r="K91" s="157">
        <f t="shared" si="11"/>
        <v>0</v>
      </c>
      <c r="L91" s="157">
        <f t="shared" si="8"/>
        <v>0</v>
      </c>
      <c r="M91" s="157">
        <f t="shared" si="9"/>
        <v>0</v>
      </c>
      <c r="N91" s="157">
        <f t="shared" si="10"/>
        <v>0</v>
      </c>
      <c r="O91" s="157">
        <f t="shared" si="12"/>
        <v>0</v>
      </c>
      <c r="P91" s="157">
        <f t="shared" si="13"/>
        <v>0</v>
      </c>
      <c r="Q91" s="157">
        <f t="shared" si="14"/>
        <v>0</v>
      </c>
      <c r="R91" s="157">
        <f t="shared" si="15"/>
        <v>0</v>
      </c>
      <c r="S91" s="249" t="s">
        <v>911</v>
      </c>
    </row>
    <row r="92" spans="1:19" s="93" customFormat="1" ht="54" x14ac:dyDescent="0.2">
      <c r="A92" s="278"/>
      <c r="B92" s="288"/>
      <c r="C92" s="62" t="s">
        <v>231</v>
      </c>
      <c r="D92" s="62" t="s">
        <v>66</v>
      </c>
      <c r="E92" s="87" t="s">
        <v>334</v>
      </c>
      <c r="F92" s="88" t="s">
        <v>124</v>
      </c>
      <c r="G92" s="96"/>
      <c r="H92" s="130" t="s">
        <v>647</v>
      </c>
      <c r="I92" s="3"/>
      <c r="J92" s="157" t="s">
        <v>10</v>
      </c>
      <c r="K92" s="157">
        <f t="shared" si="11"/>
        <v>0</v>
      </c>
      <c r="L92" s="157">
        <f t="shared" si="8"/>
        <v>0</v>
      </c>
      <c r="M92" s="157">
        <f t="shared" si="9"/>
        <v>0</v>
      </c>
      <c r="N92" s="157">
        <f t="shared" si="10"/>
        <v>0</v>
      </c>
      <c r="O92" s="157">
        <f t="shared" si="12"/>
        <v>0</v>
      </c>
      <c r="P92" s="157">
        <f t="shared" si="13"/>
        <v>0</v>
      </c>
      <c r="Q92" s="157">
        <f t="shared" si="14"/>
        <v>0</v>
      </c>
      <c r="R92" s="157">
        <f t="shared" si="15"/>
        <v>0</v>
      </c>
      <c r="S92" s="6"/>
    </row>
    <row r="93" spans="1:19" s="93" customFormat="1" ht="36" x14ac:dyDescent="0.2">
      <c r="A93" s="278"/>
      <c r="B93" s="288"/>
      <c r="C93" s="80" t="s">
        <v>215</v>
      </c>
      <c r="D93" s="80" t="s">
        <v>66</v>
      </c>
      <c r="E93" s="71" t="s">
        <v>308</v>
      </c>
      <c r="F93" s="72" t="s">
        <v>102</v>
      </c>
      <c r="G93" s="100"/>
      <c r="H93" s="103" t="str">
        <f>IF(ISBLANK(H49),"Waiting",H49)</f>
        <v>No</v>
      </c>
      <c r="I93" s="3"/>
      <c r="J93" s="157" t="s">
        <v>10</v>
      </c>
      <c r="K93" s="157">
        <f t="shared" si="11"/>
        <v>0</v>
      </c>
      <c r="L93" s="157">
        <f t="shared" si="8"/>
        <v>0</v>
      </c>
      <c r="M93" s="157">
        <f t="shared" si="9"/>
        <v>0</v>
      </c>
      <c r="N93" s="157">
        <f t="shared" si="10"/>
        <v>0</v>
      </c>
      <c r="O93" s="157">
        <f t="shared" si="12"/>
        <v>0</v>
      </c>
      <c r="P93" s="157">
        <f t="shared" si="13"/>
        <v>0</v>
      </c>
      <c r="Q93" s="157">
        <f t="shared" si="14"/>
        <v>0</v>
      </c>
      <c r="R93" s="157">
        <f t="shared" si="15"/>
        <v>0</v>
      </c>
      <c r="S93" s="6"/>
    </row>
    <row r="94" spans="1:19" s="93" customFormat="1" ht="36" x14ac:dyDescent="0.2">
      <c r="A94" s="278"/>
      <c r="B94" s="288"/>
      <c r="C94" s="80" t="s">
        <v>214</v>
      </c>
      <c r="D94" s="80" t="s">
        <v>66</v>
      </c>
      <c r="E94" s="71" t="s">
        <v>307</v>
      </c>
      <c r="F94" s="72" t="s">
        <v>110</v>
      </c>
      <c r="G94" s="100"/>
      <c r="H94" s="103" t="str">
        <f>IF(ISBLANK(H48),"Waiting",H48)</f>
        <v>No</v>
      </c>
      <c r="I94" s="3"/>
      <c r="J94" s="157" t="s">
        <v>10</v>
      </c>
      <c r="K94" s="157">
        <f t="shared" si="11"/>
        <v>0</v>
      </c>
      <c r="L94" s="157">
        <f t="shared" si="8"/>
        <v>0</v>
      </c>
      <c r="M94" s="157">
        <f t="shared" si="9"/>
        <v>0</v>
      </c>
      <c r="N94" s="157">
        <f t="shared" si="10"/>
        <v>0</v>
      </c>
      <c r="O94" s="157">
        <f t="shared" si="12"/>
        <v>0</v>
      </c>
      <c r="P94" s="157">
        <f t="shared" si="13"/>
        <v>0</v>
      </c>
      <c r="Q94" s="157">
        <f t="shared" si="14"/>
        <v>0</v>
      </c>
      <c r="R94" s="157">
        <f t="shared" si="15"/>
        <v>0</v>
      </c>
      <c r="S94" s="6"/>
    </row>
    <row r="95" spans="1:19" s="93" customFormat="1" ht="36" x14ac:dyDescent="0.2">
      <c r="A95" s="278"/>
      <c r="B95" s="288"/>
      <c r="C95" s="194" t="s">
        <v>553</v>
      </c>
      <c r="D95" s="195" t="s">
        <v>65</v>
      </c>
      <c r="E95" s="196" t="s">
        <v>537</v>
      </c>
      <c r="F95" s="193"/>
      <c r="G95" s="100"/>
      <c r="H95" s="130" t="s">
        <v>647</v>
      </c>
      <c r="I95" s="3"/>
      <c r="J95" s="157" t="s">
        <v>10</v>
      </c>
      <c r="K95" s="157">
        <f t="shared" si="11"/>
        <v>0</v>
      </c>
      <c r="L95" s="157">
        <f t="shared" si="8"/>
        <v>0</v>
      </c>
      <c r="M95" s="157">
        <f t="shared" si="9"/>
        <v>0</v>
      </c>
      <c r="N95" s="157">
        <f t="shared" si="10"/>
        <v>0</v>
      </c>
      <c r="O95" s="157">
        <f t="shared" si="12"/>
        <v>0</v>
      </c>
      <c r="P95" s="157">
        <f t="shared" si="13"/>
        <v>0</v>
      </c>
      <c r="Q95" s="157">
        <f t="shared" si="14"/>
        <v>0</v>
      </c>
      <c r="R95" s="157">
        <f t="shared" si="15"/>
        <v>0</v>
      </c>
      <c r="S95" s="6"/>
    </row>
    <row r="96" spans="1:19" s="93" customFormat="1" ht="36" x14ac:dyDescent="0.2">
      <c r="A96" s="278"/>
      <c r="B96" s="288"/>
      <c r="C96" s="197" t="s">
        <v>554</v>
      </c>
      <c r="D96" s="198" t="s">
        <v>66</v>
      </c>
      <c r="E96" s="199" t="s">
        <v>538</v>
      </c>
      <c r="F96" s="193"/>
      <c r="G96" s="100"/>
      <c r="H96" s="130" t="s">
        <v>647</v>
      </c>
      <c r="I96" s="3"/>
      <c r="J96" s="157" t="s">
        <v>10</v>
      </c>
      <c r="K96" s="157">
        <f t="shared" si="11"/>
        <v>0</v>
      </c>
      <c r="L96" s="157">
        <f t="shared" si="8"/>
        <v>0</v>
      </c>
      <c r="M96" s="157">
        <f t="shared" si="9"/>
        <v>0</v>
      </c>
      <c r="N96" s="157">
        <f t="shared" si="10"/>
        <v>0</v>
      </c>
      <c r="O96" s="157">
        <f t="shared" si="12"/>
        <v>0</v>
      </c>
      <c r="P96" s="157">
        <f t="shared" si="13"/>
        <v>0</v>
      </c>
      <c r="Q96" s="157">
        <f t="shared" si="14"/>
        <v>0</v>
      </c>
      <c r="R96" s="157">
        <f t="shared" si="15"/>
        <v>0</v>
      </c>
      <c r="S96" s="209"/>
    </row>
    <row r="97" spans="1:19" s="93" customFormat="1" ht="109" thickBot="1" x14ac:dyDescent="0.25">
      <c r="A97" s="286"/>
      <c r="B97" s="289"/>
      <c r="C97" s="62" t="s">
        <v>465</v>
      </c>
      <c r="D97" s="62" t="s">
        <v>390</v>
      </c>
      <c r="E97" s="87" t="s">
        <v>458</v>
      </c>
      <c r="F97" s="88"/>
      <c r="G97" s="100"/>
      <c r="H97" s="130" t="s">
        <v>648</v>
      </c>
      <c r="I97" s="261" t="s">
        <v>925</v>
      </c>
      <c r="J97" s="157" t="s">
        <v>10</v>
      </c>
      <c r="K97" s="157">
        <f t="shared" si="11"/>
        <v>0</v>
      </c>
      <c r="L97" s="157">
        <f t="shared" si="8"/>
        <v>0</v>
      </c>
      <c r="M97" s="157">
        <f t="shared" si="9"/>
        <v>0</v>
      </c>
      <c r="N97" s="157">
        <f t="shared" si="10"/>
        <v>0</v>
      </c>
      <c r="O97" s="159">
        <f t="shared" si="12"/>
        <v>0</v>
      </c>
      <c r="P97" s="159">
        <f t="shared" si="13"/>
        <v>0</v>
      </c>
      <c r="Q97" s="159">
        <f t="shared" si="14"/>
        <v>0</v>
      </c>
      <c r="R97" s="159">
        <f t="shared" si="15"/>
        <v>0</v>
      </c>
      <c r="S97" s="248"/>
    </row>
    <row r="98" spans="1:19" s="93" customFormat="1" ht="91" thickTop="1" x14ac:dyDescent="0.2">
      <c r="A98" s="279" t="s">
        <v>11</v>
      </c>
      <c r="B98" s="279" t="s">
        <v>42</v>
      </c>
      <c r="C98" s="57" t="s">
        <v>232</v>
      </c>
      <c r="D98" s="57" t="s">
        <v>65</v>
      </c>
      <c r="E98" s="78" t="s">
        <v>335</v>
      </c>
      <c r="F98" s="79" t="s">
        <v>125</v>
      </c>
      <c r="G98" s="110"/>
      <c r="H98" s="129" t="s">
        <v>648</v>
      </c>
      <c r="I98" s="4" t="s">
        <v>759</v>
      </c>
      <c r="J98" s="156" t="s">
        <v>11</v>
      </c>
      <c r="K98" s="156">
        <f t="shared" si="11"/>
        <v>1</v>
      </c>
      <c r="L98" s="156">
        <f t="shared" si="8"/>
        <v>0</v>
      </c>
      <c r="M98" s="156">
        <f t="shared" si="9"/>
        <v>0</v>
      </c>
      <c r="N98" s="156">
        <f t="shared" si="10"/>
        <v>0</v>
      </c>
      <c r="O98" s="158">
        <f t="shared" si="12"/>
        <v>0</v>
      </c>
      <c r="P98" s="158">
        <f t="shared" si="13"/>
        <v>0</v>
      </c>
      <c r="Q98" s="158">
        <f t="shared" si="14"/>
        <v>0</v>
      </c>
      <c r="R98" s="158">
        <f t="shared" si="15"/>
        <v>0</v>
      </c>
      <c r="S98" s="5"/>
    </row>
    <row r="99" spans="1:19" s="93" customFormat="1" ht="54" x14ac:dyDescent="0.2">
      <c r="A99" s="280"/>
      <c r="B99" s="280"/>
      <c r="C99" s="57" t="s">
        <v>233</v>
      </c>
      <c r="D99" s="57" t="s">
        <v>65</v>
      </c>
      <c r="E99" s="78" t="s">
        <v>336</v>
      </c>
      <c r="F99" s="79" t="s">
        <v>584</v>
      </c>
      <c r="G99" s="110"/>
      <c r="H99" s="130" t="s">
        <v>647</v>
      </c>
      <c r="I99" s="3"/>
      <c r="J99" s="157" t="s">
        <v>11</v>
      </c>
      <c r="K99" s="157">
        <f t="shared" si="11"/>
        <v>0</v>
      </c>
      <c r="L99" s="157">
        <f t="shared" si="8"/>
        <v>0</v>
      </c>
      <c r="M99" s="157">
        <f t="shared" si="9"/>
        <v>0</v>
      </c>
      <c r="N99" s="157">
        <f t="shared" si="10"/>
        <v>0</v>
      </c>
      <c r="O99" s="157">
        <f t="shared" si="12"/>
        <v>0</v>
      </c>
      <c r="P99" s="157">
        <f t="shared" si="13"/>
        <v>0</v>
      </c>
      <c r="Q99" s="157">
        <f t="shared" si="14"/>
        <v>0</v>
      </c>
      <c r="R99" s="157">
        <f t="shared" si="15"/>
        <v>0</v>
      </c>
      <c r="S99" s="6"/>
    </row>
    <row r="100" spans="1:19" s="93" customFormat="1" ht="36" x14ac:dyDescent="0.2">
      <c r="A100" s="280"/>
      <c r="B100" s="280"/>
      <c r="C100" s="57" t="s">
        <v>234</v>
      </c>
      <c r="D100" s="57" t="s">
        <v>65</v>
      </c>
      <c r="E100" s="78" t="s">
        <v>337</v>
      </c>
      <c r="F100" s="79" t="s">
        <v>127</v>
      </c>
      <c r="G100" s="110"/>
      <c r="H100" s="130" t="s">
        <v>647</v>
      </c>
      <c r="I100" s="3"/>
      <c r="J100" s="157" t="s">
        <v>11</v>
      </c>
      <c r="K100" s="157">
        <f t="shared" si="11"/>
        <v>0</v>
      </c>
      <c r="L100" s="157">
        <f t="shared" si="8"/>
        <v>0</v>
      </c>
      <c r="M100" s="157">
        <f t="shared" si="9"/>
        <v>0</v>
      </c>
      <c r="N100" s="157">
        <f t="shared" si="10"/>
        <v>0</v>
      </c>
      <c r="O100" s="157">
        <f t="shared" si="12"/>
        <v>0</v>
      </c>
      <c r="P100" s="157">
        <f t="shared" si="13"/>
        <v>0</v>
      </c>
      <c r="Q100" s="157">
        <f t="shared" si="14"/>
        <v>0</v>
      </c>
      <c r="R100" s="157">
        <f t="shared" si="15"/>
        <v>0</v>
      </c>
      <c r="S100" s="6"/>
    </row>
    <row r="101" spans="1:19" s="93" customFormat="1" ht="20" x14ac:dyDescent="0.2">
      <c r="A101" s="280"/>
      <c r="B101" s="280"/>
      <c r="C101" s="57" t="s">
        <v>235</v>
      </c>
      <c r="D101" s="57" t="s">
        <v>65</v>
      </c>
      <c r="E101" s="78" t="s">
        <v>338</v>
      </c>
      <c r="F101" s="79" t="s">
        <v>128</v>
      </c>
      <c r="G101" s="110"/>
      <c r="H101" s="130" t="s">
        <v>647</v>
      </c>
      <c r="I101" s="3"/>
      <c r="J101" s="157" t="s">
        <v>11</v>
      </c>
      <c r="K101" s="157">
        <f t="shared" si="11"/>
        <v>0</v>
      </c>
      <c r="L101" s="157">
        <f t="shared" si="8"/>
        <v>0</v>
      </c>
      <c r="M101" s="157">
        <f t="shared" si="9"/>
        <v>0</v>
      </c>
      <c r="N101" s="157">
        <f t="shared" si="10"/>
        <v>0</v>
      </c>
      <c r="O101" s="157">
        <f t="shared" si="12"/>
        <v>0</v>
      </c>
      <c r="P101" s="157">
        <f t="shared" si="13"/>
        <v>0</v>
      </c>
      <c r="Q101" s="157">
        <f t="shared" si="14"/>
        <v>0</v>
      </c>
      <c r="R101" s="157">
        <f t="shared" si="15"/>
        <v>0</v>
      </c>
      <c r="S101" s="6"/>
    </row>
    <row r="102" spans="1:19" s="93" customFormat="1" ht="20" x14ac:dyDescent="0.2">
      <c r="A102" s="280"/>
      <c r="B102" s="280"/>
      <c r="C102" s="57" t="s">
        <v>236</v>
      </c>
      <c r="D102" s="57" t="s">
        <v>65</v>
      </c>
      <c r="E102" s="78" t="s">
        <v>339</v>
      </c>
      <c r="F102" s="79" t="s">
        <v>129</v>
      </c>
      <c r="G102" s="110"/>
      <c r="H102" s="130" t="s">
        <v>647</v>
      </c>
      <c r="I102" s="3"/>
      <c r="J102" s="157" t="s">
        <v>11</v>
      </c>
      <c r="K102" s="157">
        <f t="shared" si="11"/>
        <v>0</v>
      </c>
      <c r="L102" s="157">
        <f t="shared" si="8"/>
        <v>0</v>
      </c>
      <c r="M102" s="157">
        <f t="shared" si="9"/>
        <v>0</v>
      </c>
      <c r="N102" s="157">
        <f t="shared" si="10"/>
        <v>0</v>
      </c>
      <c r="O102" s="157">
        <f t="shared" si="12"/>
        <v>0</v>
      </c>
      <c r="P102" s="157">
        <f t="shared" si="13"/>
        <v>0</v>
      </c>
      <c r="Q102" s="157">
        <f t="shared" si="14"/>
        <v>0</v>
      </c>
      <c r="R102" s="157">
        <f t="shared" si="15"/>
        <v>0</v>
      </c>
      <c r="S102" s="6"/>
    </row>
    <row r="103" spans="1:19" s="93" customFormat="1" ht="72" x14ac:dyDescent="0.2">
      <c r="A103" s="280"/>
      <c r="B103" s="280"/>
      <c r="C103" s="57" t="s">
        <v>237</v>
      </c>
      <c r="D103" s="57" t="s">
        <v>65</v>
      </c>
      <c r="E103" s="78" t="s">
        <v>340</v>
      </c>
      <c r="F103" s="79" t="s">
        <v>130</v>
      </c>
      <c r="G103" s="110"/>
      <c r="H103" s="130" t="s">
        <v>648</v>
      </c>
      <c r="I103" s="3" t="s">
        <v>762</v>
      </c>
      <c r="J103" s="157" t="s">
        <v>11</v>
      </c>
      <c r="K103" s="157">
        <f t="shared" si="11"/>
        <v>1</v>
      </c>
      <c r="L103" s="157">
        <f t="shared" si="8"/>
        <v>0</v>
      </c>
      <c r="M103" s="157">
        <f t="shared" si="9"/>
        <v>0</v>
      </c>
      <c r="N103" s="157">
        <f t="shared" si="10"/>
        <v>0</v>
      </c>
      <c r="O103" s="157">
        <f t="shared" si="12"/>
        <v>0</v>
      </c>
      <c r="P103" s="157">
        <f t="shared" si="13"/>
        <v>0</v>
      </c>
      <c r="Q103" s="157">
        <f t="shared" si="14"/>
        <v>0</v>
      </c>
      <c r="R103" s="157">
        <f t="shared" si="15"/>
        <v>0</v>
      </c>
      <c r="S103" s="6"/>
    </row>
    <row r="104" spans="1:19" s="93" customFormat="1" ht="36" x14ac:dyDescent="0.2">
      <c r="A104" s="280"/>
      <c r="B104" s="280"/>
      <c r="C104" s="57" t="s">
        <v>238</v>
      </c>
      <c r="D104" s="57" t="s">
        <v>65</v>
      </c>
      <c r="E104" s="78" t="s">
        <v>341</v>
      </c>
      <c r="F104" s="79" t="s">
        <v>131</v>
      </c>
      <c r="G104" s="110"/>
      <c r="H104" s="132" t="s">
        <v>647</v>
      </c>
      <c r="I104" s="9"/>
      <c r="J104" s="157" t="s">
        <v>11</v>
      </c>
      <c r="K104" s="157">
        <f t="shared" si="11"/>
        <v>0</v>
      </c>
      <c r="L104" s="157">
        <f t="shared" si="8"/>
        <v>0</v>
      </c>
      <c r="M104" s="157">
        <f t="shared" si="9"/>
        <v>0</v>
      </c>
      <c r="N104" s="157">
        <f t="shared" si="10"/>
        <v>0</v>
      </c>
      <c r="O104" s="157">
        <f t="shared" si="12"/>
        <v>0</v>
      </c>
      <c r="P104" s="157">
        <f t="shared" si="13"/>
        <v>0</v>
      </c>
      <c r="Q104" s="157">
        <f t="shared" si="14"/>
        <v>0</v>
      </c>
      <c r="R104" s="157">
        <f t="shared" si="15"/>
        <v>0</v>
      </c>
      <c r="S104" s="10"/>
    </row>
    <row r="105" spans="1:19" s="93" customFormat="1" ht="36" x14ac:dyDescent="0.2">
      <c r="A105" s="280"/>
      <c r="B105" s="280"/>
      <c r="C105" s="226" t="s">
        <v>583</v>
      </c>
      <c r="D105" s="226" t="s">
        <v>65</v>
      </c>
      <c r="E105" s="227" t="s">
        <v>617</v>
      </c>
      <c r="F105" s="79" t="s">
        <v>585</v>
      </c>
      <c r="G105" s="110"/>
      <c r="H105" s="132" t="s">
        <v>648</v>
      </c>
      <c r="I105" s="9" t="s">
        <v>763</v>
      </c>
      <c r="J105" s="157" t="s">
        <v>11</v>
      </c>
      <c r="K105" s="157">
        <f t="shared" si="11"/>
        <v>1</v>
      </c>
      <c r="L105" s="157">
        <f t="shared" si="8"/>
        <v>0</v>
      </c>
      <c r="M105" s="157">
        <f t="shared" si="9"/>
        <v>0</v>
      </c>
      <c r="N105" s="157">
        <f t="shared" si="10"/>
        <v>0</v>
      </c>
      <c r="O105" s="157">
        <f t="shared" si="12"/>
        <v>0</v>
      </c>
      <c r="P105" s="157">
        <f t="shared" si="13"/>
        <v>0</v>
      </c>
      <c r="Q105" s="157">
        <f t="shared" si="14"/>
        <v>0</v>
      </c>
      <c r="R105" s="157">
        <f t="shared" si="15"/>
        <v>0</v>
      </c>
      <c r="S105" s="10"/>
    </row>
    <row r="106" spans="1:19" s="93" customFormat="1" ht="36" x14ac:dyDescent="0.2">
      <c r="A106" s="280"/>
      <c r="B106" s="280"/>
      <c r="C106" s="187" t="s">
        <v>555</v>
      </c>
      <c r="D106" s="188" t="s">
        <v>65</v>
      </c>
      <c r="E106" s="189" t="s">
        <v>537</v>
      </c>
      <c r="F106" s="79"/>
      <c r="G106" s="110"/>
      <c r="H106" s="132" t="s">
        <v>647</v>
      </c>
      <c r="I106" s="9"/>
      <c r="J106" s="157" t="s">
        <v>11</v>
      </c>
      <c r="K106" s="157">
        <f t="shared" si="11"/>
        <v>0</v>
      </c>
      <c r="L106" s="157">
        <f t="shared" si="8"/>
        <v>0</v>
      </c>
      <c r="M106" s="157">
        <f t="shared" si="9"/>
        <v>0</v>
      </c>
      <c r="N106" s="157">
        <f t="shared" si="10"/>
        <v>0</v>
      </c>
      <c r="O106" s="157">
        <f t="shared" si="12"/>
        <v>0</v>
      </c>
      <c r="P106" s="157">
        <f t="shared" si="13"/>
        <v>0</v>
      </c>
      <c r="Q106" s="157">
        <f t="shared" si="14"/>
        <v>0</v>
      </c>
      <c r="R106" s="157">
        <f t="shared" si="15"/>
        <v>0</v>
      </c>
      <c r="S106" s="10"/>
    </row>
    <row r="107" spans="1:19" s="93" customFormat="1" ht="36" x14ac:dyDescent="0.2">
      <c r="A107" s="280"/>
      <c r="B107" s="280"/>
      <c r="C107" s="206" t="s">
        <v>574</v>
      </c>
      <c r="D107" s="207" t="s">
        <v>66</v>
      </c>
      <c r="E107" s="208" t="s">
        <v>538</v>
      </c>
      <c r="F107" s="79"/>
      <c r="G107" s="110"/>
      <c r="H107" s="132" t="s">
        <v>647</v>
      </c>
      <c r="I107" s="9"/>
      <c r="J107" s="157" t="s">
        <v>11</v>
      </c>
      <c r="K107" s="157">
        <f t="shared" si="11"/>
        <v>0</v>
      </c>
      <c r="L107" s="157">
        <f t="shared" si="8"/>
        <v>0</v>
      </c>
      <c r="M107" s="157">
        <f t="shared" si="9"/>
        <v>0</v>
      </c>
      <c r="N107" s="157">
        <f t="shared" si="10"/>
        <v>0</v>
      </c>
      <c r="O107" s="157">
        <f t="shared" si="12"/>
        <v>0</v>
      </c>
      <c r="P107" s="157">
        <f t="shared" si="13"/>
        <v>0</v>
      </c>
      <c r="Q107" s="157">
        <f t="shared" si="14"/>
        <v>0</v>
      </c>
      <c r="R107" s="157">
        <f t="shared" si="15"/>
        <v>0</v>
      </c>
      <c r="S107" s="10"/>
    </row>
    <row r="108" spans="1:19" s="93" customFormat="1" ht="21" thickBot="1" x14ac:dyDescent="0.25">
      <c r="A108" s="280"/>
      <c r="B108" s="280"/>
      <c r="C108" s="57" t="s">
        <v>466</v>
      </c>
      <c r="D108" s="57" t="s">
        <v>390</v>
      </c>
      <c r="E108" s="78" t="s">
        <v>458</v>
      </c>
      <c r="F108" s="79"/>
      <c r="G108" s="110"/>
      <c r="H108" s="131" t="s">
        <v>647</v>
      </c>
      <c r="I108" s="7"/>
      <c r="J108" s="159" t="s">
        <v>11</v>
      </c>
      <c r="K108" s="159">
        <f t="shared" si="11"/>
        <v>0</v>
      </c>
      <c r="L108" s="159">
        <f t="shared" si="8"/>
        <v>0</v>
      </c>
      <c r="M108" s="159">
        <f t="shared" si="9"/>
        <v>0</v>
      </c>
      <c r="N108" s="159">
        <f t="shared" si="10"/>
        <v>0</v>
      </c>
      <c r="O108" s="159">
        <f t="shared" si="12"/>
        <v>0</v>
      </c>
      <c r="P108" s="159">
        <f t="shared" si="13"/>
        <v>0</v>
      </c>
      <c r="Q108" s="159">
        <f t="shared" si="14"/>
        <v>0</v>
      </c>
      <c r="R108" s="159">
        <f t="shared" si="15"/>
        <v>0</v>
      </c>
      <c r="S108" s="8"/>
    </row>
    <row r="109" spans="1:19" s="99" customFormat="1" ht="91" thickTop="1" x14ac:dyDescent="0.2">
      <c r="A109" s="282" t="s">
        <v>12</v>
      </c>
      <c r="B109" s="282" t="s">
        <v>43</v>
      </c>
      <c r="C109" s="69" t="s">
        <v>239</v>
      </c>
      <c r="D109" s="69" t="s">
        <v>65</v>
      </c>
      <c r="E109" s="53" t="s">
        <v>321</v>
      </c>
      <c r="F109" s="54" t="s">
        <v>526</v>
      </c>
      <c r="G109" s="110"/>
      <c r="H109" s="129" t="s">
        <v>648</v>
      </c>
      <c r="I109" s="4" t="s">
        <v>919</v>
      </c>
      <c r="J109" s="156" t="s">
        <v>12</v>
      </c>
      <c r="K109" s="156">
        <f t="shared" si="11"/>
        <v>1</v>
      </c>
      <c r="L109" s="156">
        <f t="shared" si="8"/>
        <v>0</v>
      </c>
      <c r="M109" s="156">
        <f t="shared" si="9"/>
        <v>0</v>
      </c>
      <c r="N109" s="156">
        <f t="shared" si="10"/>
        <v>0</v>
      </c>
      <c r="O109" s="158">
        <f t="shared" si="12"/>
        <v>0</v>
      </c>
      <c r="P109" s="158">
        <f t="shared" si="13"/>
        <v>0</v>
      </c>
      <c r="Q109" s="158">
        <f t="shared" si="14"/>
        <v>0</v>
      </c>
      <c r="R109" s="158">
        <f t="shared" si="15"/>
        <v>0</v>
      </c>
      <c r="S109" s="252"/>
    </row>
    <row r="110" spans="1:19" s="93" customFormat="1" ht="54" x14ac:dyDescent="0.2">
      <c r="A110" s="278"/>
      <c r="B110" s="278"/>
      <c r="C110" s="69" t="s">
        <v>240</v>
      </c>
      <c r="D110" s="69" t="s">
        <v>65</v>
      </c>
      <c r="E110" s="53" t="s">
        <v>322</v>
      </c>
      <c r="F110" s="54" t="s">
        <v>132</v>
      </c>
      <c r="G110" s="96"/>
      <c r="H110" s="130" t="s">
        <v>648</v>
      </c>
      <c r="I110" s="3" t="s">
        <v>773</v>
      </c>
      <c r="J110" s="157" t="s">
        <v>12</v>
      </c>
      <c r="K110" s="157">
        <f t="shared" si="11"/>
        <v>1</v>
      </c>
      <c r="L110" s="157">
        <f t="shared" si="8"/>
        <v>0</v>
      </c>
      <c r="M110" s="157">
        <f t="shared" si="9"/>
        <v>0</v>
      </c>
      <c r="N110" s="157">
        <f t="shared" si="10"/>
        <v>0</v>
      </c>
      <c r="O110" s="157">
        <f t="shared" si="12"/>
        <v>0</v>
      </c>
      <c r="P110" s="157">
        <f t="shared" si="13"/>
        <v>0</v>
      </c>
      <c r="Q110" s="157">
        <f t="shared" si="14"/>
        <v>0</v>
      </c>
      <c r="R110" s="157">
        <f t="shared" si="15"/>
        <v>0</v>
      </c>
      <c r="S110" s="6"/>
    </row>
    <row r="111" spans="1:19" s="93" customFormat="1" ht="108" x14ac:dyDescent="0.2">
      <c r="A111" s="278"/>
      <c r="B111" s="278"/>
      <c r="C111" s="69" t="s">
        <v>241</v>
      </c>
      <c r="D111" s="69" t="s">
        <v>65</v>
      </c>
      <c r="E111" s="53" t="s">
        <v>323</v>
      </c>
      <c r="F111" s="54" t="s">
        <v>527</v>
      </c>
      <c r="G111" s="96"/>
      <c r="H111" s="130" t="s">
        <v>648</v>
      </c>
      <c r="I111" s="3" t="s">
        <v>775</v>
      </c>
      <c r="J111" s="157" t="s">
        <v>12</v>
      </c>
      <c r="K111" s="157">
        <f t="shared" si="11"/>
        <v>1</v>
      </c>
      <c r="L111" s="157">
        <f t="shared" si="8"/>
        <v>0</v>
      </c>
      <c r="M111" s="157">
        <f t="shared" si="9"/>
        <v>0</v>
      </c>
      <c r="N111" s="157">
        <f t="shared" si="10"/>
        <v>0</v>
      </c>
      <c r="O111" s="157">
        <f t="shared" si="12"/>
        <v>0</v>
      </c>
      <c r="P111" s="157">
        <f t="shared" si="13"/>
        <v>0</v>
      </c>
      <c r="Q111" s="157">
        <f t="shared" si="14"/>
        <v>0</v>
      </c>
      <c r="R111" s="157">
        <f t="shared" si="15"/>
        <v>0</v>
      </c>
      <c r="S111" s="6"/>
    </row>
    <row r="112" spans="1:19" s="93" customFormat="1" ht="36" x14ac:dyDescent="0.2">
      <c r="A112" s="278"/>
      <c r="B112" s="278"/>
      <c r="C112" s="69" t="s">
        <v>242</v>
      </c>
      <c r="D112" s="69" t="s">
        <v>65</v>
      </c>
      <c r="E112" s="53" t="s">
        <v>342</v>
      </c>
      <c r="F112" s="54" t="s">
        <v>133</v>
      </c>
      <c r="G112" s="96"/>
      <c r="H112" s="130" t="s">
        <v>648</v>
      </c>
      <c r="I112" s="3" t="s">
        <v>776</v>
      </c>
      <c r="J112" s="157" t="s">
        <v>12</v>
      </c>
      <c r="K112" s="157">
        <f t="shared" si="11"/>
        <v>1</v>
      </c>
      <c r="L112" s="157">
        <f t="shared" si="8"/>
        <v>0</v>
      </c>
      <c r="M112" s="157">
        <f t="shared" si="9"/>
        <v>0</v>
      </c>
      <c r="N112" s="157">
        <f t="shared" si="10"/>
        <v>0</v>
      </c>
      <c r="O112" s="157">
        <f t="shared" si="12"/>
        <v>0</v>
      </c>
      <c r="P112" s="157">
        <f t="shared" si="13"/>
        <v>0</v>
      </c>
      <c r="Q112" s="157">
        <f t="shared" si="14"/>
        <v>0</v>
      </c>
      <c r="R112" s="157">
        <f t="shared" si="15"/>
        <v>0</v>
      </c>
      <c r="S112" s="6"/>
    </row>
    <row r="113" spans="1:19" s="93" customFormat="1" ht="54" x14ac:dyDescent="0.2">
      <c r="A113" s="278"/>
      <c r="B113" s="278"/>
      <c r="C113" s="69" t="s">
        <v>243</v>
      </c>
      <c r="D113" s="69" t="s">
        <v>65</v>
      </c>
      <c r="E113" s="53" t="s">
        <v>343</v>
      </c>
      <c r="F113" s="54" t="s">
        <v>134</v>
      </c>
      <c r="G113" s="96"/>
      <c r="H113" s="130" t="s">
        <v>648</v>
      </c>
      <c r="I113" s="3" t="s">
        <v>777</v>
      </c>
      <c r="J113" s="157" t="s">
        <v>12</v>
      </c>
      <c r="K113" s="157">
        <f t="shared" si="11"/>
        <v>1</v>
      </c>
      <c r="L113" s="157">
        <f t="shared" si="8"/>
        <v>0</v>
      </c>
      <c r="M113" s="157">
        <f t="shared" si="9"/>
        <v>0</v>
      </c>
      <c r="N113" s="157">
        <f t="shared" si="10"/>
        <v>0</v>
      </c>
      <c r="O113" s="157">
        <f t="shared" si="12"/>
        <v>0</v>
      </c>
      <c r="P113" s="157">
        <f t="shared" si="13"/>
        <v>0</v>
      </c>
      <c r="Q113" s="157">
        <f t="shared" si="14"/>
        <v>0</v>
      </c>
      <c r="R113" s="157">
        <f t="shared" si="15"/>
        <v>0</v>
      </c>
      <c r="S113" s="6"/>
    </row>
    <row r="114" spans="1:19" s="93" customFormat="1" ht="54" x14ac:dyDescent="0.2">
      <c r="A114" s="278"/>
      <c r="B114" s="278"/>
      <c r="C114" s="69" t="s">
        <v>244</v>
      </c>
      <c r="D114" s="69" t="s">
        <v>65</v>
      </c>
      <c r="E114" s="53" t="s">
        <v>324</v>
      </c>
      <c r="F114" s="54" t="s">
        <v>135</v>
      </c>
      <c r="G114" s="96"/>
      <c r="H114" s="130" t="s">
        <v>647</v>
      </c>
      <c r="I114" s="3"/>
      <c r="J114" s="157" t="s">
        <v>12</v>
      </c>
      <c r="K114" s="157">
        <f t="shared" si="11"/>
        <v>0</v>
      </c>
      <c r="L114" s="157">
        <f t="shared" si="8"/>
        <v>0</v>
      </c>
      <c r="M114" s="157">
        <f t="shared" si="9"/>
        <v>0</v>
      </c>
      <c r="N114" s="157">
        <f t="shared" si="10"/>
        <v>0</v>
      </c>
      <c r="O114" s="157">
        <f t="shared" si="12"/>
        <v>0</v>
      </c>
      <c r="P114" s="157">
        <f t="shared" si="13"/>
        <v>0</v>
      </c>
      <c r="Q114" s="157">
        <f t="shared" si="14"/>
        <v>0</v>
      </c>
      <c r="R114" s="157">
        <f t="shared" si="15"/>
        <v>0</v>
      </c>
      <c r="S114" s="6"/>
    </row>
    <row r="115" spans="1:19" s="93" customFormat="1" ht="90" x14ac:dyDescent="0.2">
      <c r="A115" s="278"/>
      <c r="B115" s="278"/>
      <c r="C115" s="62" t="s">
        <v>245</v>
      </c>
      <c r="D115" s="62" t="s">
        <v>65</v>
      </c>
      <c r="E115" s="67" t="s">
        <v>344</v>
      </c>
      <c r="F115" s="81" t="s">
        <v>136</v>
      </c>
      <c r="G115" s="96"/>
      <c r="H115" s="130" t="s">
        <v>648</v>
      </c>
      <c r="I115" s="3" t="s">
        <v>788</v>
      </c>
      <c r="J115" s="157" t="s">
        <v>12</v>
      </c>
      <c r="K115" s="157">
        <f t="shared" si="11"/>
        <v>1</v>
      </c>
      <c r="L115" s="157">
        <f t="shared" si="8"/>
        <v>0</v>
      </c>
      <c r="M115" s="157">
        <f t="shared" si="9"/>
        <v>0</v>
      </c>
      <c r="N115" s="157">
        <f t="shared" si="10"/>
        <v>0</v>
      </c>
      <c r="O115" s="157">
        <f t="shared" si="12"/>
        <v>0</v>
      </c>
      <c r="P115" s="157">
        <f t="shared" si="13"/>
        <v>0</v>
      </c>
      <c r="Q115" s="157">
        <f t="shared" si="14"/>
        <v>0</v>
      </c>
      <c r="R115" s="157">
        <f t="shared" si="15"/>
        <v>0</v>
      </c>
      <c r="S115" s="250"/>
    </row>
    <row r="116" spans="1:19" s="93" customFormat="1" ht="36" x14ac:dyDescent="0.2">
      <c r="A116" s="278"/>
      <c r="B116" s="278"/>
      <c r="C116" s="52" t="s">
        <v>246</v>
      </c>
      <c r="D116" s="52" t="s">
        <v>66</v>
      </c>
      <c r="E116" s="87" t="s">
        <v>345</v>
      </c>
      <c r="F116" s="88" t="s">
        <v>137</v>
      </c>
      <c r="G116" s="96"/>
      <c r="H116" s="132" t="s">
        <v>647</v>
      </c>
      <c r="I116" s="9"/>
      <c r="J116" s="157" t="s">
        <v>12</v>
      </c>
      <c r="K116" s="157">
        <f t="shared" si="11"/>
        <v>0</v>
      </c>
      <c r="L116" s="157">
        <f t="shared" si="8"/>
        <v>0</v>
      </c>
      <c r="M116" s="157">
        <f t="shared" si="9"/>
        <v>0</v>
      </c>
      <c r="N116" s="157">
        <f t="shared" si="10"/>
        <v>0</v>
      </c>
      <c r="O116" s="157">
        <f t="shared" si="12"/>
        <v>0</v>
      </c>
      <c r="P116" s="157">
        <f t="shared" si="13"/>
        <v>0</v>
      </c>
      <c r="Q116" s="157">
        <f t="shared" si="14"/>
        <v>0</v>
      </c>
      <c r="R116" s="157">
        <f t="shared" si="15"/>
        <v>0</v>
      </c>
      <c r="S116" s="10"/>
    </row>
    <row r="117" spans="1:19" s="93" customFormat="1" ht="36" x14ac:dyDescent="0.2">
      <c r="A117" s="278"/>
      <c r="B117" s="278"/>
      <c r="C117" s="194" t="s">
        <v>556</v>
      </c>
      <c r="D117" s="195" t="s">
        <v>65</v>
      </c>
      <c r="E117" s="196" t="s">
        <v>537</v>
      </c>
      <c r="F117" s="88"/>
      <c r="G117" s="96"/>
      <c r="H117" s="132"/>
      <c r="I117" s="9"/>
      <c r="J117" s="157" t="s">
        <v>12</v>
      </c>
      <c r="K117" s="157">
        <f t="shared" si="11"/>
        <v>0</v>
      </c>
      <c r="L117" s="157">
        <f t="shared" si="8"/>
        <v>0</v>
      </c>
      <c r="M117" s="157">
        <f t="shared" si="9"/>
        <v>0</v>
      </c>
      <c r="N117" s="157">
        <f t="shared" si="10"/>
        <v>0</v>
      </c>
      <c r="O117" s="157">
        <f t="shared" si="12"/>
        <v>0</v>
      </c>
      <c r="P117" s="157">
        <f t="shared" si="13"/>
        <v>0</v>
      </c>
      <c r="Q117" s="157">
        <f t="shared" si="14"/>
        <v>0</v>
      </c>
      <c r="R117" s="157">
        <f t="shared" si="15"/>
        <v>0</v>
      </c>
      <c r="S117" s="10"/>
    </row>
    <row r="118" spans="1:19" s="93" customFormat="1" ht="36" x14ac:dyDescent="0.2">
      <c r="A118" s="278"/>
      <c r="B118" s="278"/>
      <c r="C118" s="197" t="s">
        <v>557</v>
      </c>
      <c r="D118" s="198" t="s">
        <v>66</v>
      </c>
      <c r="E118" s="199" t="s">
        <v>538</v>
      </c>
      <c r="F118" s="88"/>
      <c r="G118" s="96"/>
      <c r="H118" s="132"/>
      <c r="I118" s="9"/>
      <c r="J118" s="157" t="s">
        <v>12</v>
      </c>
      <c r="K118" s="157">
        <f t="shared" si="11"/>
        <v>0</v>
      </c>
      <c r="L118" s="157">
        <f t="shared" si="8"/>
        <v>0</v>
      </c>
      <c r="M118" s="157">
        <f t="shared" si="9"/>
        <v>0</v>
      </c>
      <c r="N118" s="157">
        <f t="shared" si="10"/>
        <v>0</v>
      </c>
      <c r="O118" s="157">
        <f t="shared" si="12"/>
        <v>0</v>
      </c>
      <c r="P118" s="157">
        <f t="shared" si="13"/>
        <v>0</v>
      </c>
      <c r="Q118" s="157">
        <f t="shared" si="14"/>
        <v>0</v>
      </c>
      <c r="R118" s="157">
        <f t="shared" si="15"/>
        <v>0</v>
      </c>
      <c r="S118" s="10"/>
    </row>
    <row r="119" spans="1:19" s="93" customFormat="1" ht="21" thickBot="1" x14ac:dyDescent="0.25">
      <c r="A119" s="278"/>
      <c r="B119" s="278"/>
      <c r="C119" s="52" t="s">
        <v>467</v>
      </c>
      <c r="D119" s="52" t="s">
        <v>390</v>
      </c>
      <c r="E119" s="87" t="s">
        <v>458</v>
      </c>
      <c r="F119" s="88"/>
      <c r="G119" s="96"/>
      <c r="H119" s="131"/>
      <c r="I119" s="7"/>
      <c r="J119" s="159" t="s">
        <v>12</v>
      </c>
      <c r="K119" s="159">
        <f t="shared" si="11"/>
        <v>0</v>
      </c>
      <c r="L119" s="159">
        <f t="shared" si="8"/>
        <v>0</v>
      </c>
      <c r="M119" s="159">
        <f t="shared" si="9"/>
        <v>0</v>
      </c>
      <c r="N119" s="159">
        <f t="shared" si="10"/>
        <v>0</v>
      </c>
      <c r="O119" s="159">
        <f t="shared" si="12"/>
        <v>0</v>
      </c>
      <c r="P119" s="159">
        <f t="shared" si="13"/>
        <v>0</v>
      </c>
      <c r="Q119" s="159">
        <f t="shared" si="14"/>
        <v>0</v>
      </c>
      <c r="R119" s="159">
        <f t="shared" si="15"/>
        <v>0</v>
      </c>
      <c r="S119" s="8"/>
    </row>
    <row r="120" spans="1:19" s="102" customFormat="1" ht="75" customHeight="1" thickTop="1" x14ac:dyDescent="0.2">
      <c r="A120" s="279" t="s">
        <v>13</v>
      </c>
      <c r="B120" s="290" t="s">
        <v>44</v>
      </c>
      <c r="C120" s="65" t="s">
        <v>240</v>
      </c>
      <c r="D120" s="65" t="s">
        <v>65</v>
      </c>
      <c r="E120" s="66" t="s">
        <v>322</v>
      </c>
      <c r="F120" s="68" t="s">
        <v>132</v>
      </c>
      <c r="G120" s="100"/>
      <c r="H120" s="228" t="str">
        <f>IF(ISBLANK(H110),"Waiting",H110)</f>
        <v>Yes</v>
      </c>
      <c r="I120" s="234" t="s">
        <v>773</v>
      </c>
      <c r="J120" s="158" t="s">
        <v>13</v>
      </c>
      <c r="K120" s="158">
        <f t="shared" si="11"/>
        <v>1</v>
      </c>
      <c r="L120" s="158">
        <f t="shared" si="8"/>
        <v>0</v>
      </c>
      <c r="M120" s="158">
        <f t="shared" si="9"/>
        <v>0</v>
      </c>
      <c r="N120" s="158">
        <f t="shared" si="10"/>
        <v>0</v>
      </c>
      <c r="O120" s="158">
        <f t="shared" si="12"/>
        <v>0</v>
      </c>
      <c r="P120" s="158">
        <f t="shared" si="13"/>
        <v>0</v>
      </c>
      <c r="Q120" s="158">
        <f t="shared" si="14"/>
        <v>0</v>
      </c>
      <c r="R120" s="158">
        <f t="shared" si="15"/>
        <v>0</v>
      </c>
      <c r="S120" s="209"/>
    </row>
    <row r="121" spans="1:19" s="102" customFormat="1" ht="108" x14ac:dyDescent="0.2">
      <c r="A121" s="280"/>
      <c r="B121" s="291"/>
      <c r="C121" s="65" t="s">
        <v>241</v>
      </c>
      <c r="D121" s="65" t="s">
        <v>65</v>
      </c>
      <c r="E121" s="66" t="s">
        <v>323</v>
      </c>
      <c r="F121" s="68" t="s">
        <v>527</v>
      </c>
      <c r="G121" s="100"/>
      <c r="H121" s="103" t="str">
        <f>IF(ISBLANK(H111),"Waiting",H111)</f>
        <v>Yes</v>
      </c>
      <c r="I121" s="3" t="s">
        <v>775</v>
      </c>
      <c r="J121" s="157" t="s">
        <v>13</v>
      </c>
      <c r="K121" s="157">
        <f t="shared" si="11"/>
        <v>1</v>
      </c>
      <c r="L121" s="157">
        <f t="shared" si="8"/>
        <v>0</v>
      </c>
      <c r="M121" s="157">
        <f t="shared" si="9"/>
        <v>0</v>
      </c>
      <c r="N121" s="157">
        <f t="shared" si="10"/>
        <v>0</v>
      </c>
      <c r="O121" s="157">
        <f t="shared" si="12"/>
        <v>0</v>
      </c>
      <c r="P121" s="157">
        <f t="shared" si="13"/>
        <v>0</v>
      </c>
      <c r="Q121" s="157">
        <f t="shared" si="14"/>
        <v>0</v>
      </c>
      <c r="R121" s="157">
        <f t="shared" si="15"/>
        <v>0</v>
      </c>
      <c r="S121" s="6"/>
    </row>
    <row r="122" spans="1:19" s="102" customFormat="1" ht="36" x14ac:dyDescent="0.2">
      <c r="A122" s="280"/>
      <c r="B122" s="291"/>
      <c r="C122" s="65" t="s">
        <v>242</v>
      </c>
      <c r="D122" s="65" t="s">
        <v>65</v>
      </c>
      <c r="E122" s="66" t="s">
        <v>342</v>
      </c>
      <c r="F122" s="68" t="s">
        <v>133</v>
      </c>
      <c r="G122" s="100"/>
      <c r="H122" s="103" t="str">
        <f>IF(ISBLANK(H112),"Waiting",H112)</f>
        <v>Yes</v>
      </c>
      <c r="I122" s="3" t="s">
        <v>776</v>
      </c>
      <c r="J122" s="157" t="s">
        <v>13</v>
      </c>
      <c r="K122" s="157">
        <f t="shared" si="11"/>
        <v>1</v>
      </c>
      <c r="L122" s="157">
        <f t="shared" si="8"/>
        <v>0</v>
      </c>
      <c r="M122" s="157">
        <f t="shared" si="9"/>
        <v>0</v>
      </c>
      <c r="N122" s="157">
        <f t="shared" si="10"/>
        <v>0</v>
      </c>
      <c r="O122" s="157">
        <f t="shared" si="12"/>
        <v>0</v>
      </c>
      <c r="P122" s="157">
        <f t="shared" si="13"/>
        <v>0</v>
      </c>
      <c r="Q122" s="157">
        <f t="shared" si="14"/>
        <v>0</v>
      </c>
      <c r="R122" s="157">
        <f t="shared" si="15"/>
        <v>0</v>
      </c>
      <c r="S122" s="6"/>
    </row>
    <row r="123" spans="1:19" s="93" customFormat="1" ht="90" x14ac:dyDescent="0.2">
      <c r="A123" s="280"/>
      <c r="B123" s="291"/>
      <c r="C123" s="57" t="s">
        <v>247</v>
      </c>
      <c r="D123" s="57" t="s">
        <v>65</v>
      </c>
      <c r="E123" s="78" t="s">
        <v>618</v>
      </c>
      <c r="F123" s="79" t="s">
        <v>138</v>
      </c>
      <c r="G123" s="96"/>
      <c r="H123" s="130" t="s">
        <v>648</v>
      </c>
      <c r="I123" s="3" t="s">
        <v>789</v>
      </c>
      <c r="J123" s="157" t="s">
        <v>13</v>
      </c>
      <c r="K123" s="157">
        <f t="shared" si="11"/>
        <v>1</v>
      </c>
      <c r="L123" s="157">
        <f t="shared" si="8"/>
        <v>0</v>
      </c>
      <c r="M123" s="157">
        <f t="shared" si="9"/>
        <v>0</v>
      </c>
      <c r="N123" s="157">
        <f t="shared" si="10"/>
        <v>0</v>
      </c>
      <c r="O123" s="157">
        <f t="shared" si="12"/>
        <v>0</v>
      </c>
      <c r="P123" s="157">
        <f t="shared" si="13"/>
        <v>0</v>
      </c>
      <c r="Q123" s="157">
        <f t="shared" si="14"/>
        <v>0</v>
      </c>
      <c r="R123" s="157">
        <f t="shared" si="15"/>
        <v>0</v>
      </c>
      <c r="S123" s="6"/>
    </row>
    <row r="124" spans="1:19" s="93" customFormat="1" ht="54" x14ac:dyDescent="0.2">
      <c r="A124" s="280"/>
      <c r="B124" s="291"/>
      <c r="C124" s="65" t="s">
        <v>243</v>
      </c>
      <c r="D124" s="65" t="s">
        <v>65</v>
      </c>
      <c r="E124" s="66" t="s">
        <v>343</v>
      </c>
      <c r="F124" s="68" t="s">
        <v>134</v>
      </c>
      <c r="G124" s="100"/>
      <c r="H124" s="103" t="str">
        <f>IF(ISBLANK(H113),"Waiting",H113)</f>
        <v>Yes</v>
      </c>
      <c r="I124" s="3" t="s">
        <v>777</v>
      </c>
      <c r="J124" s="157" t="s">
        <v>13</v>
      </c>
      <c r="K124" s="157">
        <f t="shared" si="11"/>
        <v>1</v>
      </c>
      <c r="L124" s="157">
        <f t="shared" si="8"/>
        <v>0</v>
      </c>
      <c r="M124" s="157">
        <f t="shared" si="9"/>
        <v>0</v>
      </c>
      <c r="N124" s="157">
        <f t="shared" si="10"/>
        <v>0</v>
      </c>
      <c r="O124" s="157">
        <f t="shared" si="12"/>
        <v>0</v>
      </c>
      <c r="P124" s="157">
        <f t="shared" si="13"/>
        <v>0</v>
      </c>
      <c r="Q124" s="157">
        <f t="shared" si="14"/>
        <v>0</v>
      </c>
      <c r="R124" s="157">
        <f t="shared" si="15"/>
        <v>0</v>
      </c>
      <c r="S124" s="6"/>
    </row>
    <row r="125" spans="1:19" s="93" customFormat="1" ht="90" x14ac:dyDescent="0.2">
      <c r="A125" s="280"/>
      <c r="B125" s="291"/>
      <c r="C125" s="65" t="s">
        <v>245</v>
      </c>
      <c r="D125" s="65" t="s">
        <v>65</v>
      </c>
      <c r="E125" s="66" t="s">
        <v>344</v>
      </c>
      <c r="F125" s="68" t="s">
        <v>136</v>
      </c>
      <c r="G125" s="100"/>
      <c r="H125" s="103" t="str">
        <f>IF(ISBLANK(H115),"Waiting",H115)</f>
        <v>Yes</v>
      </c>
      <c r="I125" s="3" t="s">
        <v>788</v>
      </c>
      <c r="J125" s="157" t="s">
        <v>13</v>
      </c>
      <c r="K125" s="157">
        <f t="shared" si="11"/>
        <v>1</v>
      </c>
      <c r="L125" s="157">
        <f t="shared" si="8"/>
        <v>0</v>
      </c>
      <c r="M125" s="157">
        <f t="shared" si="9"/>
        <v>0</v>
      </c>
      <c r="N125" s="157">
        <f t="shared" si="10"/>
        <v>0</v>
      </c>
      <c r="O125" s="157">
        <f t="shared" si="12"/>
        <v>0</v>
      </c>
      <c r="P125" s="157">
        <f t="shared" si="13"/>
        <v>0</v>
      </c>
      <c r="Q125" s="157">
        <f t="shared" si="14"/>
        <v>0</v>
      </c>
      <c r="R125" s="157">
        <f t="shared" si="15"/>
        <v>0</v>
      </c>
      <c r="S125" s="250"/>
    </row>
    <row r="126" spans="1:19" s="93" customFormat="1" ht="54" x14ac:dyDescent="0.2">
      <c r="A126" s="280"/>
      <c r="B126" s="291"/>
      <c r="C126" s="65" t="s">
        <v>244</v>
      </c>
      <c r="D126" s="65" t="s">
        <v>65</v>
      </c>
      <c r="E126" s="66" t="s">
        <v>324</v>
      </c>
      <c r="F126" s="68" t="s">
        <v>135</v>
      </c>
      <c r="G126" s="100"/>
      <c r="H126" s="103" t="str">
        <f>IF(ISBLANK(H114),"Waiting",H114)</f>
        <v>No</v>
      </c>
      <c r="I126" s="3"/>
      <c r="J126" s="157" t="s">
        <v>13</v>
      </c>
      <c r="K126" s="157">
        <f t="shared" si="11"/>
        <v>0</v>
      </c>
      <c r="L126" s="157">
        <f t="shared" si="8"/>
        <v>0</v>
      </c>
      <c r="M126" s="157">
        <f t="shared" si="9"/>
        <v>0</v>
      </c>
      <c r="N126" s="157">
        <f t="shared" si="10"/>
        <v>0</v>
      </c>
      <c r="O126" s="157">
        <f t="shared" si="12"/>
        <v>0</v>
      </c>
      <c r="P126" s="157">
        <f t="shared" si="13"/>
        <v>0</v>
      </c>
      <c r="Q126" s="157">
        <f t="shared" si="14"/>
        <v>0</v>
      </c>
      <c r="R126" s="157">
        <f t="shared" si="15"/>
        <v>0</v>
      </c>
      <c r="S126" s="6"/>
    </row>
    <row r="127" spans="1:19" s="93" customFormat="1" ht="72" x14ac:dyDescent="0.2">
      <c r="A127" s="280"/>
      <c r="B127" s="291"/>
      <c r="C127" s="65" t="s">
        <v>237</v>
      </c>
      <c r="D127" s="65" t="s">
        <v>65</v>
      </c>
      <c r="E127" s="66" t="s">
        <v>340</v>
      </c>
      <c r="F127" s="68" t="s">
        <v>130</v>
      </c>
      <c r="G127" s="100"/>
      <c r="H127" s="103" t="str">
        <f>IF(ISBLANK(H103),"Waiting",H103)</f>
        <v>Yes</v>
      </c>
      <c r="I127" s="234" t="s">
        <v>762</v>
      </c>
      <c r="J127" s="157" t="s">
        <v>13</v>
      </c>
      <c r="K127" s="157">
        <f t="shared" si="11"/>
        <v>1</v>
      </c>
      <c r="L127" s="157">
        <f t="shared" si="8"/>
        <v>0</v>
      </c>
      <c r="M127" s="157">
        <f t="shared" si="9"/>
        <v>0</v>
      </c>
      <c r="N127" s="157">
        <f t="shared" si="10"/>
        <v>0</v>
      </c>
      <c r="O127" s="157">
        <f t="shared" si="12"/>
        <v>0</v>
      </c>
      <c r="P127" s="157">
        <f t="shared" si="13"/>
        <v>0</v>
      </c>
      <c r="Q127" s="157">
        <f t="shared" si="14"/>
        <v>0</v>
      </c>
      <c r="R127" s="157">
        <f t="shared" si="15"/>
        <v>0</v>
      </c>
      <c r="S127" s="10"/>
    </row>
    <row r="128" spans="1:19" s="93" customFormat="1" ht="36" x14ac:dyDescent="0.2">
      <c r="A128" s="280"/>
      <c r="B128" s="291"/>
      <c r="C128" s="200" t="s">
        <v>558</v>
      </c>
      <c r="D128" s="201" t="s">
        <v>65</v>
      </c>
      <c r="E128" s="202" t="s">
        <v>537</v>
      </c>
      <c r="F128" s="203"/>
      <c r="G128" s="100"/>
      <c r="H128" s="130"/>
      <c r="I128" s="9"/>
      <c r="J128" s="157" t="s">
        <v>13</v>
      </c>
      <c r="K128" s="157">
        <f t="shared" si="11"/>
        <v>0</v>
      </c>
      <c r="L128" s="157">
        <f t="shared" si="8"/>
        <v>0</v>
      </c>
      <c r="M128" s="157">
        <f t="shared" si="9"/>
        <v>0</v>
      </c>
      <c r="N128" s="157">
        <f t="shared" si="10"/>
        <v>0</v>
      </c>
      <c r="O128" s="157">
        <f t="shared" si="12"/>
        <v>0</v>
      </c>
      <c r="P128" s="157">
        <f t="shared" si="13"/>
        <v>0</v>
      </c>
      <c r="Q128" s="157">
        <f t="shared" si="14"/>
        <v>0</v>
      </c>
      <c r="R128" s="157">
        <f t="shared" si="15"/>
        <v>0</v>
      </c>
      <c r="S128" s="10"/>
    </row>
    <row r="129" spans="1:19" s="93" customFormat="1" ht="36" x14ac:dyDescent="0.2">
      <c r="A129" s="280"/>
      <c r="B129" s="291"/>
      <c r="C129" s="206" t="s">
        <v>575</v>
      </c>
      <c r="D129" s="207" t="s">
        <v>66</v>
      </c>
      <c r="E129" s="208" t="s">
        <v>538</v>
      </c>
      <c r="F129" s="203"/>
      <c r="G129" s="100"/>
      <c r="H129" s="132"/>
      <c r="I129" s="9"/>
      <c r="J129" s="157" t="s">
        <v>13</v>
      </c>
      <c r="K129" s="157">
        <f t="shared" si="11"/>
        <v>0</v>
      </c>
      <c r="L129" s="157">
        <f t="shared" si="8"/>
        <v>0</v>
      </c>
      <c r="M129" s="157">
        <f t="shared" si="9"/>
        <v>0</v>
      </c>
      <c r="N129" s="157">
        <f t="shared" si="10"/>
        <v>0</v>
      </c>
      <c r="O129" s="157">
        <f t="shared" si="12"/>
        <v>0</v>
      </c>
      <c r="P129" s="157">
        <f t="shared" si="13"/>
        <v>0</v>
      </c>
      <c r="Q129" s="157">
        <f t="shared" si="14"/>
        <v>0</v>
      </c>
      <c r="R129" s="157">
        <f t="shared" si="15"/>
        <v>0</v>
      </c>
      <c r="S129" s="10"/>
    </row>
    <row r="130" spans="1:19" s="93" customFormat="1" ht="21" thickBot="1" x14ac:dyDescent="0.25">
      <c r="A130" s="281"/>
      <c r="B130" s="292"/>
      <c r="C130" s="57" t="s">
        <v>468</v>
      </c>
      <c r="D130" s="57" t="s">
        <v>390</v>
      </c>
      <c r="E130" s="78" t="s">
        <v>458</v>
      </c>
      <c r="F130" s="79"/>
      <c r="G130" s="100"/>
      <c r="H130" s="132"/>
      <c r="I130" s="7"/>
      <c r="J130" s="159" t="s">
        <v>13</v>
      </c>
      <c r="K130" s="159">
        <f t="shared" si="11"/>
        <v>0</v>
      </c>
      <c r="L130" s="159">
        <f t="shared" si="8"/>
        <v>0</v>
      </c>
      <c r="M130" s="159">
        <f t="shared" si="9"/>
        <v>0</v>
      </c>
      <c r="N130" s="159">
        <f t="shared" si="10"/>
        <v>0</v>
      </c>
      <c r="O130" s="159">
        <f t="shared" si="12"/>
        <v>0</v>
      </c>
      <c r="P130" s="159">
        <f t="shared" si="13"/>
        <v>0</v>
      </c>
      <c r="Q130" s="159">
        <f t="shared" si="14"/>
        <v>0</v>
      </c>
      <c r="R130" s="159">
        <f t="shared" si="15"/>
        <v>0</v>
      </c>
      <c r="S130" s="8"/>
    </row>
    <row r="131" spans="1:19" s="93" customFormat="1" ht="109" thickTop="1" x14ac:dyDescent="0.2">
      <c r="A131" s="282" t="s">
        <v>14</v>
      </c>
      <c r="B131" s="282" t="s">
        <v>45</v>
      </c>
      <c r="C131" s="62" t="s">
        <v>248</v>
      </c>
      <c r="D131" s="62" t="s">
        <v>65</v>
      </c>
      <c r="E131" s="67" t="s">
        <v>346</v>
      </c>
      <c r="F131" s="81" t="s">
        <v>139</v>
      </c>
      <c r="G131" s="96"/>
      <c r="H131" s="129" t="s">
        <v>647</v>
      </c>
      <c r="I131" s="4"/>
      <c r="J131" s="156" t="s">
        <v>14</v>
      </c>
      <c r="K131" s="156">
        <f t="shared" si="11"/>
        <v>0</v>
      </c>
      <c r="L131" s="156">
        <f t="shared" ref="L131:L195" si="16">IF(AND($H131="Yes",NOT(ISERROR(SEARCH("-L-",$C131)))),1,0)</f>
        <v>0</v>
      </c>
      <c r="M131" s="156">
        <f t="shared" ref="M131:M195" si="17">IF(AND($H131="Yes",NOT(ISERROR(SEARCH("-U-",$C131)))),1,0)</f>
        <v>0</v>
      </c>
      <c r="N131" s="156">
        <f t="shared" ref="N131:N195" si="18">IF(AND($H131="Yes",NOT(ISERROR(SEARCH("-P-",$C131)))),1,0)</f>
        <v>0</v>
      </c>
      <c r="O131" s="158">
        <f t="shared" si="12"/>
        <v>0</v>
      </c>
      <c r="P131" s="158">
        <f t="shared" si="13"/>
        <v>0</v>
      </c>
      <c r="Q131" s="158">
        <f t="shared" si="14"/>
        <v>0</v>
      </c>
      <c r="R131" s="158">
        <f t="shared" si="15"/>
        <v>0</v>
      </c>
      <c r="S131" s="256" t="s">
        <v>922</v>
      </c>
    </row>
    <row r="132" spans="1:19" s="93" customFormat="1" ht="108" x14ac:dyDescent="0.2">
      <c r="A132" s="278"/>
      <c r="B132" s="278"/>
      <c r="C132" s="80" t="s">
        <v>241</v>
      </c>
      <c r="D132" s="80" t="s">
        <v>65</v>
      </c>
      <c r="E132" s="75" t="s">
        <v>323</v>
      </c>
      <c r="F132" s="76" t="s">
        <v>527</v>
      </c>
      <c r="G132" s="108"/>
      <c r="H132" s="103" t="str">
        <f>IF(ISBLANK(H111),"Waiting",H111)</f>
        <v>Yes</v>
      </c>
      <c r="I132" s="3" t="s">
        <v>775</v>
      </c>
      <c r="J132" s="157" t="s">
        <v>14</v>
      </c>
      <c r="K132" s="157">
        <f t="shared" ref="K132:K196" si="19">IF(AND($H132="Yes",NOT(ISERROR(SEARCH("-H-",$C132)))),1,0)</f>
        <v>1</v>
      </c>
      <c r="L132" s="157">
        <f t="shared" si="16"/>
        <v>0</v>
      </c>
      <c r="M132" s="157">
        <f t="shared" si="17"/>
        <v>0</v>
      </c>
      <c r="N132" s="157">
        <f t="shared" si="18"/>
        <v>0</v>
      </c>
      <c r="O132" s="157">
        <f t="shared" si="12"/>
        <v>0</v>
      </c>
      <c r="P132" s="157">
        <f t="shared" si="13"/>
        <v>0</v>
      </c>
      <c r="Q132" s="157">
        <f t="shared" si="14"/>
        <v>0</v>
      </c>
      <c r="R132" s="157">
        <f t="shared" si="15"/>
        <v>0</v>
      </c>
      <c r="S132" s="128"/>
    </row>
    <row r="133" spans="1:19" s="93" customFormat="1" ht="36" x14ac:dyDescent="0.2">
      <c r="A133" s="278"/>
      <c r="B133" s="278"/>
      <c r="C133" s="194" t="s">
        <v>559</v>
      </c>
      <c r="D133" s="195" t="s">
        <v>65</v>
      </c>
      <c r="E133" s="196" t="s">
        <v>537</v>
      </c>
      <c r="F133" s="204"/>
      <c r="G133" s="108"/>
      <c r="H133" s="130"/>
      <c r="I133" s="3"/>
      <c r="J133" s="157" t="s">
        <v>14</v>
      </c>
      <c r="K133" s="157">
        <f t="shared" si="19"/>
        <v>0</v>
      </c>
      <c r="L133" s="157">
        <f t="shared" si="16"/>
        <v>0</v>
      </c>
      <c r="M133" s="157">
        <f t="shared" si="17"/>
        <v>0</v>
      </c>
      <c r="N133" s="157">
        <f t="shared" si="18"/>
        <v>0</v>
      </c>
      <c r="O133" s="157">
        <f t="shared" si="12"/>
        <v>0</v>
      </c>
      <c r="P133" s="157">
        <f t="shared" si="13"/>
        <v>0</v>
      </c>
      <c r="Q133" s="157">
        <f t="shared" si="14"/>
        <v>0</v>
      </c>
      <c r="R133" s="157">
        <f t="shared" si="15"/>
        <v>0</v>
      </c>
      <c r="S133" s="128"/>
    </row>
    <row r="134" spans="1:19" s="93" customFormat="1" ht="36" x14ac:dyDescent="0.2">
      <c r="A134" s="278"/>
      <c r="B134" s="278"/>
      <c r="C134" s="197" t="s">
        <v>576</v>
      </c>
      <c r="D134" s="198" t="s">
        <v>66</v>
      </c>
      <c r="E134" s="199" t="s">
        <v>538</v>
      </c>
      <c r="F134" s="204"/>
      <c r="G134" s="108"/>
      <c r="H134" s="130"/>
      <c r="I134" s="3"/>
      <c r="J134" s="157" t="s">
        <v>14</v>
      </c>
      <c r="K134" s="157">
        <f t="shared" si="19"/>
        <v>0</v>
      </c>
      <c r="L134" s="157">
        <f t="shared" si="16"/>
        <v>0</v>
      </c>
      <c r="M134" s="157">
        <f t="shared" si="17"/>
        <v>0</v>
      </c>
      <c r="N134" s="157">
        <f t="shared" si="18"/>
        <v>0</v>
      </c>
      <c r="O134" s="157">
        <f t="shared" si="12"/>
        <v>0</v>
      </c>
      <c r="P134" s="157">
        <f t="shared" si="13"/>
        <v>0</v>
      </c>
      <c r="Q134" s="157">
        <f t="shared" si="14"/>
        <v>0</v>
      </c>
      <c r="R134" s="157">
        <f t="shared" si="15"/>
        <v>0</v>
      </c>
      <c r="S134" s="128"/>
    </row>
    <row r="135" spans="1:19" s="93" customFormat="1" ht="21" thickBot="1" x14ac:dyDescent="0.25">
      <c r="A135" s="286"/>
      <c r="B135" s="286"/>
      <c r="C135" s="62" t="s">
        <v>469</v>
      </c>
      <c r="D135" s="62" t="s">
        <v>390</v>
      </c>
      <c r="E135" s="67" t="s">
        <v>458</v>
      </c>
      <c r="F135" s="81"/>
      <c r="G135" s="108"/>
      <c r="H135" s="130"/>
      <c r="I135" s="139"/>
      <c r="J135" s="157" t="s">
        <v>14</v>
      </c>
      <c r="K135" s="157">
        <f t="shared" si="19"/>
        <v>0</v>
      </c>
      <c r="L135" s="157">
        <f t="shared" si="16"/>
        <v>0</v>
      </c>
      <c r="M135" s="157">
        <f t="shared" si="17"/>
        <v>0</v>
      </c>
      <c r="N135" s="157">
        <f t="shared" si="18"/>
        <v>0</v>
      </c>
      <c r="O135" s="159">
        <f t="shared" ref="O135:O198" si="20">IF(AND($H135="Split",$D135="High"),1,0)</f>
        <v>0</v>
      </c>
      <c r="P135" s="159">
        <f t="shared" ref="P135:P198" si="21">IF(AND($H135="Split",$D135="Low"),1,0)</f>
        <v>0</v>
      </c>
      <c r="Q135" s="159">
        <f t="shared" ref="Q135:Q198" si="22">IF(AND($H135="Split",$D135="Unlikely"),1,0)</f>
        <v>0</v>
      </c>
      <c r="R135" s="159">
        <f t="shared" ref="R135:R198" si="23">IF(AND($H135="Split",$D135="Moderate"),1,0)</f>
        <v>0</v>
      </c>
      <c r="S135" s="140"/>
    </row>
    <row r="136" spans="1:19" s="102" customFormat="1" ht="91" thickTop="1" x14ac:dyDescent="0.2">
      <c r="A136" s="279" t="s">
        <v>15</v>
      </c>
      <c r="B136" s="279" t="s">
        <v>46</v>
      </c>
      <c r="C136" s="65" t="s">
        <v>232</v>
      </c>
      <c r="D136" s="65" t="s">
        <v>65</v>
      </c>
      <c r="E136" s="66" t="s">
        <v>347</v>
      </c>
      <c r="F136" s="68" t="s">
        <v>125</v>
      </c>
      <c r="G136" s="100"/>
      <c r="H136" s="105" t="str">
        <f t="shared" ref="H136:H142" si="24">IF(ISBLANK(H98),"Waiting",H98)</f>
        <v>Yes</v>
      </c>
      <c r="I136" s="4" t="s">
        <v>759</v>
      </c>
      <c r="J136" s="156" t="s">
        <v>15</v>
      </c>
      <c r="K136" s="156">
        <f t="shared" si="19"/>
        <v>1</v>
      </c>
      <c r="L136" s="156">
        <f t="shared" si="16"/>
        <v>0</v>
      </c>
      <c r="M136" s="156">
        <f t="shared" si="17"/>
        <v>0</v>
      </c>
      <c r="N136" s="156">
        <f t="shared" si="18"/>
        <v>0</v>
      </c>
      <c r="O136" s="158">
        <f t="shared" si="20"/>
        <v>0</v>
      </c>
      <c r="P136" s="158">
        <f t="shared" si="21"/>
        <v>0</v>
      </c>
      <c r="Q136" s="158">
        <f t="shared" si="22"/>
        <v>0</v>
      </c>
      <c r="R136" s="158">
        <f t="shared" si="23"/>
        <v>0</v>
      </c>
      <c r="S136" s="5" t="s">
        <v>912</v>
      </c>
    </row>
    <row r="137" spans="1:19" s="102" customFormat="1" ht="54" x14ac:dyDescent="0.2">
      <c r="A137" s="280"/>
      <c r="B137" s="280"/>
      <c r="C137" s="65" t="s">
        <v>233</v>
      </c>
      <c r="D137" s="65" t="s">
        <v>65</v>
      </c>
      <c r="E137" s="66" t="s">
        <v>336</v>
      </c>
      <c r="F137" s="68" t="s">
        <v>126</v>
      </c>
      <c r="G137" s="100"/>
      <c r="H137" s="103" t="str">
        <f t="shared" si="24"/>
        <v>No</v>
      </c>
      <c r="I137" s="3"/>
      <c r="J137" s="157" t="s">
        <v>15</v>
      </c>
      <c r="K137" s="157">
        <f t="shared" si="19"/>
        <v>0</v>
      </c>
      <c r="L137" s="157">
        <f t="shared" si="16"/>
        <v>0</v>
      </c>
      <c r="M137" s="157">
        <f t="shared" si="17"/>
        <v>0</v>
      </c>
      <c r="N137" s="157">
        <f t="shared" si="18"/>
        <v>0</v>
      </c>
      <c r="O137" s="157">
        <f t="shared" si="20"/>
        <v>0</v>
      </c>
      <c r="P137" s="157">
        <f t="shared" si="21"/>
        <v>0</v>
      </c>
      <c r="Q137" s="157">
        <f t="shared" si="22"/>
        <v>0</v>
      </c>
      <c r="R137" s="157">
        <f t="shared" si="23"/>
        <v>0</v>
      </c>
      <c r="S137" s="6"/>
    </row>
    <row r="138" spans="1:19" s="102" customFormat="1" ht="36" x14ac:dyDescent="0.2">
      <c r="A138" s="280"/>
      <c r="B138" s="280"/>
      <c r="C138" s="65" t="s">
        <v>234</v>
      </c>
      <c r="D138" s="65" t="s">
        <v>65</v>
      </c>
      <c r="E138" s="66" t="s">
        <v>337</v>
      </c>
      <c r="F138" s="68" t="s">
        <v>127</v>
      </c>
      <c r="G138" s="100"/>
      <c r="H138" s="103" t="str">
        <f t="shared" si="24"/>
        <v>No</v>
      </c>
      <c r="I138" s="3"/>
      <c r="J138" s="157" t="s">
        <v>15</v>
      </c>
      <c r="K138" s="157">
        <f t="shared" si="19"/>
        <v>0</v>
      </c>
      <c r="L138" s="157">
        <f t="shared" si="16"/>
        <v>0</v>
      </c>
      <c r="M138" s="157">
        <f t="shared" si="17"/>
        <v>0</v>
      </c>
      <c r="N138" s="157">
        <f t="shared" si="18"/>
        <v>0</v>
      </c>
      <c r="O138" s="157">
        <f t="shared" si="20"/>
        <v>0</v>
      </c>
      <c r="P138" s="157">
        <f t="shared" si="21"/>
        <v>0</v>
      </c>
      <c r="Q138" s="157">
        <f t="shared" si="22"/>
        <v>0</v>
      </c>
      <c r="R138" s="157">
        <f t="shared" si="23"/>
        <v>0</v>
      </c>
      <c r="S138" s="6"/>
    </row>
    <row r="139" spans="1:19" s="102" customFormat="1" ht="20" x14ac:dyDescent="0.2">
      <c r="A139" s="280"/>
      <c r="B139" s="280"/>
      <c r="C139" s="65" t="s">
        <v>235</v>
      </c>
      <c r="D139" s="65" t="s">
        <v>65</v>
      </c>
      <c r="E139" s="66" t="s">
        <v>338</v>
      </c>
      <c r="F139" s="68" t="s">
        <v>128</v>
      </c>
      <c r="G139" s="100"/>
      <c r="H139" s="103" t="str">
        <f t="shared" si="24"/>
        <v>No</v>
      </c>
      <c r="I139" s="3"/>
      <c r="J139" s="157" t="s">
        <v>15</v>
      </c>
      <c r="K139" s="157">
        <f t="shared" si="19"/>
        <v>0</v>
      </c>
      <c r="L139" s="157">
        <f t="shared" si="16"/>
        <v>0</v>
      </c>
      <c r="M139" s="157">
        <f t="shared" si="17"/>
        <v>0</v>
      </c>
      <c r="N139" s="157">
        <f t="shared" si="18"/>
        <v>0</v>
      </c>
      <c r="O139" s="157">
        <f t="shared" si="20"/>
        <v>0</v>
      </c>
      <c r="P139" s="157">
        <f t="shared" si="21"/>
        <v>0</v>
      </c>
      <c r="Q139" s="157">
        <f t="shared" si="22"/>
        <v>0</v>
      </c>
      <c r="R139" s="157">
        <f t="shared" si="23"/>
        <v>0</v>
      </c>
      <c r="S139" s="6"/>
    </row>
    <row r="140" spans="1:19" s="102" customFormat="1" ht="20" x14ac:dyDescent="0.2">
      <c r="A140" s="280"/>
      <c r="B140" s="280"/>
      <c r="C140" s="65" t="s">
        <v>236</v>
      </c>
      <c r="D140" s="65" t="s">
        <v>65</v>
      </c>
      <c r="E140" s="66" t="s">
        <v>339</v>
      </c>
      <c r="F140" s="68" t="s">
        <v>129</v>
      </c>
      <c r="G140" s="100"/>
      <c r="H140" s="103" t="str">
        <f t="shared" si="24"/>
        <v>No</v>
      </c>
      <c r="I140" s="3"/>
      <c r="J140" s="157" t="s">
        <v>15</v>
      </c>
      <c r="K140" s="157">
        <f t="shared" si="19"/>
        <v>0</v>
      </c>
      <c r="L140" s="157">
        <f t="shared" si="16"/>
        <v>0</v>
      </c>
      <c r="M140" s="157">
        <f t="shared" si="17"/>
        <v>0</v>
      </c>
      <c r="N140" s="157">
        <f t="shared" si="18"/>
        <v>0</v>
      </c>
      <c r="O140" s="157">
        <f t="shared" si="20"/>
        <v>0</v>
      </c>
      <c r="P140" s="157">
        <f t="shared" si="21"/>
        <v>0</v>
      </c>
      <c r="Q140" s="157">
        <f t="shared" si="22"/>
        <v>0</v>
      </c>
      <c r="R140" s="157">
        <f t="shared" si="23"/>
        <v>0</v>
      </c>
      <c r="S140" s="6"/>
    </row>
    <row r="141" spans="1:19" s="102" customFormat="1" ht="72" x14ac:dyDescent="0.2">
      <c r="A141" s="280"/>
      <c r="B141" s="280"/>
      <c r="C141" s="65" t="s">
        <v>237</v>
      </c>
      <c r="D141" s="65" t="s">
        <v>65</v>
      </c>
      <c r="E141" s="66" t="s">
        <v>340</v>
      </c>
      <c r="F141" s="68" t="s">
        <v>130</v>
      </c>
      <c r="G141" s="100"/>
      <c r="H141" s="103" t="str">
        <f t="shared" si="24"/>
        <v>Yes</v>
      </c>
      <c r="I141" s="3" t="s">
        <v>762</v>
      </c>
      <c r="J141" s="157" t="s">
        <v>15</v>
      </c>
      <c r="K141" s="157">
        <f t="shared" si="19"/>
        <v>1</v>
      </c>
      <c r="L141" s="157">
        <f t="shared" si="16"/>
        <v>0</v>
      </c>
      <c r="M141" s="157">
        <f t="shared" si="17"/>
        <v>0</v>
      </c>
      <c r="N141" s="157">
        <f t="shared" si="18"/>
        <v>0</v>
      </c>
      <c r="O141" s="157">
        <f t="shared" si="20"/>
        <v>0</v>
      </c>
      <c r="P141" s="157">
        <f t="shared" si="21"/>
        <v>0</v>
      </c>
      <c r="Q141" s="157">
        <f t="shared" si="22"/>
        <v>0</v>
      </c>
      <c r="R141" s="157">
        <f t="shared" si="23"/>
        <v>0</v>
      </c>
      <c r="S141" s="6"/>
    </row>
    <row r="142" spans="1:19" s="102" customFormat="1" ht="37" thickBot="1" x14ac:dyDescent="0.25">
      <c r="A142" s="280"/>
      <c r="B142" s="280"/>
      <c r="C142" s="65" t="s">
        <v>238</v>
      </c>
      <c r="D142" s="65" t="s">
        <v>65</v>
      </c>
      <c r="E142" s="66" t="s">
        <v>341</v>
      </c>
      <c r="F142" s="68" t="s">
        <v>131</v>
      </c>
      <c r="G142" s="100"/>
      <c r="H142" s="103" t="str">
        <f t="shared" si="24"/>
        <v>No</v>
      </c>
      <c r="I142" s="3"/>
      <c r="J142" s="157" t="s">
        <v>15</v>
      </c>
      <c r="K142" s="157">
        <f t="shared" si="19"/>
        <v>0</v>
      </c>
      <c r="L142" s="157">
        <f t="shared" si="16"/>
        <v>0</v>
      </c>
      <c r="M142" s="157">
        <f t="shared" si="17"/>
        <v>0</v>
      </c>
      <c r="N142" s="157">
        <f t="shared" si="18"/>
        <v>0</v>
      </c>
      <c r="O142" s="157">
        <f t="shared" si="20"/>
        <v>0</v>
      </c>
      <c r="P142" s="157">
        <f t="shared" si="21"/>
        <v>0</v>
      </c>
      <c r="Q142" s="157">
        <f t="shared" si="22"/>
        <v>0</v>
      </c>
      <c r="R142" s="157">
        <f t="shared" si="23"/>
        <v>0</v>
      </c>
      <c r="S142" s="6"/>
    </row>
    <row r="143" spans="1:19" s="102" customFormat="1" ht="91" thickTop="1" x14ac:dyDescent="0.2">
      <c r="A143" s="280"/>
      <c r="B143" s="280"/>
      <c r="C143" s="65" t="s">
        <v>239</v>
      </c>
      <c r="D143" s="65" t="s">
        <v>65</v>
      </c>
      <c r="E143" s="66" t="s">
        <v>321</v>
      </c>
      <c r="F143" s="68" t="s">
        <v>528</v>
      </c>
      <c r="G143" s="100"/>
      <c r="H143" s="103" t="str">
        <f>IF(ISBLANK(H109),"Waiting",H109)</f>
        <v>Yes</v>
      </c>
      <c r="I143" s="237" t="s">
        <v>651</v>
      </c>
      <c r="J143" s="157" t="s">
        <v>15</v>
      </c>
      <c r="K143" s="157">
        <f t="shared" si="19"/>
        <v>1</v>
      </c>
      <c r="L143" s="157">
        <f t="shared" si="16"/>
        <v>0</v>
      </c>
      <c r="M143" s="157">
        <f t="shared" si="17"/>
        <v>0</v>
      </c>
      <c r="N143" s="157">
        <f t="shared" si="18"/>
        <v>0</v>
      </c>
      <c r="O143" s="157">
        <f t="shared" si="20"/>
        <v>0</v>
      </c>
      <c r="P143" s="157">
        <f t="shared" si="21"/>
        <v>0</v>
      </c>
      <c r="Q143" s="157">
        <f t="shared" si="22"/>
        <v>0</v>
      </c>
      <c r="R143" s="157">
        <f t="shared" si="23"/>
        <v>0</v>
      </c>
      <c r="S143" s="250"/>
    </row>
    <row r="144" spans="1:19" s="102" customFormat="1" ht="54" x14ac:dyDescent="0.2">
      <c r="A144" s="280"/>
      <c r="B144" s="280"/>
      <c r="C144" s="65" t="s">
        <v>240</v>
      </c>
      <c r="D144" s="65" t="s">
        <v>65</v>
      </c>
      <c r="E144" s="66" t="s">
        <v>322</v>
      </c>
      <c r="F144" s="68" t="s">
        <v>132</v>
      </c>
      <c r="G144" s="100"/>
      <c r="H144" s="103" t="str">
        <f>IF(ISBLANK(H110),"Waiting",H110)</f>
        <v>Yes</v>
      </c>
      <c r="I144" s="3" t="s">
        <v>773</v>
      </c>
      <c r="J144" s="157" t="s">
        <v>15</v>
      </c>
      <c r="K144" s="157">
        <f t="shared" si="19"/>
        <v>1</v>
      </c>
      <c r="L144" s="157">
        <f t="shared" si="16"/>
        <v>0</v>
      </c>
      <c r="M144" s="157">
        <f t="shared" si="17"/>
        <v>0</v>
      </c>
      <c r="N144" s="157">
        <f t="shared" si="18"/>
        <v>0</v>
      </c>
      <c r="O144" s="157">
        <f t="shared" si="20"/>
        <v>0</v>
      </c>
      <c r="P144" s="157">
        <f t="shared" si="21"/>
        <v>0</v>
      </c>
      <c r="Q144" s="157">
        <f t="shared" si="22"/>
        <v>0</v>
      </c>
      <c r="R144" s="157">
        <f t="shared" si="23"/>
        <v>0</v>
      </c>
      <c r="S144" s="6"/>
    </row>
    <row r="145" spans="1:19" s="102" customFormat="1" ht="108" x14ac:dyDescent="0.2">
      <c r="A145" s="280"/>
      <c r="B145" s="280"/>
      <c r="C145" s="65" t="s">
        <v>241</v>
      </c>
      <c r="D145" s="65" t="s">
        <v>65</v>
      </c>
      <c r="E145" s="66" t="s">
        <v>323</v>
      </c>
      <c r="F145" s="68" t="s">
        <v>529</v>
      </c>
      <c r="G145" s="100"/>
      <c r="H145" s="103" t="str">
        <f>IF(ISBLANK(H111),"Waiting",H111)</f>
        <v>Yes</v>
      </c>
      <c r="I145" s="3" t="s">
        <v>775</v>
      </c>
      <c r="J145" s="157" t="s">
        <v>15</v>
      </c>
      <c r="K145" s="157">
        <f t="shared" si="19"/>
        <v>1</v>
      </c>
      <c r="L145" s="157">
        <f t="shared" si="16"/>
        <v>0</v>
      </c>
      <c r="M145" s="157">
        <f t="shared" si="17"/>
        <v>0</v>
      </c>
      <c r="N145" s="157">
        <f t="shared" si="18"/>
        <v>0</v>
      </c>
      <c r="O145" s="157">
        <f t="shared" si="20"/>
        <v>0</v>
      </c>
      <c r="P145" s="157">
        <f t="shared" si="21"/>
        <v>0</v>
      </c>
      <c r="Q145" s="157">
        <f t="shared" si="22"/>
        <v>0</v>
      </c>
      <c r="R145" s="157">
        <f t="shared" si="23"/>
        <v>0</v>
      </c>
      <c r="S145" s="6"/>
    </row>
    <row r="146" spans="1:19" s="102" customFormat="1" ht="36" x14ac:dyDescent="0.2">
      <c r="A146" s="280"/>
      <c r="B146" s="280"/>
      <c r="C146" s="65" t="s">
        <v>242</v>
      </c>
      <c r="D146" s="65" t="s">
        <v>65</v>
      </c>
      <c r="E146" s="66" t="s">
        <v>342</v>
      </c>
      <c r="F146" s="68" t="s">
        <v>133</v>
      </c>
      <c r="G146" s="100"/>
      <c r="H146" s="103" t="str">
        <f>IF(ISBLANK(H112),"Waiting",H112)</f>
        <v>Yes</v>
      </c>
      <c r="I146" s="3" t="s">
        <v>776</v>
      </c>
      <c r="J146" s="157" t="s">
        <v>15</v>
      </c>
      <c r="K146" s="157">
        <f t="shared" si="19"/>
        <v>1</v>
      </c>
      <c r="L146" s="157">
        <f t="shared" si="16"/>
        <v>0</v>
      </c>
      <c r="M146" s="157">
        <f t="shared" si="17"/>
        <v>0</v>
      </c>
      <c r="N146" s="157">
        <f t="shared" si="18"/>
        <v>0</v>
      </c>
      <c r="O146" s="157">
        <f t="shared" si="20"/>
        <v>0</v>
      </c>
      <c r="P146" s="157">
        <f t="shared" si="21"/>
        <v>0</v>
      </c>
      <c r="Q146" s="157">
        <f t="shared" si="22"/>
        <v>0</v>
      </c>
      <c r="R146" s="157">
        <f t="shared" si="23"/>
        <v>0</v>
      </c>
      <c r="S146" s="6"/>
    </row>
    <row r="147" spans="1:19" s="102" customFormat="1" ht="90" x14ac:dyDescent="0.2">
      <c r="A147" s="280"/>
      <c r="B147" s="280"/>
      <c r="C147" s="229" t="s">
        <v>247</v>
      </c>
      <c r="D147" s="229" t="s">
        <v>65</v>
      </c>
      <c r="E147" s="66" t="s">
        <v>618</v>
      </c>
      <c r="F147" s="230" t="s">
        <v>138</v>
      </c>
      <c r="G147" s="100"/>
      <c r="H147" s="103" t="str">
        <f>IF(ISBLANK(H123),"Waiting",H123)</f>
        <v>Yes</v>
      </c>
      <c r="I147" s="3" t="s">
        <v>789</v>
      </c>
      <c r="J147" s="157" t="s">
        <v>15</v>
      </c>
      <c r="K147" s="157">
        <f t="shared" si="19"/>
        <v>1</v>
      </c>
      <c r="L147" s="157">
        <f t="shared" si="16"/>
        <v>0</v>
      </c>
      <c r="M147" s="157">
        <f t="shared" si="17"/>
        <v>0</v>
      </c>
      <c r="N147" s="157">
        <f t="shared" si="18"/>
        <v>0</v>
      </c>
      <c r="O147" s="157">
        <f t="shared" si="20"/>
        <v>0</v>
      </c>
      <c r="P147" s="157">
        <f t="shared" si="21"/>
        <v>0</v>
      </c>
      <c r="Q147" s="157">
        <f t="shared" si="22"/>
        <v>0</v>
      </c>
      <c r="R147" s="157">
        <f t="shared" si="23"/>
        <v>0</v>
      </c>
      <c r="S147" s="6"/>
    </row>
    <row r="148" spans="1:19" s="102" customFormat="1" ht="54" x14ac:dyDescent="0.2">
      <c r="A148" s="280"/>
      <c r="B148" s="280"/>
      <c r="C148" s="65" t="s">
        <v>243</v>
      </c>
      <c r="D148" s="65" t="s">
        <v>65</v>
      </c>
      <c r="E148" s="66" t="s">
        <v>343</v>
      </c>
      <c r="F148" s="68" t="s">
        <v>134</v>
      </c>
      <c r="G148" s="100"/>
      <c r="H148" s="103" t="str">
        <f>IF(ISBLANK(H124),"Waiting",H124)</f>
        <v>Yes</v>
      </c>
      <c r="I148" s="3" t="s">
        <v>777</v>
      </c>
      <c r="J148" s="157" t="s">
        <v>15</v>
      </c>
      <c r="K148" s="157">
        <f t="shared" si="19"/>
        <v>1</v>
      </c>
      <c r="L148" s="157">
        <f t="shared" si="16"/>
        <v>0</v>
      </c>
      <c r="M148" s="157">
        <f t="shared" si="17"/>
        <v>0</v>
      </c>
      <c r="N148" s="157">
        <f t="shared" si="18"/>
        <v>0</v>
      </c>
      <c r="O148" s="157">
        <f t="shared" si="20"/>
        <v>0</v>
      </c>
      <c r="P148" s="157">
        <f t="shared" si="21"/>
        <v>0</v>
      </c>
      <c r="Q148" s="157">
        <f t="shared" si="22"/>
        <v>0</v>
      </c>
      <c r="R148" s="157">
        <f t="shared" si="23"/>
        <v>0</v>
      </c>
      <c r="S148" s="6"/>
    </row>
    <row r="149" spans="1:19" s="102" customFormat="1" ht="90" x14ac:dyDescent="0.2">
      <c r="A149" s="280"/>
      <c r="B149" s="280"/>
      <c r="C149" s="65" t="s">
        <v>245</v>
      </c>
      <c r="D149" s="65" t="s">
        <v>65</v>
      </c>
      <c r="E149" s="66" t="s">
        <v>344</v>
      </c>
      <c r="F149" s="68" t="s">
        <v>136</v>
      </c>
      <c r="G149" s="100"/>
      <c r="H149" s="103" t="str">
        <f>IF(ISBLANK(H125),"Waiting",H125)</f>
        <v>Yes</v>
      </c>
      <c r="I149" s="3" t="s">
        <v>788</v>
      </c>
      <c r="J149" s="157" t="s">
        <v>15</v>
      </c>
      <c r="K149" s="157">
        <f t="shared" si="19"/>
        <v>1</v>
      </c>
      <c r="L149" s="157">
        <f t="shared" si="16"/>
        <v>0</v>
      </c>
      <c r="M149" s="157">
        <f t="shared" si="17"/>
        <v>0</v>
      </c>
      <c r="N149" s="157">
        <f t="shared" si="18"/>
        <v>0</v>
      </c>
      <c r="O149" s="157">
        <f t="shared" si="20"/>
        <v>0</v>
      </c>
      <c r="P149" s="157">
        <f t="shared" si="21"/>
        <v>0</v>
      </c>
      <c r="Q149" s="157">
        <f t="shared" si="22"/>
        <v>0</v>
      </c>
      <c r="R149" s="157">
        <f t="shared" si="23"/>
        <v>0</v>
      </c>
      <c r="S149" s="6"/>
    </row>
    <row r="150" spans="1:19" s="102" customFormat="1" ht="55" thickBot="1" x14ac:dyDescent="0.25">
      <c r="A150" s="280"/>
      <c r="B150" s="280"/>
      <c r="C150" s="65" t="s">
        <v>244</v>
      </c>
      <c r="D150" s="65" t="s">
        <v>65</v>
      </c>
      <c r="E150" s="66" t="s">
        <v>324</v>
      </c>
      <c r="F150" s="68" t="s">
        <v>140</v>
      </c>
      <c r="G150" s="100"/>
      <c r="H150" s="103" t="str">
        <f>IF(ISBLANK(H126),"Waiting",H126)</f>
        <v>No</v>
      </c>
      <c r="I150" s="3"/>
      <c r="J150" s="157" t="s">
        <v>15</v>
      </c>
      <c r="K150" s="157">
        <f t="shared" si="19"/>
        <v>0</v>
      </c>
      <c r="L150" s="157">
        <f t="shared" si="16"/>
        <v>0</v>
      </c>
      <c r="M150" s="157">
        <f t="shared" si="17"/>
        <v>0</v>
      </c>
      <c r="N150" s="157">
        <f t="shared" si="18"/>
        <v>0</v>
      </c>
      <c r="O150" s="157">
        <f t="shared" si="20"/>
        <v>0</v>
      </c>
      <c r="P150" s="157">
        <f t="shared" si="21"/>
        <v>0</v>
      </c>
      <c r="Q150" s="157">
        <f t="shared" si="22"/>
        <v>0</v>
      </c>
      <c r="R150" s="157">
        <f t="shared" si="23"/>
        <v>0</v>
      </c>
      <c r="S150" s="6"/>
    </row>
    <row r="151" spans="1:19" s="102" customFormat="1" ht="55" thickTop="1" x14ac:dyDescent="0.2">
      <c r="A151" s="280"/>
      <c r="B151" s="280"/>
      <c r="C151" s="65" t="s">
        <v>248</v>
      </c>
      <c r="D151" s="65" t="s">
        <v>65</v>
      </c>
      <c r="E151" s="66" t="s">
        <v>346</v>
      </c>
      <c r="F151" s="68" t="s">
        <v>139</v>
      </c>
      <c r="G151" s="100"/>
      <c r="H151" s="103" t="str">
        <f>IF(ISBLANK(H131),"Waiting",H131)</f>
        <v>No</v>
      </c>
      <c r="I151" s="237"/>
      <c r="J151" s="157" t="s">
        <v>15</v>
      </c>
      <c r="K151" s="157">
        <f t="shared" si="19"/>
        <v>0</v>
      </c>
      <c r="L151" s="157">
        <f t="shared" si="16"/>
        <v>0</v>
      </c>
      <c r="M151" s="157">
        <f t="shared" si="17"/>
        <v>0</v>
      </c>
      <c r="N151" s="157">
        <f t="shared" si="18"/>
        <v>0</v>
      </c>
      <c r="O151" s="157">
        <f t="shared" si="20"/>
        <v>0</v>
      </c>
      <c r="P151" s="157">
        <f t="shared" si="21"/>
        <v>0</v>
      </c>
      <c r="Q151" s="157">
        <f t="shared" si="22"/>
        <v>0</v>
      </c>
      <c r="R151" s="157">
        <f t="shared" si="23"/>
        <v>0</v>
      </c>
      <c r="S151" s="250" t="s">
        <v>913</v>
      </c>
    </row>
    <row r="152" spans="1:19" s="102" customFormat="1" ht="54" x14ac:dyDescent="0.2">
      <c r="A152" s="280"/>
      <c r="B152" s="280"/>
      <c r="C152" s="57" t="s">
        <v>249</v>
      </c>
      <c r="D152" s="57" t="s">
        <v>65</v>
      </c>
      <c r="E152" s="78" t="s">
        <v>325</v>
      </c>
      <c r="F152" s="79" t="s">
        <v>521</v>
      </c>
      <c r="G152" s="100"/>
      <c r="H152" s="130" t="s">
        <v>647</v>
      </c>
      <c r="I152" s="9"/>
      <c r="J152" s="157" t="s">
        <v>15</v>
      </c>
      <c r="K152" s="157">
        <f t="shared" si="19"/>
        <v>0</v>
      </c>
      <c r="L152" s="157">
        <f t="shared" si="16"/>
        <v>0</v>
      </c>
      <c r="M152" s="157">
        <f t="shared" si="17"/>
        <v>0</v>
      </c>
      <c r="N152" s="157">
        <f t="shared" si="18"/>
        <v>0</v>
      </c>
      <c r="O152" s="157">
        <f t="shared" si="20"/>
        <v>0</v>
      </c>
      <c r="P152" s="157">
        <f t="shared" si="21"/>
        <v>0</v>
      </c>
      <c r="Q152" s="157">
        <f t="shared" si="22"/>
        <v>0</v>
      </c>
      <c r="R152" s="157">
        <f t="shared" si="23"/>
        <v>0</v>
      </c>
      <c r="S152" s="10"/>
    </row>
    <row r="153" spans="1:19" s="102" customFormat="1" ht="36" x14ac:dyDescent="0.2">
      <c r="A153" s="280"/>
      <c r="B153" s="280"/>
      <c r="C153" s="200" t="s">
        <v>560</v>
      </c>
      <c r="D153" s="201" t="s">
        <v>65</v>
      </c>
      <c r="E153" s="202" t="s">
        <v>537</v>
      </c>
      <c r="F153" s="79"/>
      <c r="G153" s="100"/>
      <c r="H153" s="130" t="s">
        <v>647</v>
      </c>
      <c r="I153" s="9"/>
      <c r="J153" s="157" t="s">
        <v>15</v>
      </c>
      <c r="K153" s="157">
        <f t="shared" si="19"/>
        <v>0</v>
      </c>
      <c r="L153" s="157">
        <f t="shared" si="16"/>
        <v>0</v>
      </c>
      <c r="M153" s="157">
        <f t="shared" si="17"/>
        <v>0</v>
      </c>
      <c r="N153" s="157">
        <f t="shared" si="18"/>
        <v>0</v>
      </c>
      <c r="O153" s="157">
        <f t="shared" si="20"/>
        <v>0</v>
      </c>
      <c r="P153" s="157">
        <f t="shared" si="21"/>
        <v>0</v>
      </c>
      <c r="Q153" s="157">
        <f t="shared" si="22"/>
        <v>0</v>
      </c>
      <c r="R153" s="157">
        <f t="shared" si="23"/>
        <v>0</v>
      </c>
      <c r="S153" s="10"/>
    </row>
    <row r="154" spans="1:19" s="102" customFormat="1" ht="36" x14ac:dyDescent="0.2">
      <c r="A154" s="280"/>
      <c r="B154" s="280"/>
      <c r="C154" s="206" t="s">
        <v>577</v>
      </c>
      <c r="D154" s="207" t="s">
        <v>66</v>
      </c>
      <c r="E154" s="208" t="s">
        <v>538</v>
      </c>
      <c r="F154" s="79"/>
      <c r="G154" s="100"/>
      <c r="H154" s="134" t="s">
        <v>647</v>
      </c>
      <c r="I154" s="9"/>
      <c r="J154" s="157" t="s">
        <v>15</v>
      </c>
      <c r="K154" s="157">
        <f t="shared" si="19"/>
        <v>0</v>
      </c>
      <c r="L154" s="157">
        <f t="shared" si="16"/>
        <v>0</v>
      </c>
      <c r="M154" s="157">
        <f t="shared" si="17"/>
        <v>0</v>
      </c>
      <c r="N154" s="157">
        <f t="shared" si="18"/>
        <v>0</v>
      </c>
      <c r="O154" s="157">
        <f t="shared" si="20"/>
        <v>0</v>
      </c>
      <c r="P154" s="157">
        <f t="shared" si="21"/>
        <v>0</v>
      </c>
      <c r="Q154" s="157">
        <f t="shared" si="22"/>
        <v>0</v>
      </c>
      <c r="R154" s="157">
        <f t="shared" si="23"/>
        <v>0</v>
      </c>
      <c r="S154" s="10"/>
    </row>
    <row r="155" spans="1:19" s="102" customFormat="1" ht="21" thickBot="1" x14ac:dyDescent="0.25">
      <c r="A155" s="280"/>
      <c r="B155" s="280"/>
      <c r="C155" s="57" t="s">
        <v>470</v>
      </c>
      <c r="D155" s="57" t="s">
        <v>390</v>
      </c>
      <c r="E155" s="78" t="s">
        <v>458</v>
      </c>
      <c r="F155" s="79"/>
      <c r="G155" s="100"/>
      <c r="H155" s="141"/>
      <c r="I155" s="7"/>
      <c r="J155" s="159" t="s">
        <v>15</v>
      </c>
      <c r="K155" s="159">
        <f t="shared" si="19"/>
        <v>0</v>
      </c>
      <c r="L155" s="159">
        <f t="shared" si="16"/>
        <v>0</v>
      </c>
      <c r="M155" s="159">
        <f t="shared" si="17"/>
        <v>0</v>
      </c>
      <c r="N155" s="159">
        <f t="shared" si="18"/>
        <v>0</v>
      </c>
      <c r="O155" s="159">
        <f t="shared" si="20"/>
        <v>0</v>
      </c>
      <c r="P155" s="159">
        <f t="shared" si="21"/>
        <v>0</v>
      </c>
      <c r="Q155" s="159">
        <f t="shared" si="22"/>
        <v>0</v>
      </c>
      <c r="R155" s="159">
        <f t="shared" si="23"/>
        <v>0</v>
      </c>
      <c r="S155" s="8"/>
    </row>
    <row r="156" spans="1:19" s="93" customFormat="1" ht="91" thickTop="1" x14ac:dyDescent="0.2">
      <c r="A156" s="282" t="s">
        <v>16</v>
      </c>
      <c r="B156" s="282" t="s">
        <v>47</v>
      </c>
      <c r="C156" s="62" t="s">
        <v>250</v>
      </c>
      <c r="D156" s="62" t="s">
        <v>65</v>
      </c>
      <c r="E156" s="67" t="s">
        <v>348</v>
      </c>
      <c r="F156" s="81" t="s">
        <v>141</v>
      </c>
      <c r="G156" s="96"/>
      <c r="H156" s="129" t="s">
        <v>648</v>
      </c>
      <c r="I156" s="4" t="s">
        <v>920</v>
      </c>
      <c r="J156" s="156" t="s">
        <v>16</v>
      </c>
      <c r="K156" s="156">
        <f t="shared" si="19"/>
        <v>1</v>
      </c>
      <c r="L156" s="156">
        <f t="shared" si="16"/>
        <v>0</v>
      </c>
      <c r="M156" s="156">
        <f t="shared" si="17"/>
        <v>0</v>
      </c>
      <c r="N156" s="156">
        <f t="shared" si="18"/>
        <v>0</v>
      </c>
      <c r="O156" s="158">
        <f t="shared" si="20"/>
        <v>0</v>
      </c>
      <c r="P156" s="158">
        <f t="shared" si="21"/>
        <v>0</v>
      </c>
      <c r="Q156" s="158">
        <f t="shared" si="22"/>
        <v>0</v>
      </c>
      <c r="R156" s="158">
        <f t="shared" si="23"/>
        <v>0</v>
      </c>
      <c r="S156" s="254"/>
    </row>
    <row r="157" spans="1:19" s="93" customFormat="1" ht="72" x14ac:dyDescent="0.2">
      <c r="A157" s="278"/>
      <c r="B157" s="278"/>
      <c r="C157" s="62" t="s">
        <v>251</v>
      </c>
      <c r="D157" s="62" t="s">
        <v>65</v>
      </c>
      <c r="E157" s="67" t="s">
        <v>349</v>
      </c>
      <c r="F157" s="81" t="s">
        <v>142</v>
      </c>
      <c r="G157" s="96"/>
      <c r="H157" s="130" t="s">
        <v>647</v>
      </c>
      <c r="I157" s="3"/>
      <c r="J157" s="157" t="s">
        <v>16</v>
      </c>
      <c r="K157" s="157">
        <f t="shared" si="19"/>
        <v>0</v>
      </c>
      <c r="L157" s="157">
        <f t="shared" si="16"/>
        <v>0</v>
      </c>
      <c r="M157" s="157">
        <f t="shared" si="17"/>
        <v>0</v>
      </c>
      <c r="N157" s="157">
        <f t="shared" si="18"/>
        <v>0</v>
      </c>
      <c r="O157" s="157">
        <f t="shared" si="20"/>
        <v>0</v>
      </c>
      <c r="P157" s="157">
        <f t="shared" si="21"/>
        <v>0</v>
      </c>
      <c r="Q157" s="157">
        <f t="shared" si="22"/>
        <v>0</v>
      </c>
      <c r="R157" s="157">
        <f t="shared" si="23"/>
        <v>0</v>
      </c>
      <c r="S157" s="6"/>
    </row>
    <row r="158" spans="1:19" s="93" customFormat="1" ht="36" x14ac:dyDescent="0.2">
      <c r="A158" s="278"/>
      <c r="B158" s="278"/>
      <c r="C158" s="62" t="s">
        <v>252</v>
      </c>
      <c r="D158" s="62" t="s">
        <v>65</v>
      </c>
      <c r="E158" s="67" t="s">
        <v>606</v>
      </c>
      <c r="F158" s="81" t="s">
        <v>143</v>
      </c>
      <c r="G158" s="96"/>
      <c r="H158" s="130" t="s">
        <v>647</v>
      </c>
      <c r="I158" s="3"/>
      <c r="J158" s="157" t="s">
        <v>16</v>
      </c>
      <c r="K158" s="157">
        <f t="shared" si="19"/>
        <v>0</v>
      </c>
      <c r="L158" s="157">
        <f t="shared" si="16"/>
        <v>0</v>
      </c>
      <c r="M158" s="157">
        <f t="shared" si="17"/>
        <v>0</v>
      </c>
      <c r="N158" s="157">
        <f t="shared" si="18"/>
        <v>0</v>
      </c>
      <c r="O158" s="157">
        <f t="shared" si="20"/>
        <v>0</v>
      </c>
      <c r="P158" s="157">
        <f t="shared" si="21"/>
        <v>0</v>
      </c>
      <c r="Q158" s="157">
        <f t="shared" si="22"/>
        <v>0</v>
      </c>
      <c r="R158" s="157">
        <f t="shared" si="23"/>
        <v>0</v>
      </c>
      <c r="S158" s="6"/>
    </row>
    <row r="159" spans="1:19" s="93" customFormat="1" ht="108" x14ac:dyDescent="0.2">
      <c r="A159" s="278"/>
      <c r="B159" s="278"/>
      <c r="C159" s="62" t="s">
        <v>253</v>
      </c>
      <c r="D159" s="62" t="s">
        <v>65</v>
      </c>
      <c r="E159" s="67" t="s">
        <v>608</v>
      </c>
      <c r="F159" s="81" t="s">
        <v>609</v>
      </c>
      <c r="G159" s="96"/>
      <c r="H159" s="130" t="s">
        <v>648</v>
      </c>
      <c r="I159" s="3" t="s">
        <v>800</v>
      </c>
      <c r="J159" s="157" t="s">
        <v>16</v>
      </c>
      <c r="K159" s="157">
        <f t="shared" si="19"/>
        <v>1</v>
      </c>
      <c r="L159" s="157">
        <f t="shared" si="16"/>
        <v>0</v>
      </c>
      <c r="M159" s="157">
        <f t="shared" si="17"/>
        <v>0</v>
      </c>
      <c r="N159" s="157">
        <f t="shared" si="18"/>
        <v>0</v>
      </c>
      <c r="O159" s="157">
        <f t="shared" si="20"/>
        <v>0</v>
      </c>
      <c r="P159" s="157">
        <f t="shared" si="21"/>
        <v>0</v>
      </c>
      <c r="Q159" s="157">
        <f t="shared" si="22"/>
        <v>0</v>
      </c>
      <c r="R159" s="157">
        <f t="shared" si="23"/>
        <v>0</v>
      </c>
      <c r="S159" s="6"/>
    </row>
    <row r="160" spans="1:19" s="93" customFormat="1" ht="36" x14ac:dyDescent="0.2">
      <c r="A160" s="278"/>
      <c r="B160" s="278"/>
      <c r="C160" s="62" t="s">
        <v>254</v>
      </c>
      <c r="D160" s="62" t="s">
        <v>65</v>
      </c>
      <c r="E160" s="67" t="s">
        <v>326</v>
      </c>
      <c r="F160" s="81" t="s">
        <v>144</v>
      </c>
      <c r="G160" s="96"/>
      <c r="H160" s="130" t="s">
        <v>647</v>
      </c>
      <c r="I160" s="3"/>
      <c r="J160" s="157" t="s">
        <v>16</v>
      </c>
      <c r="K160" s="157">
        <f t="shared" si="19"/>
        <v>0</v>
      </c>
      <c r="L160" s="157">
        <f t="shared" si="16"/>
        <v>0</v>
      </c>
      <c r="M160" s="157">
        <f t="shared" si="17"/>
        <v>0</v>
      </c>
      <c r="N160" s="157">
        <f t="shared" si="18"/>
        <v>0</v>
      </c>
      <c r="O160" s="157">
        <f t="shared" si="20"/>
        <v>0</v>
      </c>
      <c r="P160" s="157">
        <f t="shared" si="21"/>
        <v>0</v>
      </c>
      <c r="Q160" s="157">
        <f t="shared" si="22"/>
        <v>0</v>
      </c>
      <c r="R160" s="157">
        <f t="shared" si="23"/>
        <v>0</v>
      </c>
      <c r="S160" s="6"/>
    </row>
    <row r="161" spans="1:19" s="93" customFormat="1" ht="36" x14ac:dyDescent="0.2">
      <c r="A161" s="278"/>
      <c r="B161" s="278"/>
      <c r="C161" s="62" t="s">
        <v>255</v>
      </c>
      <c r="D161" s="62" t="s">
        <v>65</v>
      </c>
      <c r="E161" s="67" t="s">
        <v>351</v>
      </c>
      <c r="F161" s="81" t="s">
        <v>148</v>
      </c>
      <c r="G161" s="96"/>
      <c r="H161" s="130" t="s">
        <v>647</v>
      </c>
      <c r="I161" s="3"/>
      <c r="J161" s="157" t="s">
        <v>16</v>
      </c>
      <c r="K161" s="157">
        <f t="shared" si="19"/>
        <v>0</v>
      </c>
      <c r="L161" s="157">
        <f t="shared" si="16"/>
        <v>0</v>
      </c>
      <c r="M161" s="157">
        <f t="shared" si="17"/>
        <v>0</v>
      </c>
      <c r="N161" s="157">
        <f t="shared" si="18"/>
        <v>0</v>
      </c>
      <c r="O161" s="157">
        <f t="shared" si="20"/>
        <v>0</v>
      </c>
      <c r="P161" s="157">
        <f t="shared" si="21"/>
        <v>0</v>
      </c>
      <c r="Q161" s="157">
        <f t="shared" si="22"/>
        <v>0</v>
      </c>
      <c r="R161" s="157">
        <f t="shared" si="23"/>
        <v>0</v>
      </c>
      <c r="S161" s="6"/>
    </row>
    <row r="162" spans="1:19" s="93" customFormat="1" ht="36" x14ac:dyDescent="0.2">
      <c r="A162" s="278"/>
      <c r="B162" s="278"/>
      <c r="C162" s="62" t="s">
        <v>607</v>
      </c>
      <c r="D162" s="62" t="s">
        <v>65</v>
      </c>
      <c r="E162" s="67" t="s">
        <v>622</v>
      </c>
      <c r="F162" s="81" t="s">
        <v>610</v>
      </c>
      <c r="G162" s="96"/>
      <c r="H162" s="130" t="s">
        <v>647</v>
      </c>
      <c r="I162" s="3"/>
      <c r="J162" s="157" t="s">
        <v>16</v>
      </c>
      <c r="K162" s="157">
        <f t="shared" si="19"/>
        <v>0</v>
      </c>
      <c r="L162" s="157">
        <f t="shared" si="16"/>
        <v>0</v>
      </c>
      <c r="M162" s="157">
        <f t="shared" si="17"/>
        <v>0</v>
      </c>
      <c r="N162" s="157">
        <f t="shared" si="18"/>
        <v>0</v>
      </c>
      <c r="O162" s="157">
        <f t="shared" si="20"/>
        <v>0</v>
      </c>
      <c r="P162" s="157">
        <f t="shared" si="21"/>
        <v>0</v>
      </c>
      <c r="Q162" s="157">
        <f t="shared" si="22"/>
        <v>0</v>
      </c>
      <c r="R162" s="157">
        <f t="shared" si="23"/>
        <v>0</v>
      </c>
      <c r="S162" s="6"/>
    </row>
    <row r="163" spans="1:19" s="93" customFormat="1" ht="162" x14ac:dyDescent="0.2">
      <c r="A163" s="278"/>
      <c r="B163" s="278"/>
      <c r="C163" s="65" t="s">
        <v>256</v>
      </c>
      <c r="D163" s="65" t="s">
        <v>65</v>
      </c>
      <c r="E163" s="66" t="s">
        <v>352</v>
      </c>
      <c r="F163" s="68" t="s">
        <v>145</v>
      </c>
      <c r="G163" s="100"/>
      <c r="H163" s="103" t="str">
        <f>IF(ISBLANK(H195),"Waiting",H195)</f>
        <v>Yes</v>
      </c>
      <c r="I163" s="3" t="s">
        <v>839</v>
      </c>
      <c r="J163" s="157" t="s">
        <v>16</v>
      </c>
      <c r="K163" s="157">
        <f t="shared" si="19"/>
        <v>1</v>
      </c>
      <c r="L163" s="157">
        <f t="shared" si="16"/>
        <v>0</v>
      </c>
      <c r="M163" s="157">
        <f t="shared" si="17"/>
        <v>0</v>
      </c>
      <c r="N163" s="157">
        <f t="shared" si="18"/>
        <v>0</v>
      </c>
      <c r="O163" s="157">
        <f t="shared" si="20"/>
        <v>0</v>
      </c>
      <c r="P163" s="157">
        <f t="shared" si="21"/>
        <v>0</v>
      </c>
      <c r="Q163" s="157">
        <f t="shared" si="22"/>
        <v>0</v>
      </c>
      <c r="R163" s="157">
        <f t="shared" si="23"/>
        <v>0</v>
      </c>
      <c r="S163" s="6"/>
    </row>
    <row r="164" spans="1:19" s="93" customFormat="1" ht="108" x14ac:dyDescent="0.2">
      <c r="A164" s="278"/>
      <c r="B164" s="278"/>
      <c r="C164" s="229" t="s">
        <v>257</v>
      </c>
      <c r="D164" s="229" t="s">
        <v>66</v>
      </c>
      <c r="E164" s="231" t="s">
        <v>353</v>
      </c>
      <c r="F164" s="230" t="s">
        <v>598</v>
      </c>
      <c r="G164" s="100"/>
      <c r="H164" s="103" t="str">
        <f>IF(ISBLANK(H198),"Waiting",H198)</f>
        <v>Yes</v>
      </c>
      <c r="I164" s="9" t="s">
        <v>914</v>
      </c>
      <c r="J164" s="157" t="s">
        <v>16</v>
      </c>
      <c r="K164" s="157">
        <f t="shared" si="19"/>
        <v>0</v>
      </c>
      <c r="L164" s="157">
        <f t="shared" si="16"/>
        <v>1</v>
      </c>
      <c r="M164" s="157">
        <f t="shared" si="17"/>
        <v>0</v>
      </c>
      <c r="N164" s="157">
        <f t="shared" si="18"/>
        <v>0</v>
      </c>
      <c r="O164" s="157">
        <f t="shared" si="20"/>
        <v>0</v>
      </c>
      <c r="P164" s="157">
        <f t="shared" si="21"/>
        <v>0</v>
      </c>
      <c r="Q164" s="157">
        <f t="shared" si="22"/>
        <v>0</v>
      </c>
      <c r="R164" s="157">
        <f t="shared" si="23"/>
        <v>0</v>
      </c>
      <c r="S164" s="6"/>
    </row>
    <row r="165" spans="1:19" s="93" customFormat="1" ht="36" x14ac:dyDescent="0.2">
      <c r="A165" s="278"/>
      <c r="B165" s="278"/>
      <c r="C165" s="62" t="s">
        <v>258</v>
      </c>
      <c r="D165" s="62" t="s">
        <v>66</v>
      </c>
      <c r="E165" s="87" t="s">
        <v>594</v>
      </c>
      <c r="F165" s="88" t="s">
        <v>146</v>
      </c>
      <c r="G165" s="100"/>
      <c r="H165" s="130" t="s">
        <v>647</v>
      </c>
      <c r="I165" s="9"/>
      <c r="J165" s="157" t="s">
        <v>16</v>
      </c>
      <c r="K165" s="157">
        <f t="shared" si="19"/>
        <v>0</v>
      </c>
      <c r="L165" s="157">
        <f t="shared" si="16"/>
        <v>0</v>
      </c>
      <c r="M165" s="157">
        <f t="shared" si="17"/>
        <v>0</v>
      </c>
      <c r="N165" s="157">
        <f t="shared" si="18"/>
        <v>0</v>
      </c>
      <c r="O165" s="157">
        <f t="shared" si="20"/>
        <v>0</v>
      </c>
      <c r="P165" s="157">
        <f t="shared" si="21"/>
        <v>0</v>
      </c>
      <c r="Q165" s="157">
        <f t="shared" si="22"/>
        <v>0</v>
      </c>
      <c r="R165" s="157">
        <f t="shared" si="23"/>
        <v>0</v>
      </c>
      <c r="S165" s="10"/>
    </row>
    <row r="166" spans="1:19" s="93" customFormat="1" ht="36" x14ac:dyDescent="0.2">
      <c r="A166" s="278"/>
      <c r="B166" s="278"/>
      <c r="C166" s="194" t="s">
        <v>561</v>
      </c>
      <c r="D166" s="195" t="s">
        <v>65</v>
      </c>
      <c r="E166" s="196" t="s">
        <v>537</v>
      </c>
      <c r="F166" s="88"/>
      <c r="G166" s="100"/>
      <c r="H166" s="132" t="s">
        <v>647</v>
      </c>
      <c r="I166" s="9"/>
      <c r="J166" s="157" t="s">
        <v>16</v>
      </c>
      <c r="K166" s="157">
        <f t="shared" si="19"/>
        <v>0</v>
      </c>
      <c r="L166" s="157">
        <f t="shared" si="16"/>
        <v>0</v>
      </c>
      <c r="M166" s="157">
        <f t="shared" si="17"/>
        <v>0</v>
      </c>
      <c r="N166" s="157">
        <f t="shared" si="18"/>
        <v>0</v>
      </c>
      <c r="O166" s="157">
        <f t="shared" si="20"/>
        <v>0</v>
      </c>
      <c r="P166" s="157">
        <f t="shared" si="21"/>
        <v>0</v>
      </c>
      <c r="Q166" s="157">
        <f t="shared" si="22"/>
        <v>0</v>
      </c>
      <c r="R166" s="157">
        <f t="shared" si="23"/>
        <v>0</v>
      </c>
      <c r="S166" s="10"/>
    </row>
    <row r="167" spans="1:19" s="93" customFormat="1" ht="36" x14ac:dyDescent="0.2">
      <c r="A167" s="278"/>
      <c r="B167" s="278"/>
      <c r="C167" s="197" t="s">
        <v>562</v>
      </c>
      <c r="D167" s="198" t="s">
        <v>66</v>
      </c>
      <c r="E167" s="199" t="s">
        <v>538</v>
      </c>
      <c r="F167" s="88"/>
      <c r="G167" s="100"/>
      <c r="H167" s="132" t="s">
        <v>647</v>
      </c>
      <c r="I167" s="9"/>
      <c r="J167" s="157" t="s">
        <v>16</v>
      </c>
      <c r="K167" s="157">
        <f t="shared" si="19"/>
        <v>0</v>
      </c>
      <c r="L167" s="157">
        <f t="shared" si="16"/>
        <v>0</v>
      </c>
      <c r="M167" s="157">
        <f t="shared" si="17"/>
        <v>0</v>
      </c>
      <c r="N167" s="157">
        <f t="shared" si="18"/>
        <v>0</v>
      </c>
      <c r="O167" s="157">
        <f t="shared" si="20"/>
        <v>0</v>
      </c>
      <c r="P167" s="157">
        <f t="shared" si="21"/>
        <v>0</v>
      </c>
      <c r="Q167" s="157">
        <f t="shared" si="22"/>
        <v>0</v>
      </c>
      <c r="R167" s="157">
        <f t="shared" si="23"/>
        <v>0</v>
      </c>
      <c r="S167" s="10"/>
    </row>
    <row r="168" spans="1:19" s="93" customFormat="1" ht="21" thickBot="1" x14ac:dyDescent="0.25">
      <c r="A168" s="278"/>
      <c r="B168" s="278"/>
      <c r="C168" s="62" t="s">
        <v>471</v>
      </c>
      <c r="D168" s="62" t="s">
        <v>390</v>
      </c>
      <c r="E168" s="87" t="s">
        <v>458</v>
      </c>
      <c r="F168" s="88"/>
      <c r="G168" s="96"/>
      <c r="H168" s="131" t="s">
        <v>647</v>
      </c>
      <c r="I168" s="7"/>
      <c r="J168" s="159" t="s">
        <v>16</v>
      </c>
      <c r="K168" s="159">
        <f t="shared" si="19"/>
        <v>0</v>
      </c>
      <c r="L168" s="159">
        <f t="shared" si="16"/>
        <v>0</v>
      </c>
      <c r="M168" s="159">
        <f t="shared" si="17"/>
        <v>0</v>
      </c>
      <c r="N168" s="159">
        <f t="shared" si="18"/>
        <v>0</v>
      </c>
      <c r="O168" s="159">
        <f t="shared" si="20"/>
        <v>0</v>
      </c>
      <c r="P168" s="159">
        <f t="shared" si="21"/>
        <v>0</v>
      </c>
      <c r="Q168" s="159">
        <f t="shared" si="22"/>
        <v>0</v>
      </c>
      <c r="R168" s="159">
        <f t="shared" si="23"/>
        <v>0</v>
      </c>
      <c r="S168" s="8"/>
    </row>
    <row r="169" spans="1:19" s="102" customFormat="1" ht="91" thickTop="1" x14ac:dyDescent="0.2">
      <c r="A169" s="279" t="s">
        <v>17</v>
      </c>
      <c r="B169" s="279" t="s">
        <v>48</v>
      </c>
      <c r="C169" s="65" t="s">
        <v>250</v>
      </c>
      <c r="D169" s="65" t="s">
        <v>65</v>
      </c>
      <c r="E169" s="66" t="s">
        <v>348</v>
      </c>
      <c r="F169" s="68" t="s">
        <v>141</v>
      </c>
      <c r="G169" s="100"/>
      <c r="H169" s="105" t="str">
        <f t="shared" ref="H169:H175" si="25">IF(ISBLANK(H156),"Waiting",H156)</f>
        <v>Yes</v>
      </c>
      <c r="I169" s="4" t="s">
        <v>898</v>
      </c>
      <c r="J169" s="156" t="s">
        <v>17</v>
      </c>
      <c r="K169" s="156">
        <f t="shared" si="19"/>
        <v>1</v>
      </c>
      <c r="L169" s="156">
        <f t="shared" si="16"/>
        <v>0</v>
      </c>
      <c r="M169" s="156">
        <f t="shared" si="17"/>
        <v>0</v>
      </c>
      <c r="N169" s="156">
        <f t="shared" si="18"/>
        <v>0</v>
      </c>
      <c r="O169" s="158">
        <f t="shared" si="20"/>
        <v>0</v>
      </c>
      <c r="P169" s="158">
        <f t="shared" si="21"/>
        <v>0</v>
      </c>
      <c r="Q169" s="158">
        <f t="shared" si="22"/>
        <v>0</v>
      </c>
      <c r="R169" s="158">
        <f t="shared" si="23"/>
        <v>0</v>
      </c>
      <c r="S169" s="5"/>
    </row>
    <row r="170" spans="1:19" s="102" customFormat="1" ht="72" x14ac:dyDescent="0.2">
      <c r="A170" s="280"/>
      <c r="B170" s="280"/>
      <c r="C170" s="65" t="s">
        <v>251</v>
      </c>
      <c r="D170" s="65" t="s">
        <v>65</v>
      </c>
      <c r="E170" s="66" t="s">
        <v>349</v>
      </c>
      <c r="F170" s="68" t="s">
        <v>147</v>
      </c>
      <c r="G170" s="100"/>
      <c r="H170" s="103" t="str">
        <f t="shared" si="25"/>
        <v>No</v>
      </c>
      <c r="I170" s="3"/>
      <c r="J170" s="157" t="s">
        <v>17</v>
      </c>
      <c r="K170" s="157">
        <f t="shared" si="19"/>
        <v>0</v>
      </c>
      <c r="L170" s="157">
        <f t="shared" si="16"/>
        <v>0</v>
      </c>
      <c r="M170" s="157">
        <f t="shared" si="17"/>
        <v>0</v>
      </c>
      <c r="N170" s="157">
        <f t="shared" si="18"/>
        <v>0</v>
      </c>
      <c r="O170" s="157">
        <f t="shared" si="20"/>
        <v>0</v>
      </c>
      <c r="P170" s="157">
        <f t="shared" si="21"/>
        <v>0</v>
      </c>
      <c r="Q170" s="157">
        <f t="shared" si="22"/>
        <v>0</v>
      </c>
      <c r="R170" s="157">
        <f t="shared" si="23"/>
        <v>0</v>
      </c>
      <c r="S170" s="6"/>
    </row>
    <row r="171" spans="1:19" s="102" customFormat="1" ht="36" x14ac:dyDescent="0.2">
      <c r="A171" s="280"/>
      <c r="B171" s="280"/>
      <c r="C171" s="65" t="s">
        <v>252</v>
      </c>
      <c r="D171" s="65" t="s">
        <v>65</v>
      </c>
      <c r="E171" s="66" t="s">
        <v>350</v>
      </c>
      <c r="F171" s="68" t="s">
        <v>143</v>
      </c>
      <c r="G171" s="100"/>
      <c r="H171" s="103" t="str">
        <f t="shared" si="25"/>
        <v>No</v>
      </c>
      <c r="I171" s="3"/>
      <c r="J171" s="157" t="s">
        <v>17</v>
      </c>
      <c r="K171" s="157">
        <f t="shared" si="19"/>
        <v>0</v>
      </c>
      <c r="L171" s="157">
        <f t="shared" si="16"/>
        <v>0</v>
      </c>
      <c r="M171" s="157">
        <f t="shared" si="17"/>
        <v>0</v>
      </c>
      <c r="N171" s="157">
        <f t="shared" si="18"/>
        <v>0</v>
      </c>
      <c r="O171" s="157">
        <f t="shared" si="20"/>
        <v>0</v>
      </c>
      <c r="P171" s="157">
        <f t="shared" si="21"/>
        <v>0</v>
      </c>
      <c r="Q171" s="157">
        <f t="shared" si="22"/>
        <v>0</v>
      </c>
      <c r="R171" s="157">
        <f t="shared" si="23"/>
        <v>0</v>
      </c>
      <c r="S171" s="6"/>
    </row>
    <row r="172" spans="1:19" s="102" customFormat="1" ht="108" x14ac:dyDescent="0.2">
      <c r="A172" s="280"/>
      <c r="B172" s="280"/>
      <c r="C172" s="65" t="s">
        <v>253</v>
      </c>
      <c r="D172" s="65" t="s">
        <v>65</v>
      </c>
      <c r="E172" s="66" t="s">
        <v>608</v>
      </c>
      <c r="F172" s="68" t="s">
        <v>609</v>
      </c>
      <c r="G172" s="100"/>
      <c r="H172" s="103" t="str">
        <f t="shared" si="25"/>
        <v>Yes</v>
      </c>
      <c r="I172" s="234" t="s">
        <v>800</v>
      </c>
      <c r="J172" s="157" t="s">
        <v>17</v>
      </c>
      <c r="K172" s="157">
        <f t="shared" si="19"/>
        <v>1</v>
      </c>
      <c r="L172" s="157">
        <f t="shared" si="16"/>
        <v>0</v>
      </c>
      <c r="M172" s="157">
        <f t="shared" si="17"/>
        <v>0</v>
      </c>
      <c r="N172" s="157">
        <f t="shared" si="18"/>
        <v>0</v>
      </c>
      <c r="O172" s="157">
        <f t="shared" si="20"/>
        <v>0</v>
      </c>
      <c r="P172" s="157">
        <f t="shared" si="21"/>
        <v>0</v>
      </c>
      <c r="Q172" s="157">
        <f t="shared" si="22"/>
        <v>0</v>
      </c>
      <c r="R172" s="157">
        <f t="shared" si="23"/>
        <v>0</v>
      </c>
      <c r="S172" s="6"/>
    </row>
    <row r="173" spans="1:19" s="102" customFormat="1" ht="36" x14ac:dyDescent="0.2">
      <c r="A173" s="280"/>
      <c r="B173" s="280"/>
      <c r="C173" s="65" t="s">
        <v>254</v>
      </c>
      <c r="D173" s="65" t="s">
        <v>65</v>
      </c>
      <c r="E173" s="66" t="s">
        <v>32</v>
      </c>
      <c r="F173" s="68" t="s">
        <v>144</v>
      </c>
      <c r="G173" s="100"/>
      <c r="H173" s="103" t="str">
        <f t="shared" si="25"/>
        <v>No</v>
      </c>
      <c r="I173" s="3"/>
      <c r="J173" s="157" t="s">
        <v>17</v>
      </c>
      <c r="K173" s="157">
        <f t="shared" si="19"/>
        <v>0</v>
      </c>
      <c r="L173" s="157">
        <f t="shared" si="16"/>
        <v>0</v>
      </c>
      <c r="M173" s="157">
        <f t="shared" si="17"/>
        <v>0</v>
      </c>
      <c r="N173" s="157">
        <f t="shared" si="18"/>
        <v>0</v>
      </c>
      <c r="O173" s="157">
        <f t="shared" si="20"/>
        <v>0</v>
      </c>
      <c r="P173" s="157">
        <f t="shared" si="21"/>
        <v>0</v>
      </c>
      <c r="Q173" s="157">
        <f t="shared" si="22"/>
        <v>0</v>
      </c>
      <c r="R173" s="157">
        <f t="shared" si="23"/>
        <v>0</v>
      </c>
      <c r="S173" s="6"/>
    </row>
    <row r="174" spans="1:19" s="102" customFormat="1" ht="36" x14ac:dyDescent="0.2">
      <c r="A174" s="280"/>
      <c r="B174" s="280"/>
      <c r="C174" s="65" t="s">
        <v>255</v>
      </c>
      <c r="D174" s="65" t="s">
        <v>65</v>
      </c>
      <c r="E174" s="66" t="s">
        <v>354</v>
      </c>
      <c r="F174" s="68" t="s">
        <v>148</v>
      </c>
      <c r="G174" s="100"/>
      <c r="H174" s="103" t="str">
        <f t="shared" si="25"/>
        <v>No</v>
      </c>
      <c r="I174" s="3"/>
      <c r="J174" s="157" t="s">
        <v>17</v>
      </c>
      <c r="K174" s="157">
        <f t="shared" si="19"/>
        <v>0</v>
      </c>
      <c r="L174" s="157">
        <f t="shared" si="16"/>
        <v>0</v>
      </c>
      <c r="M174" s="157">
        <f t="shared" si="17"/>
        <v>0</v>
      </c>
      <c r="N174" s="157">
        <f t="shared" si="18"/>
        <v>0</v>
      </c>
      <c r="O174" s="157">
        <f t="shared" si="20"/>
        <v>0</v>
      </c>
      <c r="P174" s="157">
        <f t="shared" si="21"/>
        <v>0</v>
      </c>
      <c r="Q174" s="157">
        <f t="shared" si="22"/>
        <v>0</v>
      </c>
      <c r="R174" s="157">
        <f t="shared" si="23"/>
        <v>0</v>
      </c>
      <c r="S174" s="6"/>
    </row>
    <row r="175" spans="1:19" s="102" customFormat="1" ht="37" thickBot="1" x14ac:dyDescent="0.25">
      <c r="A175" s="280"/>
      <c r="B175" s="280"/>
      <c r="C175" s="65" t="s">
        <v>607</v>
      </c>
      <c r="D175" s="65" t="s">
        <v>65</v>
      </c>
      <c r="E175" s="66" t="s">
        <v>622</v>
      </c>
      <c r="F175" s="68" t="s">
        <v>610</v>
      </c>
      <c r="G175" s="100"/>
      <c r="H175" s="103" t="str">
        <f t="shared" si="25"/>
        <v>No</v>
      </c>
      <c r="I175" s="3"/>
      <c r="J175" s="157" t="s">
        <v>17</v>
      </c>
      <c r="K175" s="157">
        <f t="shared" si="19"/>
        <v>0</v>
      </c>
      <c r="L175" s="157">
        <f t="shared" si="16"/>
        <v>0</v>
      </c>
      <c r="M175" s="157">
        <f t="shared" si="17"/>
        <v>0</v>
      </c>
      <c r="N175" s="157">
        <f t="shared" si="18"/>
        <v>0</v>
      </c>
      <c r="O175" s="157">
        <f t="shared" si="20"/>
        <v>0</v>
      </c>
      <c r="P175" s="157">
        <f t="shared" si="21"/>
        <v>0</v>
      </c>
      <c r="Q175" s="157">
        <f t="shared" si="22"/>
        <v>0</v>
      </c>
      <c r="R175" s="157">
        <f t="shared" si="23"/>
        <v>0</v>
      </c>
      <c r="S175" s="6"/>
    </row>
    <row r="176" spans="1:19" s="102" customFormat="1" ht="73" thickTop="1" x14ac:dyDescent="0.2">
      <c r="A176" s="280"/>
      <c r="B176" s="280"/>
      <c r="C176" s="65" t="s">
        <v>259</v>
      </c>
      <c r="D176" s="65" t="s">
        <v>65</v>
      </c>
      <c r="E176" s="66" t="s">
        <v>355</v>
      </c>
      <c r="F176" s="68" t="s">
        <v>155</v>
      </c>
      <c r="G176" s="100"/>
      <c r="H176" s="103" t="str">
        <f t="shared" ref="H176:H183" si="26">IF(ISBLANK(H188),"Waiting",H188)</f>
        <v>No</v>
      </c>
      <c r="I176" s="237"/>
      <c r="J176" s="157" t="s">
        <v>17</v>
      </c>
      <c r="K176" s="157">
        <f t="shared" si="19"/>
        <v>0</v>
      </c>
      <c r="L176" s="157">
        <f t="shared" si="16"/>
        <v>0</v>
      </c>
      <c r="M176" s="157">
        <f t="shared" si="17"/>
        <v>0</v>
      </c>
      <c r="N176" s="157">
        <f t="shared" si="18"/>
        <v>0</v>
      </c>
      <c r="O176" s="157">
        <f t="shared" si="20"/>
        <v>0</v>
      </c>
      <c r="P176" s="157">
        <f t="shared" si="21"/>
        <v>0</v>
      </c>
      <c r="Q176" s="157">
        <f t="shared" si="22"/>
        <v>0</v>
      </c>
      <c r="R176" s="157">
        <f t="shared" si="23"/>
        <v>0</v>
      </c>
      <c r="S176" s="6"/>
    </row>
    <row r="177" spans="1:19" s="102" customFormat="1" ht="36" x14ac:dyDescent="0.2">
      <c r="A177" s="280"/>
      <c r="B177" s="280"/>
      <c r="C177" s="65" t="s">
        <v>260</v>
      </c>
      <c r="D177" s="65" t="s">
        <v>65</v>
      </c>
      <c r="E177" s="66" t="s">
        <v>621</v>
      </c>
      <c r="F177" s="68" t="s">
        <v>149</v>
      </c>
      <c r="G177" s="100"/>
      <c r="H177" s="103" t="str">
        <f t="shared" si="26"/>
        <v>No</v>
      </c>
      <c r="I177" s="3"/>
      <c r="J177" s="157" t="s">
        <v>17</v>
      </c>
      <c r="K177" s="157">
        <f t="shared" si="19"/>
        <v>0</v>
      </c>
      <c r="L177" s="157">
        <f t="shared" si="16"/>
        <v>0</v>
      </c>
      <c r="M177" s="157">
        <f t="shared" si="17"/>
        <v>0</v>
      </c>
      <c r="N177" s="157">
        <f t="shared" si="18"/>
        <v>0</v>
      </c>
      <c r="O177" s="157">
        <f t="shared" si="20"/>
        <v>0</v>
      </c>
      <c r="P177" s="157">
        <f t="shared" si="21"/>
        <v>0</v>
      </c>
      <c r="Q177" s="157">
        <f t="shared" si="22"/>
        <v>0</v>
      </c>
      <c r="R177" s="157">
        <f t="shared" si="23"/>
        <v>0</v>
      </c>
      <c r="S177" s="6"/>
    </row>
    <row r="178" spans="1:19" s="102" customFormat="1" ht="394" x14ac:dyDescent="0.2">
      <c r="A178" s="280"/>
      <c r="B178" s="280"/>
      <c r="C178" s="65" t="s">
        <v>261</v>
      </c>
      <c r="D178" s="65" t="s">
        <v>65</v>
      </c>
      <c r="E178" s="66" t="s">
        <v>356</v>
      </c>
      <c r="F178" s="68" t="s">
        <v>150</v>
      </c>
      <c r="G178" s="100"/>
      <c r="H178" s="103" t="str">
        <f t="shared" si="26"/>
        <v>Yes</v>
      </c>
      <c r="I178" s="3" t="s">
        <v>899</v>
      </c>
      <c r="J178" s="157" t="s">
        <v>17</v>
      </c>
      <c r="K178" s="157">
        <f t="shared" si="19"/>
        <v>1</v>
      </c>
      <c r="L178" s="157">
        <f t="shared" si="16"/>
        <v>0</v>
      </c>
      <c r="M178" s="157">
        <f t="shared" si="17"/>
        <v>0</v>
      </c>
      <c r="N178" s="157">
        <f t="shared" si="18"/>
        <v>0</v>
      </c>
      <c r="O178" s="157">
        <f t="shared" si="20"/>
        <v>0</v>
      </c>
      <c r="P178" s="157">
        <f t="shared" si="21"/>
        <v>0</v>
      </c>
      <c r="Q178" s="157">
        <f t="shared" si="22"/>
        <v>0</v>
      </c>
      <c r="R178" s="157">
        <f t="shared" si="23"/>
        <v>0</v>
      </c>
      <c r="S178" s="6"/>
    </row>
    <row r="179" spans="1:19" s="102" customFormat="1" ht="36" x14ac:dyDescent="0.2">
      <c r="A179" s="280"/>
      <c r="B179" s="280"/>
      <c r="C179" s="65" t="s">
        <v>262</v>
      </c>
      <c r="D179" s="65" t="s">
        <v>65</v>
      </c>
      <c r="E179" s="66" t="s">
        <v>357</v>
      </c>
      <c r="F179" s="68" t="s">
        <v>151</v>
      </c>
      <c r="G179" s="100"/>
      <c r="H179" s="103" t="str">
        <f t="shared" si="26"/>
        <v>No</v>
      </c>
      <c r="I179" s="3"/>
      <c r="J179" s="157" t="s">
        <v>17</v>
      </c>
      <c r="K179" s="157">
        <f t="shared" si="19"/>
        <v>0</v>
      </c>
      <c r="L179" s="157">
        <f t="shared" si="16"/>
        <v>0</v>
      </c>
      <c r="M179" s="157">
        <f t="shared" si="17"/>
        <v>0</v>
      </c>
      <c r="N179" s="157">
        <f t="shared" si="18"/>
        <v>0</v>
      </c>
      <c r="O179" s="157">
        <f t="shared" si="20"/>
        <v>0</v>
      </c>
      <c r="P179" s="157">
        <f t="shared" si="21"/>
        <v>0</v>
      </c>
      <c r="Q179" s="157">
        <f t="shared" si="22"/>
        <v>0</v>
      </c>
      <c r="R179" s="157">
        <f t="shared" si="23"/>
        <v>0</v>
      </c>
      <c r="S179" s="6"/>
    </row>
    <row r="180" spans="1:19" s="102" customFormat="1" ht="36" x14ac:dyDescent="0.2">
      <c r="A180" s="280"/>
      <c r="B180" s="280"/>
      <c r="C180" s="65" t="s">
        <v>263</v>
      </c>
      <c r="D180" s="65" t="s">
        <v>65</v>
      </c>
      <c r="E180" s="66" t="s">
        <v>358</v>
      </c>
      <c r="F180" s="68" t="s">
        <v>152</v>
      </c>
      <c r="G180" s="100"/>
      <c r="H180" s="103" t="str">
        <f t="shared" si="26"/>
        <v>No</v>
      </c>
      <c r="I180" s="3"/>
      <c r="J180" s="157" t="s">
        <v>17</v>
      </c>
      <c r="K180" s="157">
        <f t="shared" si="19"/>
        <v>0</v>
      </c>
      <c r="L180" s="157">
        <f t="shared" si="16"/>
        <v>0</v>
      </c>
      <c r="M180" s="157">
        <f t="shared" si="17"/>
        <v>0</v>
      </c>
      <c r="N180" s="157">
        <f t="shared" si="18"/>
        <v>0</v>
      </c>
      <c r="O180" s="157">
        <f t="shared" si="20"/>
        <v>0</v>
      </c>
      <c r="P180" s="157">
        <f t="shared" si="21"/>
        <v>0</v>
      </c>
      <c r="Q180" s="157">
        <f t="shared" si="22"/>
        <v>0</v>
      </c>
      <c r="R180" s="157">
        <f t="shared" si="23"/>
        <v>0</v>
      </c>
      <c r="S180" s="6"/>
    </row>
    <row r="181" spans="1:19" s="102" customFormat="1" ht="36" x14ac:dyDescent="0.2">
      <c r="A181" s="280"/>
      <c r="B181" s="280"/>
      <c r="C181" s="65" t="s">
        <v>264</v>
      </c>
      <c r="D181" s="65" t="s">
        <v>65</v>
      </c>
      <c r="E181" s="66" t="s">
        <v>359</v>
      </c>
      <c r="F181" s="68" t="s">
        <v>153</v>
      </c>
      <c r="G181" s="100"/>
      <c r="H181" s="103" t="str">
        <f t="shared" si="26"/>
        <v>No</v>
      </c>
      <c r="I181" s="3"/>
      <c r="J181" s="157" t="s">
        <v>17</v>
      </c>
      <c r="K181" s="157">
        <f t="shared" si="19"/>
        <v>0</v>
      </c>
      <c r="L181" s="157">
        <f t="shared" si="16"/>
        <v>0</v>
      </c>
      <c r="M181" s="157">
        <f t="shared" si="17"/>
        <v>0</v>
      </c>
      <c r="N181" s="157">
        <f t="shared" si="18"/>
        <v>0</v>
      </c>
      <c r="O181" s="157">
        <f t="shared" si="20"/>
        <v>0</v>
      </c>
      <c r="P181" s="157">
        <f t="shared" si="21"/>
        <v>0</v>
      </c>
      <c r="Q181" s="157">
        <f t="shared" si="22"/>
        <v>0</v>
      </c>
      <c r="R181" s="157">
        <f t="shared" si="23"/>
        <v>0</v>
      </c>
      <c r="S181" s="6"/>
    </row>
    <row r="182" spans="1:19" s="102" customFormat="1" ht="36" x14ac:dyDescent="0.2">
      <c r="A182" s="280"/>
      <c r="B182" s="280"/>
      <c r="C182" s="65" t="s">
        <v>265</v>
      </c>
      <c r="D182" s="65" t="s">
        <v>65</v>
      </c>
      <c r="E182" s="66" t="s">
        <v>327</v>
      </c>
      <c r="F182" s="68" t="s">
        <v>154</v>
      </c>
      <c r="G182" s="100"/>
      <c r="H182" s="103" t="str">
        <f t="shared" si="26"/>
        <v>No</v>
      </c>
      <c r="I182" s="3"/>
      <c r="J182" s="157" t="s">
        <v>17</v>
      </c>
      <c r="K182" s="157">
        <f t="shared" si="19"/>
        <v>0</v>
      </c>
      <c r="L182" s="157">
        <f t="shared" si="16"/>
        <v>0</v>
      </c>
      <c r="M182" s="157">
        <f t="shared" si="17"/>
        <v>0</v>
      </c>
      <c r="N182" s="157">
        <f t="shared" si="18"/>
        <v>0</v>
      </c>
      <c r="O182" s="157">
        <f t="shared" si="20"/>
        <v>0</v>
      </c>
      <c r="P182" s="157">
        <f t="shared" si="21"/>
        <v>0</v>
      </c>
      <c r="Q182" s="157">
        <f t="shared" si="22"/>
        <v>0</v>
      </c>
      <c r="R182" s="157">
        <f t="shared" si="23"/>
        <v>0</v>
      </c>
      <c r="S182" s="6"/>
    </row>
    <row r="183" spans="1:19" s="102" customFormat="1" ht="162" x14ac:dyDescent="0.2">
      <c r="A183" s="280"/>
      <c r="B183" s="280"/>
      <c r="C183" s="65" t="s">
        <v>256</v>
      </c>
      <c r="D183" s="65" t="s">
        <v>65</v>
      </c>
      <c r="E183" s="66" t="s">
        <v>352</v>
      </c>
      <c r="F183" s="68" t="s">
        <v>145</v>
      </c>
      <c r="G183" s="100"/>
      <c r="H183" s="103" t="str">
        <f t="shared" si="26"/>
        <v>Yes</v>
      </c>
      <c r="I183" s="3" t="s">
        <v>839</v>
      </c>
      <c r="J183" s="157" t="s">
        <v>17</v>
      </c>
      <c r="K183" s="157">
        <f t="shared" si="19"/>
        <v>1</v>
      </c>
      <c r="L183" s="157">
        <f t="shared" si="16"/>
        <v>0</v>
      </c>
      <c r="M183" s="157">
        <f t="shared" si="17"/>
        <v>0</v>
      </c>
      <c r="N183" s="157">
        <f t="shared" si="18"/>
        <v>0</v>
      </c>
      <c r="O183" s="157">
        <f t="shared" si="20"/>
        <v>0</v>
      </c>
      <c r="P183" s="157">
        <f t="shared" si="21"/>
        <v>0</v>
      </c>
      <c r="Q183" s="157">
        <f t="shared" si="22"/>
        <v>0</v>
      </c>
      <c r="R183" s="157">
        <f t="shared" si="23"/>
        <v>0</v>
      </c>
      <c r="S183" s="6"/>
    </row>
    <row r="184" spans="1:19" s="93" customFormat="1" ht="108" x14ac:dyDescent="0.2">
      <c r="A184" s="280"/>
      <c r="B184" s="280"/>
      <c r="C184" s="221" t="s">
        <v>257</v>
      </c>
      <c r="D184" s="221" t="s">
        <v>66</v>
      </c>
      <c r="E184" s="219" t="s">
        <v>353</v>
      </c>
      <c r="F184" s="230" t="s">
        <v>598</v>
      </c>
      <c r="G184" s="100"/>
      <c r="H184" s="103" t="str">
        <f>IF(ISBLANK(H198),"Waiting",H198)</f>
        <v>Yes</v>
      </c>
      <c r="I184" s="243" t="s">
        <v>856</v>
      </c>
      <c r="J184" s="157" t="s">
        <v>17</v>
      </c>
      <c r="K184" s="157">
        <f t="shared" si="19"/>
        <v>0</v>
      </c>
      <c r="L184" s="157">
        <f t="shared" si="16"/>
        <v>1</v>
      </c>
      <c r="M184" s="157">
        <f t="shared" si="17"/>
        <v>0</v>
      </c>
      <c r="N184" s="157">
        <f t="shared" si="18"/>
        <v>0</v>
      </c>
      <c r="O184" s="157">
        <f t="shared" si="20"/>
        <v>0</v>
      </c>
      <c r="P184" s="157">
        <f t="shared" si="21"/>
        <v>0</v>
      </c>
      <c r="Q184" s="157">
        <f t="shared" si="22"/>
        <v>0</v>
      </c>
      <c r="R184" s="157">
        <f t="shared" si="23"/>
        <v>0</v>
      </c>
      <c r="S184" s="6"/>
    </row>
    <row r="185" spans="1:19" s="93" customFormat="1" ht="36" x14ac:dyDescent="0.2">
      <c r="A185" s="210"/>
      <c r="B185" s="210"/>
      <c r="C185" s="200" t="s">
        <v>563</v>
      </c>
      <c r="D185" s="201" t="s">
        <v>65</v>
      </c>
      <c r="E185" s="202" t="s">
        <v>537</v>
      </c>
      <c r="F185" s="205"/>
      <c r="G185" s="100"/>
      <c r="H185" s="132"/>
      <c r="I185" s="3"/>
      <c r="J185" s="157" t="s">
        <v>17</v>
      </c>
      <c r="K185" s="157">
        <f t="shared" si="19"/>
        <v>0</v>
      </c>
      <c r="L185" s="157">
        <f t="shared" si="16"/>
        <v>0</v>
      </c>
      <c r="M185" s="157">
        <f t="shared" si="17"/>
        <v>0</v>
      </c>
      <c r="N185" s="157">
        <f t="shared" si="18"/>
        <v>0</v>
      </c>
      <c r="O185" s="157">
        <f t="shared" si="20"/>
        <v>0</v>
      </c>
      <c r="P185" s="157">
        <f t="shared" si="21"/>
        <v>0</v>
      </c>
      <c r="Q185" s="157">
        <f t="shared" si="22"/>
        <v>0</v>
      </c>
      <c r="R185" s="157">
        <f t="shared" si="23"/>
        <v>0</v>
      </c>
      <c r="S185" s="6"/>
    </row>
    <row r="186" spans="1:19" s="93" customFormat="1" ht="36" x14ac:dyDescent="0.2">
      <c r="A186" s="210"/>
      <c r="B186" s="210"/>
      <c r="C186" s="206" t="s">
        <v>578</v>
      </c>
      <c r="D186" s="207" t="s">
        <v>66</v>
      </c>
      <c r="E186" s="208" t="s">
        <v>538</v>
      </c>
      <c r="F186" s="205"/>
      <c r="G186" s="100"/>
      <c r="H186" s="132"/>
      <c r="I186" s="3"/>
      <c r="J186" s="157" t="s">
        <v>17</v>
      </c>
      <c r="K186" s="157">
        <f t="shared" si="19"/>
        <v>0</v>
      </c>
      <c r="L186" s="157">
        <f t="shared" si="16"/>
        <v>0</v>
      </c>
      <c r="M186" s="157">
        <f t="shared" si="17"/>
        <v>0</v>
      </c>
      <c r="N186" s="157">
        <f t="shared" si="18"/>
        <v>0</v>
      </c>
      <c r="O186" s="157">
        <f t="shared" si="20"/>
        <v>0</v>
      </c>
      <c r="P186" s="157">
        <f t="shared" si="21"/>
        <v>0</v>
      </c>
      <c r="Q186" s="157">
        <f t="shared" si="22"/>
        <v>0</v>
      </c>
      <c r="R186" s="157">
        <f t="shared" si="23"/>
        <v>0</v>
      </c>
      <c r="S186" s="6"/>
    </row>
    <row r="187" spans="1:19" s="93" customFormat="1" ht="21" thickBot="1" x14ac:dyDescent="0.25">
      <c r="A187" s="210"/>
      <c r="B187" s="210"/>
      <c r="C187" s="57" t="s">
        <v>473</v>
      </c>
      <c r="D187" s="57" t="s">
        <v>390</v>
      </c>
      <c r="E187" s="78" t="s">
        <v>458</v>
      </c>
      <c r="F187" s="79"/>
      <c r="G187" s="100"/>
      <c r="H187" s="130"/>
      <c r="I187" s="135"/>
      <c r="J187" s="158" t="s">
        <v>17</v>
      </c>
      <c r="K187" s="158">
        <f t="shared" si="19"/>
        <v>0</v>
      </c>
      <c r="L187" s="158">
        <f t="shared" si="16"/>
        <v>0</v>
      </c>
      <c r="M187" s="158">
        <f t="shared" si="17"/>
        <v>0</v>
      </c>
      <c r="N187" s="158">
        <f t="shared" si="18"/>
        <v>0</v>
      </c>
      <c r="O187" s="159">
        <f t="shared" si="20"/>
        <v>0</v>
      </c>
      <c r="P187" s="159">
        <f t="shared" si="21"/>
        <v>0</v>
      </c>
      <c r="Q187" s="159">
        <f t="shared" si="22"/>
        <v>0</v>
      </c>
      <c r="R187" s="159">
        <f t="shared" si="23"/>
        <v>0</v>
      </c>
      <c r="S187" s="136"/>
    </row>
    <row r="188" spans="1:19" s="93" customFormat="1" ht="109" thickTop="1" x14ac:dyDescent="0.2">
      <c r="A188" s="282" t="s">
        <v>18</v>
      </c>
      <c r="B188" s="282" t="s">
        <v>49</v>
      </c>
      <c r="C188" s="62" t="s">
        <v>259</v>
      </c>
      <c r="D188" s="62" t="s">
        <v>65</v>
      </c>
      <c r="E188" s="67" t="s">
        <v>631</v>
      </c>
      <c r="F188" s="81" t="s">
        <v>155</v>
      </c>
      <c r="G188" s="96"/>
      <c r="H188" s="129" t="s">
        <v>647</v>
      </c>
      <c r="I188" s="4"/>
      <c r="J188" s="156" t="s">
        <v>18</v>
      </c>
      <c r="K188" s="156">
        <f t="shared" si="19"/>
        <v>0</v>
      </c>
      <c r="L188" s="156">
        <f t="shared" si="16"/>
        <v>0</v>
      </c>
      <c r="M188" s="156">
        <f t="shared" si="17"/>
        <v>0</v>
      </c>
      <c r="N188" s="156">
        <f t="shared" si="18"/>
        <v>0</v>
      </c>
      <c r="O188" s="158">
        <f t="shared" si="20"/>
        <v>0</v>
      </c>
      <c r="P188" s="158">
        <f t="shared" si="21"/>
        <v>0</v>
      </c>
      <c r="Q188" s="158">
        <f t="shared" si="22"/>
        <v>0</v>
      </c>
      <c r="R188" s="158">
        <f t="shared" si="23"/>
        <v>0</v>
      </c>
      <c r="S188" s="246" t="s">
        <v>906</v>
      </c>
    </row>
    <row r="189" spans="1:19" s="93" customFormat="1" ht="36" x14ac:dyDescent="0.2">
      <c r="A189" s="278"/>
      <c r="B189" s="278"/>
      <c r="C189" s="62" t="s">
        <v>260</v>
      </c>
      <c r="D189" s="62" t="s">
        <v>65</v>
      </c>
      <c r="E189" s="67" t="s">
        <v>621</v>
      </c>
      <c r="F189" s="81" t="s">
        <v>149</v>
      </c>
      <c r="G189" s="96"/>
      <c r="H189" s="130" t="s">
        <v>647</v>
      </c>
      <c r="I189" s="3"/>
      <c r="J189" s="157" t="s">
        <v>18</v>
      </c>
      <c r="K189" s="157">
        <f t="shared" si="19"/>
        <v>0</v>
      </c>
      <c r="L189" s="157">
        <f t="shared" si="16"/>
        <v>0</v>
      </c>
      <c r="M189" s="157">
        <f t="shared" si="17"/>
        <v>0</v>
      </c>
      <c r="N189" s="157">
        <f t="shared" si="18"/>
        <v>0</v>
      </c>
      <c r="O189" s="157">
        <f t="shared" si="20"/>
        <v>0</v>
      </c>
      <c r="P189" s="157">
        <f t="shared" si="21"/>
        <v>0</v>
      </c>
      <c r="Q189" s="157">
        <f t="shared" si="22"/>
        <v>0</v>
      </c>
      <c r="R189" s="157">
        <f t="shared" si="23"/>
        <v>0</v>
      </c>
      <c r="S189" s="6"/>
    </row>
    <row r="190" spans="1:19" s="93" customFormat="1" ht="394" x14ac:dyDescent="0.2">
      <c r="A190" s="278"/>
      <c r="B190" s="278"/>
      <c r="C190" s="62" t="s">
        <v>261</v>
      </c>
      <c r="D190" s="62" t="s">
        <v>65</v>
      </c>
      <c r="E190" s="67" t="s">
        <v>356</v>
      </c>
      <c r="F190" s="81" t="s">
        <v>150</v>
      </c>
      <c r="G190" s="96"/>
      <c r="H190" s="130" t="s">
        <v>648</v>
      </c>
      <c r="I190" s="3" t="s">
        <v>823</v>
      </c>
      <c r="J190" s="157" t="s">
        <v>18</v>
      </c>
      <c r="K190" s="157">
        <f t="shared" si="19"/>
        <v>1</v>
      </c>
      <c r="L190" s="157">
        <f t="shared" si="16"/>
        <v>0</v>
      </c>
      <c r="M190" s="157">
        <f t="shared" si="17"/>
        <v>0</v>
      </c>
      <c r="N190" s="157">
        <f t="shared" si="18"/>
        <v>0</v>
      </c>
      <c r="O190" s="157">
        <f t="shared" si="20"/>
        <v>0</v>
      </c>
      <c r="P190" s="157">
        <f t="shared" si="21"/>
        <v>0</v>
      </c>
      <c r="Q190" s="157">
        <f t="shared" si="22"/>
        <v>0</v>
      </c>
      <c r="R190" s="157">
        <f t="shared" si="23"/>
        <v>0</v>
      </c>
      <c r="S190" s="6"/>
    </row>
    <row r="191" spans="1:19" s="93" customFormat="1" ht="36" x14ac:dyDescent="0.2">
      <c r="A191" s="278"/>
      <c r="B191" s="278"/>
      <c r="C191" s="62" t="s">
        <v>262</v>
      </c>
      <c r="D191" s="62" t="s">
        <v>65</v>
      </c>
      <c r="E191" s="67" t="s">
        <v>357</v>
      </c>
      <c r="F191" s="81" t="s">
        <v>151</v>
      </c>
      <c r="G191" s="96"/>
      <c r="H191" s="130" t="s">
        <v>647</v>
      </c>
      <c r="I191" s="3"/>
      <c r="J191" s="157" t="s">
        <v>18</v>
      </c>
      <c r="K191" s="157">
        <f t="shared" si="19"/>
        <v>0</v>
      </c>
      <c r="L191" s="157">
        <f t="shared" si="16"/>
        <v>0</v>
      </c>
      <c r="M191" s="157">
        <f t="shared" si="17"/>
        <v>0</v>
      </c>
      <c r="N191" s="157">
        <f t="shared" si="18"/>
        <v>0</v>
      </c>
      <c r="O191" s="157">
        <f t="shared" si="20"/>
        <v>0</v>
      </c>
      <c r="P191" s="157">
        <f t="shared" si="21"/>
        <v>0</v>
      </c>
      <c r="Q191" s="157">
        <f t="shared" si="22"/>
        <v>0</v>
      </c>
      <c r="R191" s="157">
        <f t="shared" si="23"/>
        <v>0</v>
      </c>
      <c r="S191" s="6"/>
    </row>
    <row r="192" spans="1:19" s="93" customFormat="1" ht="36" x14ac:dyDescent="0.2">
      <c r="A192" s="278"/>
      <c r="B192" s="278"/>
      <c r="C192" s="62" t="s">
        <v>263</v>
      </c>
      <c r="D192" s="62" t="s">
        <v>65</v>
      </c>
      <c r="E192" s="67" t="s">
        <v>358</v>
      </c>
      <c r="F192" s="81" t="s">
        <v>152</v>
      </c>
      <c r="G192" s="96"/>
      <c r="H192" s="130" t="s">
        <v>647</v>
      </c>
      <c r="I192" s="3"/>
      <c r="J192" s="157" t="s">
        <v>18</v>
      </c>
      <c r="K192" s="157">
        <f t="shared" si="19"/>
        <v>0</v>
      </c>
      <c r="L192" s="157">
        <f t="shared" si="16"/>
        <v>0</v>
      </c>
      <c r="M192" s="157">
        <f t="shared" si="17"/>
        <v>0</v>
      </c>
      <c r="N192" s="157">
        <f t="shared" si="18"/>
        <v>0</v>
      </c>
      <c r="O192" s="157">
        <f t="shared" si="20"/>
        <v>0</v>
      </c>
      <c r="P192" s="157">
        <f t="shared" si="21"/>
        <v>0</v>
      </c>
      <c r="Q192" s="157">
        <f t="shared" si="22"/>
        <v>0</v>
      </c>
      <c r="R192" s="157">
        <f t="shared" si="23"/>
        <v>0</v>
      </c>
      <c r="S192" s="6"/>
    </row>
    <row r="193" spans="1:19" s="93" customFormat="1" ht="36" x14ac:dyDescent="0.2">
      <c r="A193" s="278"/>
      <c r="B193" s="278"/>
      <c r="C193" s="62" t="s">
        <v>264</v>
      </c>
      <c r="D193" s="62" t="s">
        <v>65</v>
      </c>
      <c r="E193" s="67" t="s">
        <v>359</v>
      </c>
      <c r="F193" s="81" t="s">
        <v>153</v>
      </c>
      <c r="G193" s="96"/>
      <c r="H193" s="130" t="s">
        <v>647</v>
      </c>
      <c r="I193" s="3"/>
      <c r="J193" s="157" t="s">
        <v>18</v>
      </c>
      <c r="K193" s="157">
        <f t="shared" si="19"/>
        <v>0</v>
      </c>
      <c r="L193" s="157">
        <f t="shared" si="16"/>
        <v>0</v>
      </c>
      <c r="M193" s="157">
        <f t="shared" si="17"/>
        <v>0</v>
      </c>
      <c r="N193" s="157">
        <f t="shared" si="18"/>
        <v>0</v>
      </c>
      <c r="O193" s="157">
        <f t="shared" si="20"/>
        <v>0</v>
      </c>
      <c r="P193" s="157">
        <f t="shared" si="21"/>
        <v>0</v>
      </c>
      <c r="Q193" s="157">
        <f t="shared" si="22"/>
        <v>0</v>
      </c>
      <c r="R193" s="157">
        <f t="shared" si="23"/>
        <v>0</v>
      </c>
      <c r="S193" s="6"/>
    </row>
    <row r="194" spans="1:19" s="93" customFormat="1" ht="36" x14ac:dyDescent="0.2">
      <c r="A194" s="278"/>
      <c r="B194" s="278"/>
      <c r="C194" s="62" t="s">
        <v>265</v>
      </c>
      <c r="D194" s="62" t="s">
        <v>65</v>
      </c>
      <c r="E194" s="67" t="s">
        <v>327</v>
      </c>
      <c r="F194" s="81" t="s">
        <v>154</v>
      </c>
      <c r="G194" s="96"/>
      <c r="H194" s="130" t="s">
        <v>647</v>
      </c>
      <c r="I194" s="3"/>
      <c r="J194" s="157" t="s">
        <v>18</v>
      </c>
      <c r="K194" s="157">
        <f t="shared" si="19"/>
        <v>0</v>
      </c>
      <c r="L194" s="157">
        <f t="shared" si="16"/>
        <v>0</v>
      </c>
      <c r="M194" s="157">
        <f t="shared" si="17"/>
        <v>0</v>
      </c>
      <c r="N194" s="157">
        <f t="shared" si="18"/>
        <v>0</v>
      </c>
      <c r="O194" s="157">
        <f t="shared" si="20"/>
        <v>0</v>
      </c>
      <c r="P194" s="157">
        <f t="shared" si="21"/>
        <v>0</v>
      </c>
      <c r="Q194" s="157">
        <f t="shared" si="22"/>
        <v>0</v>
      </c>
      <c r="R194" s="157">
        <f t="shared" si="23"/>
        <v>0</v>
      </c>
      <c r="S194" s="6"/>
    </row>
    <row r="195" spans="1:19" s="93" customFormat="1" ht="162" x14ac:dyDescent="0.2">
      <c r="A195" s="278"/>
      <c r="B195" s="278"/>
      <c r="C195" s="62" t="s">
        <v>256</v>
      </c>
      <c r="D195" s="62" t="s">
        <v>65</v>
      </c>
      <c r="E195" s="67" t="s">
        <v>352</v>
      </c>
      <c r="F195" s="81" t="s">
        <v>145</v>
      </c>
      <c r="G195" s="96"/>
      <c r="H195" s="130" t="s">
        <v>648</v>
      </c>
      <c r="I195" s="3" t="s">
        <v>839</v>
      </c>
      <c r="J195" s="157" t="s">
        <v>18</v>
      </c>
      <c r="K195" s="157">
        <f t="shared" si="19"/>
        <v>1</v>
      </c>
      <c r="L195" s="157">
        <f t="shared" si="16"/>
        <v>0</v>
      </c>
      <c r="M195" s="157">
        <f t="shared" si="17"/>
        <v>0</v>
      </c>
      <c r="N195" s="157">
        <f t="shared" si="18"/>
        <v>0</v>
      </c>
      <c r="O195" s="157">
        <f t="shared" si="20"/>
        <v>0</v>
      </c>
      <c r="P195" s="157">
        <f t="shared" si="21"/>
        <v>0</v>
      </c>
      <c r="Q195" s="157">
        <f t="shared" si="22"/>
        <v>0</v>
      </c>
      <c r="R195" s="157">
        <f t="shared" si="23"/>
        <v>0</v>
      </c>
      <c r="S195" s="6"/>
    </row>
    <row r="196" spans="1:19" s="93" customFormat="1" ht="90" x14ac:dyDescent="0.2">
      <c r="A196" s="278"/>
      <c r="B196" s="278"/>
      <c r="C196" s="62" t="s">
        <v>266</v>
      </c>
      <c r="D196" s="62" t="s">
        <v>66</v>
      </c>
      <c r="E196" s="87" t="s">
        <v>360</v>
      </c>
      <c r="F196" s="88" t="s">
        <v>156</v>
      </c>
      <c r="G196" s="96"/>
      <c r="H196" s="130" t="s">
        <v>648</v>
      </c>
      <c r="I196" s="3" t="s">
        <v>851</v>
      </c>
      <c r="J196" s="157" t="s">
        <v>18</v>
      </c>
      <c r="K196" s="157">
        <f t="shared" si="19"/>
        <v>0</v>
      </c>
      <c r="L196" s="157">
        <f t="shared" ref="L196:L252" si="27">IF(AND($H196="Yes",NOT(ISERROR(SEARCH("-L-",$C196)))),1,0)</f>
        <v>1</v>
      </c>
      <c r="M196" s="157">
        <f t="shared" ref="M196:M252" si="28">IF(AND($H196="Yes",NOT(ISERROR(SEARCH("-U-",$C196)))),1,0)</f>
        <v>0</v>
      </c>
      <c r="N196" s="157">
        <f t="shared" ref="N196:N252" si="29">IF(AND($H196="Yes",NOT(ISERROR(SEARCH("-P-",$C196)))),1,0)</f>
        <v>0</v>
      </c>
      <c r="O196" s="157">
        <f t="shared" si="20"/>
        <v>0</v>
      </c>
      <c r="P196" s="157">
        <f t="shared" si="21"/>
        <v>0</v>
      </c>
      <c r="Q196" s="157">
        <f t="shared" si="22"/>
        <v>0</v>
      </c>
      <c r="R196" s="157">
        <f t="shared" si="23"/>
        <v>0</v>
      </c>
      <c r="S196" s="250"/>
    </row>
    <row r="197" spans="1:19" s="93" customFormat="1" ht="54" x14ac:dyDescent="0.2">
      <c r="A197" s="278"/>
      <c r="B197" s="278"/>
      <c r="C197" s="62" t="s">
        <v>267</v>
      </c>
      <c r="D197" s="62" t="s">
        <v>66</v>
      </c>
      <c r="E197" s="87" t="s">
        <v>361</v>
      </c>
      <c r="F197" s="88" t="s">
        <v>530</v>
      </c>
      <c r="G197" s="96"/>
      <c r="H197" s="130" t="s">
        <v>647</v>
      </c>
      <c r="I197" s="3"/>
      <c r="J197" s="157" t="s">
        <v>18</v>
      </c>
      <c r="K197" s="157">
        <f t="shared" ref="K197:K252" si="30">IF(AND($H197="Yes",NOT(ISERROR(SEARCH("-H-",$C197)))),1,0)</f>
        <v>0</v>
      </c>
      <c r="L197" s="157">
        <f t="shared" si="27"/>
        <v>0</v>
      </c>
      <c r="M197" s="157">
        <f t="shared" si="28"/>
        <v>0</v>
      </c>
      <c r="N197" s="157">
        <f t="shared" si="29"/>
        <v>0</v>
      </c>
      <c r="O197" s="157">
        <f t="shared" si="20"/>
        <v>0</v>
      </c>
      <c r="P197" s="157">
        <f t="shared" si="21"/>
        <v>0</v>
      </c>
      <c r="Q197" s="157">
        <f t="shared" si="22"/>
        <v>0</v>
      </c>
      <c r="R197" s="157">
        <f t="shared" si="23"/>
        <v>0</v>
      </c>
      <c r="S197" s="6"/>
    </row>
    <row r="198" spans="1:19" s="93" customFormat="1" ht="108" x14ac:dyDescent="0.2">
      <c r="A198" s="278"/>
      <c r="B198" s="278"/>
      <c r="C198" s="69" t="s">
        <v>257</v>
      </c>
      <c r="D198" s="69" t="s">
        <v>66</v>
      </c>
      <c r="E198" s="87" t="s">
        <v>353</v>
      </c>
      <c r="F198" s="88" t="s">
        <v>598</v>
      </c>
      <c r="G198" s="96"/>
      <c r="H198" s="132" t="s">
        <v>648</v>
      </c>
      <c r="I198" s="9" t="s">
        <v>856</v>
      </c>
      <c r="J198" s="157" t="s">
        <v>18</v>
      </c>
      <c r="K198" s="157">
        <f t="shared" si="30"/>
        <v>0</v>
      </c>
      <c r="L198" s="157">
        <f t="shared" si="27"/>
        <v>1</v>
      </c>
      <c r="M198" s="157">
        <f t="shared" si="28"/>
        <v>0</v>
      </c>
      <c r="N198" s="157">
        <f t="shared" si="29"/>
        <v>0</v>
      </c>
      <c r="O198" s="157">
        <f t="shared" si="20"/>
        <v>0</v>
      </c>
      <c r="P198" s="157">
        <f t="shared" si="21"/>
        <v>0</v>
      </c>
      <c r="Q198" s="157">
        <f t="shared" si="22"/>
        <v>0</v>
      </c>
      <c r="R198" s="157">
        <f t="shared" si="23"/>
        <v>0</v>
      </c>
      <c r="S198" s="10"/>
    </row>
    <row r="199" spans="1:19" s="93" customFormat="1" ht="36" x14ac:dyDescent="0.2">
      <c r="A199" s="278"/>
      <c r="B199" s="278"/>
      <c r="C199" s="194" t="s">
        <v>564</v>
      </c>
      <c r="D199" s="195" t="s">
        <v>65</v>
      </c>
      <c r="E199" s="196" t="s">
        <v>537</v>
      </c>
      <c r="F199" s="88"/>
      <c r="G199" s="96"/>
      <c r="H199" s="132" t="s">
        <v>647</v>
      </c>
      <c r="I199" s="9"/>
      <c r="J199" s="157" t="s">
        <v>18</v>
      </c>
      <c r="K199" s="157">
        <f t="shared" si="30"/>
        <v>0</v>
      </c>
      <c r="L199" s="157">
        <f t="shared" si="27"/>
        <v>0</v>
      </c>
      <c r="M199" s="157">
        <f t="shared" si="28"/>
        <v>0</v>
      </c>
      <c r="N199" s="157">
        <f t="shared" si="29"/>
        <v>0</v>
      </c>
      <c r="O199" s="157">
        <f t="shared" ref="O199:O252" si="31">IF(AND($H199="Split",$D199="High"),1,0)</f>
        <v>0</v>
      </c>
      <c r="P199" s="157">
        <f t="shared" ref="P199:P252" si="32">IF(AND($H199="Split",$D199="Low"),1,0)</f>
        <v>0</v>
      </c>
      <c r="Q199" s="157">
        <f t="shared" ref="Q199:Q252" si="33">IF(AND($H199="Split",$D199="Unlikely"),1,0)</f>
        <v>0</v>
      </c>
      <c r="R199" s="157">
        <f t="shared" ref="R199:R252" si="34">IF(AND($H199="Split",$D199="Moderate"),1,0)</f>
        <v>0</v>
      </c>
      <c r="S199" s="10"/>
    </row>
    <row r="200" spans="1:19" s="93" customFormat="1" ht="36" x14ac:dyDescent="0.2">
      <c r="A200" s="278"/>
      <c r="B200" s="278"/>
      <c r="C200" s="197" t="s">
        <v>565</v>
      </c>
      <c r="D200" s="198" t="s">
        <v>66</v>
      </c>
      <c r="E200" s="199" t="s">
        <v>538</v>
      </c>
      <c r="F200" s="88"/>
      <c r="G200" s="96"/>
      <c r="H200" s="132" t="s">
        <v>647</v>
      </c>
      <c r="I200" s="9"/>
      <c r="J200" s="157" t="s">
        <v>18</v>
      </c>
      <c r="K200" s="157">
        <f t="shared" si="30"/>
        <v>0</v>
      </c>
      <c r="L200" s="157">
        <f t="shared" si="27"/>
        <v>0</v>
      </c>
      <c r="M200" s="157">
        <f t="shared" si="28"/>
        <v>0</v>
      </c>
      <c r="N200" s="157">
        <f t="shared" si="29"/>
        <v>0</v>
      </c>
      <c r="O200" s="157">
        <f t="shared" si="31"/>
        <v>0</v>
      </c>
      <c r="P200" s="157">
        <f t="shared" si="32"/>
        <v>0</v>
      </c>
      <c r="Q200" s="157">
        <f t="shared" si="33"/>
        <v>0</v>
      </c>
      <c r="R200" s="157">
        <f t="shared" si="34"/>
        <v>0</v>
      </c>
      <c r="S200" s="10"/>
    </row>
    <row r="201" spans="1:19" s="93" customFormat="1" ht="21" thickBot="1" x14ac:dyDescent="0.25">
      <c r="A201" s="278"/>
      <c r="B201" s="278"/>
      <c r="C201" s="69" t="s">
        <v>472</v>
      </c>
      <c r="D201" s="69" t="s">
        <v>390</v>
      </c>
      <c r="E201" s="87" t="s">
        <v>458</v>
      </c>
      <c r="F201" s="88"/>
      <c r="G201" s="96"/>
      <c r="H201" s="131" t="s">
        <v>647</v>
      </c>
      <c r="I201" s="7"/>
      <c r="J201" s="159" t="s">
        <v>18</v>
      </c>
      <c r="K201" s="159">
        <f t="shared" si="30"/>
        <v>0</v>
      </c>
      <c r="L201" s="159">
        <f t="shared" si="27"/>
        <v>0</v>
      </c>
      <c r="M201" s="159">
        <f t="shared" si="28"/>
        <v>0</v>
      </c>
      <c r="N201" s="159">
        <f t="shared" si="29"/>
        <v>0</v>
      </c>
      <c r="O201" s="159">
        <f t="shared" si="31"/>
        <v>0</v>
      </c>
      <c r="P201" s="159">
        <f t="shared" si="32"/>
        <v>0</v>
      </c>
      <c r="Q201" s="159">
        <f t="shared" si="33"/>
        <v>0</v>
      </c>
      <c r="R201" s="159">
        <f t="shared" si="34"/>
        <v>0</v>
      </c>
      <c r="S201" s="8"/>
    </row>
    <row r="202" spans="1:19" s="93" customFormat="1" ht="37" customHeight="1" thickTop="1" x14ac:dyDescent="0.2">
      <c r="A202" s="279" t="s">
        <v>19</v>
      </c>
      <c r="B202" s="290" t="s">
        <v>50</v>
      </c>
      <c r="C202" s="57" t="s">
        <v>268</v>
      </c>
      <c r="D202" s="57" t="s">
        <v>65</v>
      </c>
      <c r="E202" s="78" t="s">
        <v>362</v>
      </c>
      <c r="F202" s="79" t="s">
        <v>157</v>
      </c>
      <c r="G202" s="96"/>
      <c r="H202" s="129" t="s">
        <v>647</v>
      </c>
      <c r="I202" s="4"/>
      <c r="J202" s="156" t="s">
        <v>19</v>
      </c>
      <c r="K202" s="156">
        <f t="shared" si="30"/>
        <v>0</v>
      </c>
      <c r="L202" s="156">
        <f t="shared" si="27"/>
        <v>0</v>
      </c>
      <c r="M202" s="156">
        <f t="shared" si="28"/>
        <v>0</v>
      </c>
      <c r="N202" s="156">
        <f t="shared" si="29"/>
        <v>0</v>
      </c>
      <c r="O202" s="158">
        <f t="shared" si="31"/>
        <v>0</v>
      </c>
      <c r="P202" s="158">
        <f t="shared" si="32"/>
        <v>0</v>
      </c>
      <c r="Q202" s="158">
        <f t="shared" si="33"/>
        <v>0</v>
      </c>
      <c r="R202" s="158">
        <f t="shared" si="34"/>
        <v>0</v>
      </c>
      <c r="S202" s="5"/>
    </row>
    <row r="203" spans="1:19" s="93" customFormat="1" ht="36" x14ac:dyDescent="0.2">
      <c r="A203" s="280"/>
      <c r="B203" s="291"/>
      <c r="C203" s="57" t="s">
        <v>269</v>
      </c>
      <c r="D203" s="57" t="s">
        <v>65</v>
      </c>
      <c r="E203" s="78" t="s">
        <v>363</v>
      </c>
      <c r="F203" s="79" t="s">
        <v>158</v>
      </c>
      <c r="G203" s="96"/>
      <c r="H203" s="130" t="s">
        <v>647</v>
      </c>
      <c r="I203" s="3"/>
      <c r="J203" s="157" t="s">
        <v>19</v>
      </c>
      <c r="K203" s="157">
        <f t="shared" si="30"/>
        <v>0</v>
      </c>
      <c r="L203" s="157">
        <f t="shared" si="27"/>
        <v>0</v>
      </c>
      <c r="M203" s="157">
        <f t="shared" si="28"/>
        <v>0</v>
      </c>
      <c r="N203" s="157">
        <f t="shared" si="29"/>
        <v>0</v>
      </c>
      <c r="O203" s="157">
        <f t="shared" si="31"/>
        <v>0</v>
      </c>
      <c r="P203" s="157">
        <f t="shared" si="32"/>
        <v>0</v>
      </c>
      <c r="Q203" s="157">
        <f t="shared" si="33"/>
        <v>0</v>
      </c>
      <c r="R203" s="157">
        <f t="shared" si="34"/>
        <v>0</v>
      </c>
      <c r="S203" s="6"/>
    </row>
    <row r="204" spans="1:19" s="93" customFormat="1" ht="20" x14ac:dyDescent="0.2">
      <c r="A204" s="280"/>
      <c r="B204" s="291"/>
      <c r="C204" s="57" t="s">
        <v>270</v>
      </c>
      <c r="D204" s="57" t="s">
        <v>65</v>
      </c>
      <c r="E204" s="78" t="s">
        <v>364</v>
      </c>
      <c r="F204" s="79" t="s">
        <v>159</v>
      </c>
      <c r="G204" s="96"/>
      <c r="H204" s="130" t="s">
        <v>647</v>
      </c>
      <c r="I204" s="3"/>
      <c r="J204" s="157" t="s">
        <v>19</v>
      </c>
      <c r="K204" s="157">
        <f t="shared" si="30"/>
        <v>0</v>
      </c>
      <c r="L204" s="157">
        <f t="shared" si="27"/>
        <v>0</v>
      </c>
      <c r="M204" s="157">
        <f t="shared" si="28"/>
        <v>0</v>
      </c>
      <c r="N204" s="157">
        <f t="shared" si="29"/>
        <v>0</v>
      </c>
      <c r="O204" s="157">
        <f t="shared" si="31"/>
        <v>0</v>
      </c>
      <c r="P204" s="157">
        <f t="shared" si="32"/>
        <v>0</v>
      </c>
      <c r="Q204" s="157">
        <f t="shared" si="33"/>
        <v>0</v>
      </c>
      <c r="R204" s="157">
        <f t="shared" si="34"/>
        <v>0</v>
      </c>
      <c r="S204" s="6"/>
    </row>
    <row r="205" spans="1:19" s="93" customFormat="1" ht="36" x14ac:dyDescent="0.2">
      <c r="A205" s="280"/>
      <c r="B205" s="291"/>
      <c r="C205" s="57" t="s">
        <v>271</v>
      </c>
      <c r="D205" s="57" t="s">
        <v>65</v>
      </c>
      <c r="E205" s="78" t="s">
        <v>365</v>
      </c>
      <c r="F205" s="79" t="s">
        <v>160</v>
      </c>
      <c r="G205" s="96"/>
      <c r="H205" s="130" t="s">
        <v>647</v>
      </c>
      <c r="I205" s="3"/>
      <c r="J205" s="157" t="s">
        <v>19</v>
      </c>
      <c r="K205" s="157">
        <f t="shared" si="30"/>
        <v>0</v>
      </c>
      <c r="L205" s="157">
        <f t="shared" si="27"/>
        <v>0</v>
      </c>
      <c r="M205" s="157">
        <f t="shared" si="28"/>
        <v>0</v>
      </c>
      <c r="N205" s="157">
        <f t="shared" si="29"/>
        <v>0</v>
      </c>
      <c r="O205" s="157">
        <f t="shared" si="31"/>
        <v>0</v>
      </c>
      <c r="P205" s="157">
        <f t="shared" si="32"/>
        <v>0</v>
      </c>
      <c r="Q205" s="157">
        <f t="shared" si="33"/>
        <v>0</v>
      </c>
      <c r="R205" s="157">
        <f t="shared" si="34"/>
        <v>0</v>
      </c>
      <c r="S205" s="6"/>
    </row>
    <row r="206" spans="1:19" s="93" customFormat="1" ht="36" x14ac:dyDescent="0.2">
      <c r="A206" s="280"/>
      <c r="B206" s="291"/>
      <c r="C206" s="57" t="s">
        <v>272</v>
      </c>
      <c r="D206" s="57" t="s">
        <v>65</v>
      </c>
      <c r="E206" s="78" t="s">
        <v>366</v>
      </c>
      <c r="F206" s="79" t="s">
        <v>161</v>
      </c>
      <c r="G206" s="96"/>
      <c r="H206" s="130" t="s">
        <v>647</v>
      </c>
      <c r="I206" s="3"/>
      <c r="J206" s="157" t="s">
        <v>19</v>
      </c>
      <c r="K206" s="157">
        <f t="shared" si="30"/>
        <v>0</v>
      </c>
      <c r="L206" s="157">
        <f t="shared" si="27"/>
        <v>0</v>
      </c>
      <c r="M206" s="157">
        <f t="shared" si="28"/>
        <v>0</v>
      </c>
      <c r="N206" s="157">
        <f t="shared" si="29"/>
        <v>0</v>
      </c>
      <c r="O206" s="157">
        <f t="shared" si="31"/>
        <v>0</v>
      </c>
      <c r="P206" s="157">
        <f t="shared" si="32"/>
        <v>0</v>
      </c>
      <c r="Q206" s="157">
        <f t="shared" si="33"/>
        <v>0</v>
      </c>
      <c r="R206" s="157">
        <f t="shared" si="34"/>
        <v>0</v>
      </c>
      <c r="S206" s="6"/>
    </row>
    <row r="207" spans="1:19" s="93" customFormat="1" ht="36" x14ac:dyDescent="0.2">
      <c r="A207" s="280"/>
      <c r="B207" s="291"/>
      <c r="C207" s="89" t="s">
        <v>273</v>
      </c>
      <c r="D207" s="57" t="s">
        <v>66</v>
      </c>
      <c r="E207" s="85" t="s">
        <v>367</v>
      </c>
      <c r="F207" s="86" t="s">
        <v>162</v>
      </c>
      <c r="G207" s="96"/>
      <c r="H207" s="130" t="s">
        <v>647</v>
      </c>
      <c r="I207" s="3"/>
      <c r="J207" s="157" t="s">
        <v>19</v>
      </c>
      <c r="K207" s="157">
        <f t="shared" si="30"/>
        <v>0</v>
      </c>
      <c r="L207" s="157">
        <f t="shared" si="27"/>
        <v>0</v>
      </c>
      <c r="M207" s="157">
        <f t="shared" si="28"/>
        <v>0</v>
      </c>
      <c r="N207" s="157">
        <f t="shared" si="29"/>
        <v>0</v>
      </c>
      <c r="O207" s="157">
        <f t="shared" si="31"/>
        <v>0</v>
      </c>
      <c r="P207" s="157">
        <f t="shared" si="32"/>
        <v>0</v>
      </c>
      <c r="Q207" s="157">
        <f t="shared" si="33"/>
        <v>0</v>
      </c>
      <c r="R207" s="157">
        <f t="shared" si="34"/>
        <v>0</v>
      </c>
      <c r="S207" s="6"/>
    </row>
    <row r="208" spans="1:19" s="93" customFormat="1" ht="72" x14ac:dyDescent="0.2">
      <c r="A208" s="280"/>
      <c r="B208" s="291"/>
      <c r="C208" s="89" t="s">
        <v>382</v>
      </c>
      <c r="D208" s="57" t="s">
        <v>67</v>
      </c>
      <c r="E208" s="85" t="s">
        <v>381</v>
      </c>
      <c r="F208" s="86" t="s">
        <v>383</v>
      </c>
      <c r="G208" s="96"/>
      <c r="H208" s="132" t="s">
        <v>648</v>
      </c>
      <c r="I208" s="9" t="s">
        <v>921</v>
      </c>
      <c r="J208" s="157" t="s">
        <v>19</v>
      </c>
      <c r="K208" s="157">
        <f t="shared" si="30"/>
        <v>0</v>
      </c>
      <c r="L208" s="157">
        <f t="shared" si="27"/>
        <v>0</v>
      </c>
      <c r="M208" s="157">
        <f t="shared" si="28"/>
        <v>1</v>
      </c>
      <c r="N208" s="157">
        <f t="shared" si="29"/>
        <v>0</v>
      </c>
      <c r="O208" s="157">
        <f t="shared" si="31"/>
        <v>0</v>
      </c>
      <c r="P208" s="157">
        <f t="shared" si="32"/>
        <v>0</v>
      </c>
      <c r="Q208" s="157">
        <f t="shared" si="33"/>
        <v>0</v>
      </c>
      <c r="R208" s="157">
        <f t="shared" si="34"/>
        <v>0</v>
      </c>
      <c r="S208" s="10"/>
    </row>
    <row r="209" spans="1:19" s="93" customFormat="1" ht="36" x14ac:dyDescent="0.2">
      <c r="A209" s="280"/>
      <c r="B209" s="291"/>
      <c r="C209" s="200" t="s">
        <v>566</v>
      </c>
      <c r="D209" s="201" t="s">
        <v>65</v>
      </c>
      <c r="E209" s="202" t="s">
        <v>537</v>
      </c>
      <c r="F209" s="86"/>
      <c r="G209" s="96"/>
      <c r="H209" s="132" t="s">
        <v>647</v>
      </c>
      <c r="I209" s="9"/>
      <c r="J209" s="157" t="s">
        <v>19</v>
      </c>
      <c r="K209" s="157">
        <f t="shared" si="30"/>
        <v>0</v>
      </c>
      <c r="L209" s="157">
        <f t="shared" si="27"/>
        <v>0</v>
      </c>
      <c r="M209" s="157">
        <f t="shared" si="28"/>
        <v>0</v>
      </c>
      <c r="N209" s="157">
        <f t="shared" si="29"/>
        <v>0</v>
      </c>
      <c r="O209" s="157">
        <f t="shared" si="31"/>
        <v>0</v>
      </c>
      <c r="P209" s="157">
        <f t="shared" si="32"/>
        <v>0</v>
      </c>
      <c r="Q209" s="157">
        <f t="shared" si="33"/>
        <v>0</v>
      </c>
      <c r="R209" s="157">
        <f t="shared" si="34"/>
        <v>0</v>
      </c>
      <c r="S209" s="10"/>
    </row>
    <row r="210" spans="1:19" s="93" customFormat="1" ht="36" x14ac:dyDescent="0.2">
      <c r="A210" s="280"/>
      <c r="B210" s="291"/>
      <c r="C210" s="206" t="s">
        <v>567</v>
      </c>
      <c r="D210" s="207" t="s">
        <v>66</v>
      </c>
      <c r="E210" s="208" t="s">
        <v>538</v>
      </c>
      <c r="F210" s="86"/>
      <c r="G210" s="96"/>
      <c r="H210" s="132" t="s">
        <v>647</v>
      </c>
      <c r="I210" s="9"/>
      <c r="J210" s="157" t="s">
        <v>19</v>
      </c>
      <c r="K210" s="157">
        <f t="shared" si="30"/>
        <v>0</v>
      </c>
      <c r="L210" s="157">
        <f t="shared" si="27"/>
        <v>0</v>
      </c>
      <c r="M210" s="157">
        <f t="shared" si="28"/>
        <v>0</v>
      </c>
      <c r="N210" s="157">
        <f t="shared" si="29"/>
        <v>0</v>
      </c>
      <c r="O210" s="157">
        <f t="shared" si="31"/>
        <v>0</v>
      </c>
      <c r="P210" s="157">
        <f t="shared" si="32"/>
        <v>0</v>
      </c>
      <c r="Q210" s="157">
        <f t="shared" si="33"/>
        <v>0</v>
      </c>
      <c r="R210" s="157">
        <f t="shared" si="34"/>
        <v>0</v>
      </c>
      <c r="S210" s="10"/>
    </row>
    <row r="211" spans="1:19" s="93" customFormat="1" ht="21" thickBot="1" x14ac:dyDescent="0.25">
      <c r="A211" s="281"/>
      <c r="B211" s="292"/>
      <c r="C211" s="89" t="s">
        <v>474</v>
      </c>
      <c r="D211" s="57" t="s">
        <v>390</v>
      </c>
      <c r="E211" s="85" t="s">
        <v>458</v>
      </c>
      <c r="F211" s="86"/>
      <c r="G211" s="96"/>
      <c r="H211" s="131" t="s">
        <v>647</v>
      </c>
      <c r="I211" s="7"/>
      <c r="J211" s="157" t="s">
        <v>19</v>
      </c>
      <c r="K211" s="157">
        <f t="shared" si="30"/>
        <v>0</v>
      </c>
      <c r="L211" s="157">
        <f t="shared" si="27"/>
        <v>0</v>
      </c>
      <c r="M211" s="157">
        <f t="shared" si="28"/>
        <v>0</v>
      </c>
      <c r="N211" s="157">
        <f t="shared" si="29"/>
        <v>0</v>
      </c>
      <c r="O211" s="159">
        <f t="shared" si="31"/>
        <v>0</v>
      </c>
      <c r="P211" s="159">
        <f t="shared" si="32"/>
        <v>0</v>
      </c>
      <c r="Q211" s="159">
        <f t="shared" si="33"/>
        <v>0</v>
      </c>
      <c r="R211" s="159">
        <f t="shared" si="34"/>
        <v>0</v>
      </c>
      <c r="S211" s="8"/>
    </row>
    <row r="212" spans="1:19" s="93" customFormat="1" ht="271" thickTop="1" x14ac:dyDescent="0.2">
      <c r="A212" s="282" t="s">
        <v>20</v>
      </c>
      <c r="B212" s="282" t="s">
        <v>51</v>
      </c>
      <c r="C212" s="62" t="s">
        <v>274</v>
      </c>
      <c r="D212" s="62" t="s">
        <v>65</v>
      </c>
      <c r="E212" s="67" t="s">
        <v>368</v>
      </c>
      <c r="F212" s="81" t="s">
        <v>163</v>
      </c>
      <c r="G212" s="96"/>
      <c r="H212" s="129" t="s">
        <v>648</v>
      </c>
      <c r="I212" s="4" t="s">
        <v>862</v>
      </c>
      <c r="J212" s="156" t="s">
        <v>20</v>
      </c>
      <c r="K212" s="156">
        <f t="shared" si="30"/>
        <v>1</v>
      </c>
      <c r="L212" s="156">
        <f t="shared" si="27"/>
        <v>0</v>
      </c>
      <c r="M212" s="156">
        <f t="shared" si="28"/>
        <v>0</v>
      </c>
      <c r="N212" s="156">
        <f t="shared" si="29"/>
        <v>0</v>
      </c>
      <c r="O212" s="158">
        <f t="shared" si="31"/>
        <v>0</v>
      </c>
      <c r="P212" s="158">
        <f t="shared" si="32"/>
        <v>0</v>
      </c>
      <c r="Q212" s="158">
        <f t="shared" si="33"/>
        <v>0</v>
      </c>
      <c r="R212" s="158">
        <f t="shared" si="34"/>
        <v>0</v>
      </c>
      <c r="S212" s="5"/>
    </row>
    <row r="213" spans="1:19" s="93" customFormat="1" ht="36" x14ac:dyDescent="0.2">
      <c r="A213" s="278"/>
      <c r="B213" s="278"/>
      <c r="C213" s="62" t="s">
        <v>275</v>
      </c>
      <c r="D213" s="62" t="s">
        <v>65</v>
      </c>
      <c r="E213" s="87" t="s">
        <v>369</v>
      </c>
      <c r="F213" s="88" t="s">
        <v>164</v>
      </c>
      <c r="G213" s="96"/>
      <c r="H213" s="130" t="s">
        <v>647</v>
      </c>
      <c r="I213" s="3"/>
      <c r="J213" s="157" t="s">
        <v>20</v>
      </c>
      <c r="K213" s="157">
        <f t="shared" si="30"/>
        <v>0</v>
      </c>
      <c r="L213" s="157">
        <f t="shared" si="27"/>
        <v>0</v>
      </c>
      <c r="M213" s="157">
        <f t="shared" si="28"/>
        <v>0</v>
      </c>
      <c r="N213" s="157">
        <f t="shared" si="29"/>
        <v>0</v>
      </c>
      <c r="O213" s="157">
        <f t="shared" si="31"/>
        <v>0</v>
      </c>
      <c r="P213" s="157">
        <f t="shared" si="32"/>
        <v>0</v>
      </c>
      <c r="Q213" s="157">
        <f t="shared" si="33"/>
        <v>0</v>
      </c>
      <c r="R213" s="157">
        <f t="shared" si="34"/>
        <v>0</v>
      </c>
      <c r="S213" s="6"/>
    </row>
    <row r="214" spans="1:19" s="93" customFormat="1" ht="36" x14ac:dyDescent="0.2">
      <c r="A214" s="278"/>
      <c r="B214" s="278"/>
      <c r="C214" s="62" t="s">
        <v>276</v>
      </c>
      <c r="D214" s="62" t="s">
        <v>65</v>
      </c>
      <c r="E214" s="67" t="s">
        <v>370</v>
      </c>
      <c r="F214" s="81" t="s">
        <v>165</v>
      </c>
      <c r="G214" s="96"/>
      <c r="H214" s="130" t="s">
        <v>647</v>
      </c>
      <c r="I214" s="3"/>
      <c r="J214" s="157" t="s">
        <v>20</v>
      </c>
      <c r="K214" s="157">
        <f t="shared" si="30"/>
        <v>0</v>
      </c>
      <c r="L214" s="157">
        <f t="shared" si="27"/>
        <v>0</v>
      </c>
      <c r="M214" s="157">
        <f t="shared" si="28"/>
        <v>0</v>
      </c>
      <c r="N214" s="157">
        <f t="shared" si="29"/>
        <v>0</v>
      </c>
      <c r="O214" s="157">
        <f t="shared" si="31"/>
        <v>0</v>
      </c>
      <c r="P214" s="157">
        <f t="shared" si="32"/>
        <v>0</v>
      </c>
      <c r="Q214" s="157">
        <f t="shared" si="33"/>
        <v>0</v>
      </c>
      <c r="R214" s="157">
        <f t="shared" si="34"/>
        <v>0</v>
      </c>
      <c r="S214" s="6"/>
    </row>
    <row r="215" spans="1:19" s="93" customFormat="1" ht="20" x14ac:dyDescent="0.2">
      <c r="A215" s="278"/>
      <c r="B215" s="278"/>
      <c r="C215" s="62" t="s">
        <v>277</v>
      </c>
      <c r="D215" s="62" t="s">
        <v>66</v>
      </c>
      <c r="E215" s="87" t="s">
        <v>328</v>
      </c>
      <c r="F215" s="88" t="s">
        <v>166</v>
      </c>
      <c r="G215" s="96"/>
      <c r="H215" s="130" t="s">
        <v>647</v>
      </c>
      <c r="I215" s="3"/>
      <c r="J215" s="157" t="s">
        <v>20</v>
      </c>
      <c r="K215" s="157">
        <f t="shared" si="30"/>
        <v>0</v>
      </c>
      <c r="L215" s="157">
        <f t="shared" si="27"/>
        <v>0</v>
      </c>
      <c r="M215" s="157">
        <f t="shared" si="28"/>
        <v>0</v>
      </c>
      <c r="N215" s="157">
        <f t="shared" si="29"/>
        <v>0</v>
      </c>
      <c r="O215" s="157">
        <f t="shared" si="31"/>
        <v>0</v>
      </c>
      <c r="P215" s="157">
        <f t="shared" si="32"/>
        <v>0</v>
      </c>
      <c r="Q215" s="157">
        <f t="shared" si="33"/>
        <v>0</v>
      </c>
      <c r="R215" s="157">
        <f t="shared" si="34"/>
        <v>0</v>
      </c>
      <c r="S215" s="6"/>
    </row>
    <row r="216" spans="1:19" s="93" customFormat="1" ht="108" x14ac:dyDescent="0.2">
      <c r="A216" s="278"/>
      <c r="B216" s="278"/>
      <c r="C216" s="62" t="s">
        <v>278</v>
      </c>
      <c r="D216" s="62" t="s">
        <v>66</v>
      </c>
      <c r="E216" s="87" t="s">
        <v>371</v>
      </c>
      <c r="F216" s="88" t="s">
        <v>167</v>
      </c>
      <c r="G216" s="96"/>
      <c r="H216" s="130" t="s">
        <v>648</v>
      </c>
      <c r="I216" s="3" t="s">
        <v>652</v>
      </c>
      <c r="J216" s="157" t="s">
        <v>20</v>
      </c>
      <c r="K216" s="157">
        <f t="shared" si="30"/>
        <v>0</v>
      </c>
      <c r="L216" s="157">
        <f t="shared" si="27"/>
        <v>1</v>
      </c>
      <c r="M216" s="157">
        <f t="shared" si="28"/>
        <v>0</v>
      </c>
      <c r="N216" s="157">
        <f t="shared" si="29"/>
        <v>0</v>
      </c>
      <c r="O216" s="157">
        <f t="shared" si="31"/>
        <v>0</v>
      </c>
      <c r="P216" s="157">
        <f t="shared" si="32"/>
        <v>0</v>
      </c>
      <c r="Q216" s="157">
        <f t="shared" si="33"/>
        <v>0</v>
      </c>
      <c r="R216" s="157">
        <f t="shared" si="34"/>
        <v>0</v>
      </c>
      <c r="S216" s="6"/>
    </row>
    <row r="217" spans="1:19" s="93" customFormat="1" ht="36" x14ac:dyDescent="0.2">
      <c r="A217" s="278"/>
      <c r="B217" s="278"/>
      <c r="C217" s="62" t="s">
        <v>279</v>
      </c>
      <c r="D217" s="62" t="s">
        <v>66</v>
      </c>
      <c r="E217" s="67" t="s">
        <v>372</v>
      </c>
      <c r="F217" s="81" t="s">
        <v>168</v>
      </c>
      <c r="G217" s="96"/>
      <c r="H217" s="132" t="s">
        <v>647</v>
      </c>
      <c r="I217" s="9"/>
      <c r="J217" s="157" t="s">
        <v>20</v>
      </c>
      <c r="K217" s="157">
        <f t="shared" si="30"/>
        <v>0</v>
      </c>
      <c r="L217" s="157">
        <f t="shared" si="27"/>
        <v>0</v>
      </c>
      <c r="M217" s="157">
        <f t="shared" si="28"/>
        <v>0</v>
      </c>
      <c r="N217" s="157">
        <f t="shared" si="29"/>
        <v>0</v>
      </c>
      <c r="O217" s="157">
        <f t="shared" si="31"/>
        <v>0</v>
      </c>
      <c r="P217" s="157">
        <f t="shared" si="32"/>
        <v>0</v>
      </c>
      <c r="Q217" s="157">
        <f t="shared" si="33"/>
        <v>0</v>
      </c>
      <c r="R217" s="157">
        <f t="shared" si="34"/>
        <v>0</v>
      </c>
      <c r="S217" s="10"/>
    </row>
    <row r="218" spans="1:19" s="93" customFormat="1" ht="36" x14ac:dyDescent="0.2">
      <c r="A218" s="278"/>
      <c r="B218" s="278"/>
      <c r="C218" s="194" t="s">
        <v>568</v>
      </c>
      <c r="D218" s="195" t="s">
        <v>65</v>
      </c>
      <c r="E218" s="196" t="s">
        <v>537</v>
      </c>
      <c r="F218" s="81"/>
      <c r="G218" s="96"/>
      <c r="H218" s="132" t="s">
        <v>647</v>
      </c>
      <c r="I218" s="9"/>
      <c r="J218" s="157" t="s">
        <v>20</v>
      </c>
      <c r="K218" s="157">
        <f t="shared" si="30"/>
        <v>0</v>
      </c>
      <c r="L218" s="157">
        <f t="shared" si="27"/>
        <v>0</v>
      </c>
      <c r="M218" s="157">
        <f t="shared" si="28"/>
        <v>0</v>
      </c>
      <c r="N218" s="157">
        <f t="shared" si="29"/>
        <v>0</v>
      </c>
      <c r="O218" s="157">
        <f t="shared" si="31"/>
        <v>0</v>
      </c>
      <c r="P218" s="157">
        <f t="shared" si="32"/>
        <v>0</v>
      </c>
      <c r="Q218" s="157">
        <f t="shared" si="33"/>
        <v>0</v>
      </c>
      <c r="R218" s="157">
        <f t="shared" si="34"/>
        <v>0</v>
      </c>
      <c r="S218" s="10"/>
    </row>
    <row r="219" spans="1:19" s="93" customFormat="1" ht="36" x14ac:dyDescent="0.2">
      <c r="A219" s="278"/>
      <c r="B219" s="278"/>
      <c r="C219" s="197" t="s">
        <v>569</v>
      </c>
      <c r="D219" s="198" t="s">
        <v>66</v>
      </c>
      <c r="E219" s="199" t="s">
        <v>538</v>
      </c>
      <c r="F219" s="81"/>
      <c r="G219" s="96"/>
      <c r="H219" s="132" t="s">
        <v>647</v>
      </c>
      <c r="I219" s="9"/>
      <c r="J219" s="157" t="s">
        <v>20</v>
      </c>
      <c r="K219" s="157">
        <f t="shared" si="30"/>
        <v>0</v>
      </c>
      <c r="L219" s="157">
        <f t="shared" si="27"/>
        <v>0</v>
      </c>
      <c r="M219" s="157">
        <f t="shared" si="28"/>
        <v>0</v>
      </c>
      <c r="N219" s="157">
        <f t="shared" si="29"/>
        <v>0</v>
      </c>
      <c r="O219" s="157">
        <f t="shared" si="31"/>
        <v>0</v>
      </c>
      <c r="P219" s="157">
        <f t="shared" si="32"/>
        <v>0</v>
      </c>
      <c r="Q219" s="157">
        <f t="shared" si="33"/>
        <v>0</v>
      </c>
      <c r="R219" s="157">
        <f t="shared" si="34"/>
        <v>0</v>
      </c>
      <c r="S219" s="10"/>
    </row>
    <row r="220" spans="1:19" s="93" customFormat="1" ht="20" x14ac:dyDescent="0.2">
      <c r="A220" s="278"/>
      <c r="B220" s="278"/>
      <c r="C220" s="62" t="s">
        <v>475</v>
      </c>
      <c r="D220" s="62" t="s">
        <v>390</v>
      </c>
      <c r="E220" s="67" t="s">
        <v>458</v>
      </c>
      <c r="F220" s="81"/>
      <c r="G220" s="96"/>
      <c r="H220" s="131" t="s">
        <v>647</v>
      </c>
      <c r="I220" s="7"/>
      <c r="J220" s="159" t="s">
        <v>20</v>
      </c>
      <c r="K220" s="159">
        <f t="shared" si="30"/>
        <v>0</v>
      </c>
      <c r="L220" s="159">
        <f t="shared" si="27"/>
        <v>0</v>
      </c>
      <c r="M220" s="159">
        <f t="shared" si="28"/>
        <v>0</v>
      </c>
      <c r="N220" s="159">
        <f t="shared" si="29"/>
        <v>0</v>
      </c>
      <c r="O220" s="159">
        <f t="shared" si="31"/>
        <v>0</v>
      </c>
      <c r="P220" s="159">
        <f t="shared" si="32"/>
        <v>0</v>
      </c>
      <c r="Q220" s="159">
        <f t="shared" si="33"/>
        <v>0</v>
      </c>
      <c r="R220" s="159">
        <f t="shared" si="34"/>
        <v>0</v>
      </c>
      <c r="S220" s="8"/>
    </row>
    <row r="221" spans="1:19" s="93" customFormat="1" ht="145" thickTop="1" x14ac:dyDescent="0.2">
      <c r="A221" s="280"/>
      <c r="B221" s="280"/>
      <c r="C221" s="57" t="s">
        <v>280</v>
      </c>
      <c r="D221" s="57" t="s">
        <v>65</v>
      </c>
      <c r="E221" s="78" t="s">
        <v>619</v>
      </c>
      <c r="F221" s="79" t="s">
        <v>169</v>
      </c>
      <c r="G221" s="96"/>
      <c r="H221" s="130" t="s">
        <v>647</v>
      </c>
      <c r="I221" s="3"/>
      <c r="J221" s="157" t="s">
        <v>21</v>
      </c>
      <c r="K221" s="157">
        <f t="shared" si="30"/>
        <v>0</v>
      </c>
      <c r="L221" s="157">
        <f t="shared" si="27"/>
        <v>0</v>
      </c>
      <c r="M221" s="157">
        <f t="shared" si="28"/>
        <v>0</v>
      </c>
      <c r="N221" s="157">
        <f t="shared" si="29"/>
        <v>0</v>
      </c>
      <c r="O221" s="157">
        <f t="shared" si="31"/>
        <v>0</v>
      </c>
      <c r="P221" s="157">
        <f t="shared" si="32"/>
        <v>0</v>
      </c>
      <c r="Q221" s="157">
        <f t="shared" si="33"/>
        <v>0</v>
      </c>
      <c r="R221" s="157">
        <f t="shared" si="34"/>
        <v>0</v>
      </c>
      <c r="S221" s="255" t="s">
        <v>923</v>
      </c>
    </row>
    <row r="222" spans="1:19" s="93" customFormat="1" ht="36" x14ac:dyDescent="0.2">
      <c r="A222" s="280"/>
      <c r="B222" s="280"/>
      <c r="C222" s="89" t="s">
        <v>281</v>
      </c>
      <c r="D222" s="57" t="s">
        <v>65</v>
      </c>
      <c r="E222" s="78" t="s">
        <v>373</v>
      </c>
      <c r="F222" s="79" t="s">
        <v>170</v>
      </c>
      <c r="G222" s="96"/>
      <c r="H222" s="130" t="s">
        <v>647</v>
      </c>
      <c r="I222" s="3"/>
      <c r="J222" s="157" t="s">
        <v>21</v>
      </c>
      <c r="K222" s="157">
        <f t="shared" si="30"/>
        <v>0</v>
      </c>
      <c r="L222" s="157">
        <f t="shared" si="27"/>
        <v>0</v>
      </c>
      <c r="M222" s="157">
        <f t="shared" si="28"/>
        <v>0</v>
      </c>
      <c r="N222" s="157">
        <f t="shared" si="29"/>
        <v>0</v>
      </c>
      <c r="O222" s="157">
        <f t="shared" si="31"/>
        <v>0</v>
      </c>
      <c r="P222" s="157">
        <f t="shared" si="32"/>
        <v>0</v>
      </c>
      <c r="Q222" s="157">
        <f t="shared" si="33"/>
        <v>0</v>
      </c>
      <c r="R222" s="157">
        <f t="shared" si="34"/>
        <v>0</v>
      </c>
      <c r="S222" s="236"/>
    </row>
    <row r="223" spans="1:19" s="93" customFormat="1" ht="36" x14ac:dyDescent="0.2">
      <c r="A223" s="280"/>
      <c r="B223" s="280"/>
      <c r="C223" s="65" t="s">
        <v>282</v>
      </c>
      <c r="D223" s="65" t="s">
        <v>65</v>
      </c>
      <c r="E223" s="66" t="s">
        <v>329</v>
      </c>
      <c r="F223" s="68" t="s">
        <v>171</v>
      </c>
      <c r="G223" s="100"/>
      <c r="H223" s="103" t="str">
        <f>IF(ISBLANK(H247),"Waiting",H247)</f>
        <v>No</v>
      </c>
      <c r="I223" s="3"/>
      <c r="J223" s="157" t="s">
        <v>21</v>
      </c>
      <c r="K223" s="157">
        <f t="shared" si="30"/>
        <v>0</v>
      </c>
      <c r="L223" s="157">
        <f t="shared" si="27"/>
        <v>0</v>
      </c>
      <c r="M223" s="157">
        <f t="shared" si="28"/>
        <v>0</v>
      </c>
      <c r="N223" s="157">
        <f t="shared" si="29"/>
        <v>0</v>
      </c>
      <c r="O223" s="157">
        <f t="shared" si="31"/>
        <v>0</v>
      </c>
      <c r="P223" s="157">
        <f t="shared" si="32"/>
        <v>0</v>
      </c>
      <c r="Q223" s="157">
        <f t="shared" si="33"/>
        <v>0</v>
      </c>
      <c r="R223" s="157">
        <f t="shared" si="34"/>
        <v>0</v>
      </c>
      <c r="S223" s="236"/>
    </row>
    <row r="224" spans="1:19" s="93" customFormat="1" ht="54" x14ac:dyDescent="0.2">
      <c r="A224" s="280"/>
      <c r="B224" s="280"/>
      <c r="C224" s="65" t="s">
        <v>283</v>
      </c>
      <c r="D224" s="65" t="s">
        <v>65</v>
      </c>
      <c r="E224" s="66" t="s">
        <v>374</v>
      </c>
      <c r="F224" s="68" t="s">
        <v>172</v>
      </c>
      <c r="G224" s="100"/>
      <c r="H224" s="103" t="str">
        <f>IF(ISBLANK(H248),"Waiting",H248)</f>
        <v>No</v>
      </c>
      <c r="I224" s="3"/>
      <c r="J224" s="157" t="s">
        <v>21</v>
      </c>
      <c r="K224" s="157">
        <f t="shared" si="30"/>
        <v>0</v>
      </c>
      <c r="L224" s="157">
        <f t="shared" si="27"/>
        <v>0</v>
      </c>
      <c r="M224" s="157">
        <f t="shared" si="28"/>
        <v>0</v>
      </c>
      <c r="N224" s="157">
        <f t="shared" si="29"/>
        <v>0</v>
      </c>
      <c r="O224" s="157">
        <f t="shared" si="31"/>
        <v>0</v>
      </c>
      <c r="P224" s="157">
        <f t="shared" si="32"/>
        <v>0</v>
      </c>
      <c r="Q224" s="157">
        <f t="shared" si="33"/>
        <v>0</v>
      </c>
      <c r="R224" s="157">
        <f t="shared" si="34"/>
        <v>0</v>
      </c>
      <c r="S224" s="6"/>
    </row>
    <row r="225" spans="1:19" s="93" customFormat="1" ht="54" x14ac:dyDescent="0.2">
      <c r="A225" s="280"/>
      <c r="B225" s="280"/>
      <c r="C225" s="57" t="s">
        <v>284</v>
      </c>
      <c r="D225" s="57" t="s">
        <v>65</v>
      </c>
      <c r="E225" s="78" t="s">
        <v>375</v>
      </c>
      <c r="F225" s="79" t="s">
        <v>531</v>
      </c>
      <c r="G225" s="96"/>
      <c r="H225" s="130" t="s">
        <v>647</v>
      </c>
      <c r="I225" s="3"/>
      <c r="J225" s="157" t="s">
        <v>21</v>
      </c>
      <c r="K225" s="157">
        <f t="shared" si="30"/>
        <v>0</v>
      </c>
      <c r="L225" s="157">
        <f t="shared" si="27"/>
        <v>0</v>
      </c>
      <c r="M225" s="157">
        <f t="shared" si="28"/>
        <v>0</v>
      </c>
      <c r="N225" s="157">
        <f t="shared" si="29"/>
        <v>0</v>
      </c>
      <c r="O225" s="157">
        <f t="shared" si="31"/>
        <v>0</v>
      </c>
      <c r="P225" s="157">
        <f t="shared" si="32"/>
        <v>0</v>
      </c>
      <c r="Q225" s="157">
        <f t="shared" si="33"/>
        <v>0</v>
      </c>
      <c r="R225" s="157">
        <f t="shared" si="34"/>
        <v>0</v>
      </c>
      <c r="S225" s="6"/>
    </row>
    <row r="226" spans="1:19" s="93" customFormat="1" ht="72" x14ac:dyDescent="0.2">
      <c r="A226" s="280"/>
      <c r="B226" s="280"/>
      <c r="C226" s="57" t="s">
        <v>285</v>
      </c>
      <c r="D226" s="57" t="s">
        <v>65</v>
      </c>
      <c r="E226" s="78" t="s">
        <v>620</v>
      </c>
      <c r="F226" s="79" t="s">
        <v>173</v>
      </c>
      <c r="G226" s="96"/>
      <c r="H226" s="130" t="s">
        <v>647</v>
      </c>
      <c r="I226" s="3"/>
      <c r="J226" s="157" t="s">
        <v>21</v>
      </c>
      <c r="K226" s="157">
        <f t="shared" si="30"/>
        <v>0</v>
      </c>
      <c r="L226" s="157">
        <f t="shared" si="27"/>
        <v>0</v>
      </c>
      <c r="M226" s="157">
        <f t="shared" si="28"/>
        <v>0</v>
      </c>
      <c r="N226" s="157">
        <f t="shared" si="29"/>
        <v>0</v>
      </c>
      <c r="O226" s="157">
        <f t="shared" si="31"/>
        <v>0</v>
      </c>
      <c r="P226" s="157">
        <f t="shared" si="32"/>
        <v>0</v>
      </c>
      <c r="Q226" s="157">
        <f t="shared" si="33"/>
        <v>0</v>
      </c>
      <c r="R226" s="157">
        <f t="shared" si="34"/>
        <v>0</v>
      </c>
      <c r="S226" s="214"/>
    </row>
    <row r="227" spans="1:19" s="102" customFormat="1" ht="162" x14ac:dyDescent="0.2">
      <c r="A227" s="280"/>
      <c r="B227" s="280"/>
      <c r="C227" s="65" t="s">
        <v>256</v>
      </c>
      <c r="D227" s="65" t="s">
        <v>65</v>
      </c>
      <c r="E227" s="66" t="s">
        <v>352</v>
      </c>
      <c r="F227" s="68" t="s">
        <v>145</v>
      </c>
      <c r="G227" s="100"/>
      <c r="H227" s="103" t="str">
        <f>IF(ISBLANK(H195),"Waiting",H195)</f>
        <v>Yes</v>
      </c>
      <c r="I227" s="3" t="s">
        <v>839</v>
      </c>
      <c r="J227" s="157" t="s">
        <v>21</v>
      </c>
      <c r="K227" s="157">
        <f t="shared" si="30"/>
        <v>1</v>
      </c>
      <c r="L227" s="157">
        <f t="shared" si="27"/>
        <v>0</v>
      </c>
      <c r="M227" s="157">
        <f t="shared" si="28"/>
        <v>0</v>
      </c>
      <c r="N227" s="157">
        <f t="shared" si="29"/>
        <v>0</v>
      </c>
      <c r="O227" s="157">
        <f t="shared" si="31"/>
        <v>0</v>
      </c>
      <c r="P227" s="157">
        <f t="shared" si="32"/>
        <v>0</v>
      </c>
      <c r="Q227" s="157">
        <f t="shared" si="33"/>
        <v>0</v>
      </c>
      <c r="R227" s="157">
        <f t="shared" si="34"/>
        <v>0</v>
      </c>
      <c r="S227" s="6"/>
    </row>
    <row r="228" spans="1:19" s="93" customFormat="1" ht="36" x14ac:dyDescent="0.2">
      <c r="A228" s="280"/>
      <c r="B228" s="280"/>
      <c r="C228" s="57" t="s">
        <v>286</v>
      </c>
      <c r="D228" s="57" t="s">
        <v>65</v>
      </c>
      <c r="E228" s="78" t="s">
        <v>376</v>
      </c>
      <c r="F228" s="79" t="s">
        <v>174</v>
      </c>
      <c r="G228" s="96"/>
      <c r="H228" s="130" t="s">
        <v>647</v>
      </c>
      <c r="I228" s="3"/>
      <c r="J228" s="157" t="s">
        <v>21</v>
      </c>
      <c r="K228" s="157">
        <f t="shared" si="30"/>
        <v>0</v>
      </c>
      <c r="L228" s="157">
        <f t="shared" si="27"/>
        <v>0</v>
      </c>
      <c r="M228" s="157">
        <f t="shared" si="28"/>
        <v>0</v>
      </c>
      <c r="N228" s="157">
        <f t="shared" si="29"/>
        <v>0</v>
      </c>
      <c r="O228" s="157">
        <f t="shared" si="31"/>
        <v>0</v>
      </c>
      <c r="P228" s="157">
        <f t="shared" si="32"/>
        <v>0</v>
      </c>
      <c r="Q228" s="157">
        <f t="shared" si="33"/>
        <v>0</v>
      </c>
      <c r="R228" s="157">
        <f t="shared" si="34"/>
        <v>0</v>
      </c>
      <c r="S228" s="6"/>
    </row>
    <row r="229" spans="1:19" s="93" customFormat="1" ht="36" x14ac:dyDescent="0.2">
      <c r="A229" s="280"/>
      <c r="B229" s="280"/>
      <c r="C229" s="57" t="s">
        <v>287</v>
      </c>
      <c r="D229" s="57" t="s">
        <v>65</v>
      </c>
      <c r="E229" s="78" t="s">
        <v>377</v>
      </c>
      <c r="F229" s="79" t="s">
        <v>175</v>
      </c>
      <c r="G229" s="96"/>
      <c r="H229" s="132" t="s">
        <v>647</v>
      </c>
      <c r="I229" s="9"/>
      <c r="J229" s="157" t="s">
        <v>21</v>
      </c>
      <c r="K229" s="157">
        <f t="shared" si="30"/>
        <v>0</v>
      </c>
      <c r="L229" s="157">
        <f t="shared" si="27"/>
        <v>0</v>
      </c>
      <c r="M229" s="157">
        <f t="shared" si="28"/>
        <v>0</v>
      </c>
      <c r="N229" s="157">
        <f t="shared" si="29"/>
        <v>0</v>
      </c>
      <c r="O229" s="157">
        <f t="shared" si="31"/>
        <v>0</v>
      </c>
      <c r="P229" s="157">
        <f t="shared" si="32"/>
        <v>0</v>
      </c>
      <c r="Q229" s="157">
        <f t="shared" si="33"/>
        <v>0</v>
      </c>
      <c r="R229" s="157">
        <f t="shared" si="34"/>
        <v>0</v>
      </c>
      <c r="S229" s="10"/>
    </row>
    <row r="230" spans="1:19" s="93" customFormat="1" ht="36" x14ac:dyDescent="0.2">
      <c r="A230" s="280"/>
      <c r="B230" s="280"/>
      <c r="C230" s="200" t="s">
        <v>570</v>
      </c>
      <c r="D230" s="201" t="s">
        <v>65</v>
      </c>
      <c r="E230" s="202" t="s">
        <v>537</v>
      </c>
      <c r="F230" s="79"/>
      <c r="G230" s="96"/>
      <c r="H230" s="132" t="s">
        <v>647</v>
      </c>
      <c r="I230" s="9"/>
      <c r="J230" s="157" t="s">
        <v>21</v>
      </c>
      <c r="K230" s="157">
        <f t="shared" si="30"/>
        <v>0</v>
      </c>
      <c r="L230" s="157">
        <f t="shared" si="27"/>
        <v>0</v>
      </c>
      <c r="M230" s="157">
        <f t="shared" si="28"/>
        <v>0</v>
      </c>
      <c r="N230" s="157">
        <f t="shared" si="29"/>
        <v>0</v>
      </c>
      <c r="O230" s="157">
        <f t="shared" si="31"/>
        <v>0</v>
      </c>
      <c r="P230" s="157">
        <f t="shared" si="32"/>
        <v>0</v>
      </c>
      <c r="Q230" s="157">
        <f t="shared" si="33"/>
        <v>0</v>
      </c>
      <c r="R230" s="157">
        <f t="shared" si="34"/>
        <v>0</v>
      </c>
      <c r="S230" s="251"/>
    </row>
    <row r="231" spans="1:19" s="93" customFormat="1" ht="36" x14ac:dyDescent="0.2">
      <c r="A231" s="280"/>
      <c r="B231" s="280"/>
      <c r="C231" s="206" t="s">
        <v>579</v>
      </c>
      <c r="D231" s="207" t="s">
        <v>66</v>
      </c>
      <c r="E231" s="208" t="s">
        <v>538</v>
      </c>
      <c r="F231" s="79"/>
      <c r="G231" s="96"/>
      <c r="H231" s="132" t="s">
        <v>647</v>
      </c>
      <c r="I231" s="9"/>
      <c r="J231" s="157" t="s">
        <v>21</v>
      </c>
      <c r="K231" s="157">
        <f t="shared" si="30"/>
        <v>0</v>
      </c>
      <c r="L231" s="157">
        <f t="shared" si="27"/>
        <v>0</v>
      </c>
      <c r="M231" s="157">
        <f t="shared" si="28"/>
        <v>0</v>
      </c>
      <c r="N231" s="157">
        <f t="shared" si="29"/>
        <v>0</v>
      </c>
      <c r="O231" s="157">
        <f t="shared" si="31"/>
        <v>0</v>
      </c>
      <c r="P231" s="157">
        <f t="shared" si="32"/>
        <v>0</v>
      </c>
      <c r="Q231" s="157">
        <f t="shared" si="33"/>
        <v>0</v>
      </c>
      <c r="R231" s="157">
        <f t="shared" si="34"/>
        <v>0</v>
      </c>
      <c r="S231" s="251"/>
    </row>
    <row r="232" spans="1:19" s="93" customFormat="1" ht="73" thickBot="1" x14ac:dyDescent="0.25">
      <c r="A232" s="280"/>
      <c r="B232" s="280"/>
      <c r="C232" s="57" t="s">
        <v>476</v>
      </c>
      <c r="D232" s="57" t="s">
        <v>390</v>
      </c>
      <c r="E232" s="78" t="s">
        <v>458</v>
      </c>
      <c r="F232" s="79"/>
      <c r="G232" s="96"/>
      <c r="H232" s="131" t="s">
        <v>648</v>
      </c>
      <c r="I232" s="258" t="s">
        <v>924</v>
      </c>
      <c r="J232" s="259" t="s">
        <v>21</v>
      </c>
      <c r="K232" s="259">
        <f t="shared" si="30"/>
        <v>0</v>
      </c>
      <c r="L232" s="259">
        <f t="shared" si="27"/>
        <v>0</v>
      </c>
      <c r="M232" s="259">
        <f t="shared" si="28"/>
        <v>0</v>
      </c>
      <c r="N232" s="259">
        <f t="shared" si="29"/>
        <v>0</v>
      </c>
      <c r="O232" s="259">
        <f t="shared" si="31"/>
        <v>0</v>
      </c>
      <c r="P232" s="259">
        <f t="shared" si="32"/>
        <v>0</v>
      </c>
      <c r="Q232" s="259">
        <f t="shared" si="33"/>
        <v>0</v>
      </c>
      <c r="R232" s="259">
        <f t="shared" si="34"/>
        <v>0</v>
      </c>
      <c r="S232" s="260" t="s">
        <v>915</v>
      </c>
    </row>
    <row r="233" spans="1:19" s="93" customFormat="1" ht="37" thickTop="1" x14ac:dyDescent="0.2">
      <c r="A233" s="282" t="s">
        <v>22</v>
      </c>
      <c r="B233" s="282" t="s">
        <v>23</v>
      </c>
      <c r="C233" s="62" t="s">
        <v>288</v>
      </c>
      <c r="D233" s="62" t="s">
        <v>65</v>
      </c>
      <c r="E233" s="67" t="s">
        <v>589</v>
      </c>
      <c r="F233" s="81" t="s">
        <v>599</v>
      </c>
      <c r="G233" s="96"/>
      <c r="H233" s="129" t="s">
        <v>647</v>
      </c>
      <c r="I233" s="4"/>
      <c r="J233" s="156" t="s">
        <v>22</v>
      </c>
      <c r="K233" s="156">
        <f t="shared" si="30"/>
        <v>0</v>
      </c>
      <c r="L233" s="156">
        <f t="shared" si="27"/>
        <v>0</v>
      </c>
      <c r="M233" s="156">
        <f t="shared" si="28"/>
        <v>0</v>
      </c>
      <c r="N233" s="156">
        <f t="shared" si="29"/>
        <v>0</v>
      </c>
      <c r="O233" s="158">
        <f t="shared" si="31"/>
        <v>0</v>
      </c>
      <c r="P233" s="158">
        <f t="shared" si="32"/>
        <v>0</v>
      </c>
      <c r="Q233" s="158">
        <f t="shared" si="33"/>
        <v>0</v>
      </c>
      <c r="R233" s="158">
        <f t="shared" si="34"/>
        <v>0</v>
      </c>
      <c r="S233" s="5"/>
    </row>
    <row r="234" spans="1:19" s="93" customFormat="1" ht="36" x14ac:dyDescent="0.2">
      <c r="A234" s="278"/>
      <c r="B234" s="278"/>
      <c r="C234" s="224" t="s">
        <v>587</v>
      </c>
      <c r="D234" s="224" t="s">
        <v>65</v>
      </c>
      <c r="E234" s="225" t="s">
        <v>590</v>
      </c>
      <c r="F234" s="81" t="s">
        <v>591</v>
      </c>
      <c r="G234" s="96"/>
      <c r="H234" s="211" t="s">
        <v>647</v>
      </c>
      <c r="I234" s="212"/>
      <c r="J234" s="213" t="s">
        <v>22</v>
      </c>
      <c r="K234" s="213">
        <f t="shared" si="30"/>
        <v>0</v>
      </c>
      <c r="L234" s="213">
        <f t="shared" si="27"/>
        <v>0</v>
      </c>
      <c r="M234" s="213">
        <f t="shared" si="28"/>
        <v>0</v>
      </c>
      <c r="N234" s="213">
        <f t="shared" si="29"/>
        <v>0</v>
      </c>
      <c r="O234" s="157">
        <f t="shared" si="31"/>
        <v>0</v>
      </c>
      <c r="P234" s="157">
        <f t="shared" si="32"/>
        <v>0</v>
      </c>
      <c r="Q234" s="157">
        <f t="shared" si="33"/>
        <v>0</v>
      </c>
      <c r="R234" s="157">
        <f t="shared" si="34"/>
        <v>0</v>
      </c>
      <c r="S234" s="209"/>
    </row>
    <row r="235" spans="1:19" s="93" customFormat="1" ht="36" x14ac:dyDescent="0.2">
      <c r="A235" s="278"/>
      <c r="B235" s="278"/>
      <c r="C235" s="194" t="s">
        <v>586</v>
      </c>
      <c r="D235" s="195" t="s">
        <v>65</v>
      </c>
      <c r="E235" s="196" t="s">
        <v>537</v>
      </c>
      <c r="F235" s="81"/>
      <c r="G235" s="96"/>
      <c r="H235" s="130" t="s">
        <v>647</v>
      </c>
      <c r="I235" s="3"/>
      <c r="J235" s="157" t="s">
        <v>22</v>
      </c>
      <c r="K235" s="157">
        <f t="shared" si="30"/>
        <v>0</v>
      </c>
      <c r="L235" s="157">
        <f t="shared" si="27"/>
        <v>0</v>
      </c>
      <c r="M235" s="157">
        <f t="shared" si="28"/>
        <v>0</v>
      </c>
      <c r="N235" s="157">
        <f t="shared" si="29"/>
        <v>0</v>
      </c>
      <c r="O235" s="157">
        <f t="shared" si="31"/>
        <v>0</v>
      </c>
      <c r="P235" s="157">
        <f t="shared" si="32"/>
        <v>0</v>
      </c>
      <c r="Q235" s="157">
        <f t="shared" si="33"/>
        <v>0</v>
      </c>
      <c r="R235" s="157">
        <f t="shared" si="34"/>
        <v>0</v>
      </c>
      <c r="S235" s="6"/>
    </row>
    <row r="236" spans="1:19" s="93" customFormat="1" ht="36" x14ac:dyDescent="0.2">
      <c r="A236" s="278"/>
      <c r="B236" s="278"/>
      <c r="C236" s="197" t="s">
        <v>580</v>
      </c>
      <c r="D236" s="198" t="s">
        <v>66</v>
      </c>
      <c r="E236" s="199" t="s">
        <v>538</v>
      </c>
      <c r="F236" s="81"/>
      <c r="G236" s="96"/>
      <c r="H236" s="130" t="s">
        <v>647</v>
      </c>
      <c r="I236" s="3"/>
      <c r="J236" s="157" t="s">
        <v>22</v>
      </c>
      <c r="K236" s="157">
        <f t="shared" si="30"/>
        <v>0</v>
      </c>
      <c r="L236" s="157">
        <f t="shared" si="27"/>
        <v>0</v>
      </c>
      <c r="M236" s="157">
        <f t="shared" si="28"/>
        <v>0</v>
      </c>
      <c r="N236" s="157">
        <f t="shared" si="29"/>
        <v>0</v>
      </c>
      <c r="O236" s="157">
        <f t="shared" si="31"/>
        <v>0</v>
      </c>
      <c r="P236" s="157">
        <f t="shared" si="32"/>
        <v>0</v>
      </c>
      <c r="Q236" s="157">
        <f t="shared" si="33"/>
        <v>0</v>
      </c>
      <c r="R236" s="157">
        <f t="shared" si="34"/>
        <v>0</v>
      </c>
      <c r="S236" s="6"/>
    </row>
    <row r="237" spans="1:19" s="93" customFormat="1" ht="55" thickBot="1" x14ac:dyDescent="0.25">
      <c r="A237" s="286"/>
      <c r="B237" s="286"/>
      <c r="C237" s="62" t="s">
        <v>477</v>
      </c>
      <c r="D237" s="62" t="s">
        <v>390</v>
      </c>
      <c r="E237" s="67" t="s">
        <v>458</v>
      </c>
      <c r="F237" s="81"/>
      <c r="G237" s="96"/>
      <c r="H237" s="134" t="s">
        <v>648</v>
      </c>
      <c r="I237" s="235" t="s">
        <v>916</v>
      </c>
      <c r="J237" s="158" t="s">
        <v>22</v>
      </c>
      <c r="K237" s="158">
        <f t="shared" si="30"/>
        <v>0</v>
      </c>
      <c r="L237" s="158">
        <f t="shared" si="27"/>
        <v>0</v>
      </c>
      <c r="M237" s="158">
        <f t="shared" si="28"/>
        <v>0</v>
      </c>
      <c r="N237" s="158">
        <f t="shared" si="29"/>
        <v>0</v>
      </c>
      <c r="O237" s="159">
        <f t="shared" si="31"/>
        <v>0</v>
      </c>
      <c r="P237" s="159">
        <f t="shared" si="32"/>
        <v>0</v>
      </c>
      <c r="Q237" s="159">
        <f t="shared" si="33"/>
        <v>0</v>
      </c>
      <c r="R237" s="159">
        <f t="shared" si="34"/>
        <v>0</v>
      </c>
      <c r="S237" s="136"/>
    </row>
    <row r="238" spans="1:19" s="93" customFormat="1" ht="37" customHeight="1" thickTop="1" x14ac:dyDescent="0.2">
      <c r="A238" s="279" t="s">
        <v>24</v>
      </c>
      <c r="B238" s="279" t="s">
        <v>53</v>
      </c>
      <c r="C238" s="57" t="s">
        <v>289</v>
      </c>
      <c r="D238" s="57" t="s">
        <v>65</v>
      </c>
      <c r="E238" s="78" t="s">
        <v>378</v>
      </c>
      <c r="F238" s="79" t="s">
        <v>532</v>
      </c>
      <c r="G238" s="96"/>
      <c r="H238" s="129" t="s">
        <v>647</v>
      </c>
      <c r="I238" s="4"/>
      <c r="J238" s="156" t="s">
        <v>24</v>
      </c>
      <c r="K238" s="156">
        <f t="shared" si="30"/>
        <v>0</v>
      </c>
      <c r="L238" s="156">
        <f t="shared" si="27"/>
        <v>0</v>
      </c>
      <c r="M238" s="156">
        <f t="shared" si="28"/>
        <v>0</v>
      </c>
      <c r="N238" s="156">
        <f t="shared" si="29"/>
        <v>0</v>
      </c>
      <c r="O238" s="158">
        <f t="shared" si="31"/>
        <v>0</v>
      </c>
      <c r="P238" s="158">
        <f t="shared" si="32"/>
        <v>0</v>
      </c>
      <c r="Q238" s="158">
        <f t="shared" si="33"/>
        <v>0</v>
      </c>
      <c r="R238" s="158">
        <f t="shared" si="34"/>
        <v>0</v>
      </c>
      <c r="S238" s="5"/>
    </row>
    <row r="239" spans="1:19" s="102" customFormat="1" ht="54" x14ac:dyDescent="0.2">
      <c r="A239" s="280"/>
      <c r="B239" s="280"/>
      <c r="C239" s="65" t="s">
        <v>224</v>
      </c>
      <c r="D239" s="65" t="s">
        <v>65</v>
      </c>
      <c r="E239" s="66" t="s">
        <v>317</v>
      </c>
      <c r="F239" s="68" t="s">
        <v>525</v>
      </c>
      <c r="G239" s="100"/>
      <c r="H239" s="103" t="str">
        <f>IF(ISBLANK(H78),"Waiting",H78)</f>
        <v>No</v>
      </c>
      <c r="I239" s="3"/>
      <c r="J239" s="157" t="s">
        <v>24</v>
      </c>
      <c r="K239" s="157">
        <f t="shared" si="30"/>
        <v>0</v>
      </c>
      <c r="L239" s="157">
        <f t="shared" si="27"/>
        <v>0</v>
      </c>
      <c r="M239" s="157">
        <f t="shared" si="28"/>
        <v>0</v>
      </c>
      <c r="N239" s="157">
        <f t="shared" si="29"/>
        <v>0</v>
      </c>
      <c r="O239" s="157">
        <f t="shared" si="31"/>
        <v>0</v>
      </c>
      <c r="P239" s="157">
        <f t="shared" si="32"/>
        <v>0</v>
      </c>
      <c r="Q239" s="157">
        <f t="shared" si="33"/>
        <v>0</v>
      </c>
      <c r="R239" s="157">
        <f t="shared" si="34"/>
        <v>0</v>
      </c>
      <c r="S239" s="245" t="s">
        <v>907</v>
      </c>
    </row>
    <row r="240" spans="1:19" s="93" customFormat="1" ht="20" x14ac:dyDescent="0.2">
      <c r="A240" s="280"/>
      <c r="B240" s="280"/>
      <c r="C240" s="57" t="s">
        <v>290</v>
      </c>
      <c r="D240" s="57" t="s">
        <v>65</v>
      </c>
      <c r="E240" s="78" t="s">
        <v>330</v>
      </c>
      <c r="F240" s="79" t="s">
        <v>176</v>
      </c>
      <c r="G240" s="96"/>
      <c r="H240" s="130" t="s">
        <v>647</v>
      </c>
      <c r="I240" s="3"/>
      <c r="J240" s="157" t="s">
        <v>24</v>
      </c>
      <c r="K240" s="157">
        <f t="shared" si="30"/>
        <v>0</v>
      </c>
      <c r="L240" s="157">
        <f t="shared" si="27"/>
        <v>0</v>
      </c>
      <c r="M240" s="157">
        <f t="shared" si="28"/>
        <v>0</v>
      </c>
      <c r="N240" s="157">
        <f t="shared" si="29"/>
        <v>0</v>
      </c>
      <c r="O240" s="157">
        <f t="shared" si="31"/>
        <v>0</v>
      </c>
      <c r="P240" s="157">
        <f t="shared" si="32"/>
        <v>0</v>
      </c>
      <c r="Q240" s="157">
        <f t="shared" si="33"/>
        <v>0</v>
      </c>
      <c r="R240" s="157">
        <f t="shared" si="34"/>
        <v>0</v>
      </c>
      <c r="S240" s="6"/>
    </row>
    <row r="241" spans="1:19" s="93" customFormat="1" ht="54" x14ac:dyDescent="0.2">
      <c r="A241" s="280"/>
      <c r="B241" s="280"/>
      <c r="C241" s="57" t="s">
        <v>291</v>
      </c>
      <c r="D241" s="57" t="s">
        <v>65</v>
      </c>
      <c r="E241" s="78" t="s">
        <v>611</v>
      </c>
      <c r="F241" s="79" t="s">
        <v>601</v>
      </c>
      <c r="G241" s="96"/>
      <c r="H241" s="130" t="s">
        <v>647</v>
      </c>
      <c r="I241" s="3"/>
      <c r="J241" s="157" t="s">
        <v>24</v>
      </c>
      <c r="K241" s="157">
        <f t="shared" si="30"/>
        <v>0</v>
      </c>
      <c r="L241" s="157">
        <f t="shared" si="27"/>
        <v>0</v>
      </c>
      <c r="M241" s="157">
        <f t="shared" si="28"/>
        <v>0</v>
      </c>
      <c r="N241" s="157">
        <f t="shared" si="29"/>
        <v>0</v>
      </c>
      <c r="O241" s="157">
        <f t="shared" si="31"/>
        <v>0</v>
      </c>
      <c r="P241" s="157">
        <f t="shared" si="32"/>
        <v>0</v>
      </c>
      <c r="Q241" s="157">
        <f t="shared" si="33"/>
        <v>0</v>
      </c>
      <c r="R241" s="157">
        <f t="shared" si="34"/>
        <v>0</v>
      </c>
      <c r="S241" s="214"/>
    </row>
    <row r="242" spans="1:19" s="93" customFormat="1" ht="36" x14ac:dyDescent="0.2">
      <c r="A242" s="280"/>
      <c r="B242" s="280"/>
      <c r="C242" s="65" t="s">
        <v>287</v>
      </c>
      <c r="D242" s="65" t="s">
        <v>65</v>
      </c>
      <c r="E242" s="66" t="s">
        <v>377</v>
      </c>
      <c r="F242" s="68" t="s">
        <v>175</v>
      </c>
      <c r="G242" s="100"/>
      <c r="H242" s="103" t="str">
        <f>IF(ISBLANK(H229),"Waiting",H229)</f>
        <v>No</v>
      </c>
      <c r="I242" s="3"/>
      <c r="J242" s="157" t="s">
        <v>24</v>
      </c>
      <c r="K242" s="157">
        <f t="shared" si="30"/>
        <v>0</v>
      </c>
      <c r="L242" s="157">
        <f t="shared" si="27"/>
        <v>0</v>
      </c>
      <c r="M242" s="157">
        <f t="shared" si="28"/>
        <v>0</v>
      </c>
      <c r="N242" s="157">
        <f t="shared" si="29"/>
        <v>0</v>
      </c>
      <c r="O242" s="157">
        <f t="shared" si="31"/>
        <v>0</v>
      </c>
      <c r="P242" s="157">
        <f t="shared" si="32"/>
        <v>0</v>
      </c>
      <c r="Q242" s="157">
        <f t="shared" si="33"/>
        <v>0</v>
      </c>
      <c r="R242" s="157">
        <f t="shared" si="34"/>
        <v>0</v>
      </c>
      <c r="S242" s="6"/>
    </row>
    <row r="243" spans="1:19" s="93" customFormat="1" ht="234" x14ac:dyDescent="0.2">
      <c r="A243" s="280"/>
      <c r="B243" s="280"/>
      <c r="C243" s="57" t="s">
        <v>596</v>
      </c>
      <c r="D243" s="57" t="s">
        <v>65</v>
      </c>
      <c r="E243" s="78" t="s">
        <v>600</v>
      </c>
      <c r="F243" s="79" t="s">
        <v>597</v>
      </c>
      <c r="G243" s="100"/>
      <c r="H243" s="130" t="s">
        <v>648</v>
      </c>
      <c r="I243" s="6" t="s">
        <v>883</v>
      </c>
      <c r="J243" s="157" t="s">
        <v>24</v>
      </c>
      <c r="K243" s="157">
        <f t="shared" si="30"/>
        <v>1</v>
      </c>
      <c r="L243" s="157">
        <f t="shared" si="27"/>
        <v>0</v>
      </c>
      <c r="M243" s="157">
        <f t="shared" si="28"/>
        <v>0</v>
      </c>
      <c r="N243" s="157">
        <f t="shared" si="29"/>
        <v>0</v>
      </c>
      <c r="O243" s="157">
        <f t="shared" si="31"/>
        <v>0</v>
      </c>
      <c r="P243" s="157">
        <f t="shared" si="32"/>
        <v>0</v>
      </c>
      <c r="Q243" s="157">
        <f t="shared" si="33"/>
        <v>0</v>
      </c>
      <c r="R243" s="157">
        <f t="shared" si="34"/>
        <v>0</v>
      </c>
      <c r="S243" s="6"/>
    </row>
    <row r="244" spans="1:19" s="93" customFormat="1" ht="36" x14ac:dyDescent="0.2">
      <c r="A244" s="280"/>
      <c r="B244" s="280"/>
      <c r="C244" s="200" t="s">
        <v>571</v>
      </c>
      <c r="D244" s="201" t="s">
        <v>65</v>
      </c>
      <c r="E244" s="202" t="s">
        <v>537</v>
      </c>
      <c r="F244" s="203"/>
      <c r="G244" s="100"/>
      <c r="H244" s="130" t="s">
        <v>647</v>
      </c>
      <c r="I244" s="3"/>
      <c r="J244" s="157" t="s">
        <v>24</v>
      </c>
      <c r="K244" s="157">
        <f t="shared" si="30"/>
        <v>0</v>
      </c>
      <c r="L244" s="157">
        <f t="shared" si="27"/>
        <v>0</v>
      </c>
      <c r="M244" s="157">
        <f t="shared" si="28"/>
        <v>0</v>
      </c>
      <c r="N244" s="157">
        <f t="shared" si="29"/>
        <v>0</v>
      </c>
      <c r="O244" s="157">
        <f t="shared" si="31"/>
        <v>0</v>
      </c>
      <c r="P244" s="157">
        <f t="shared" si="32"/>
        <v>0</v>
      </c>
      <c r="Q244" s="157">
        <f t="shared" si="33"/>
        <v>0</v>
      </c>
      <c r="R244" s="157">
        <f t="shared" si="34"/>
        <v>0</v>
      </c>
      <c r="S244" s="6"/>
    </row>
    <row r="245" spans="1:19" s="93" customFormat="1" ht="36" x14ac:dyDescent="0.2">
      <c r="A245" s="280"/>
      <c r="B245" s="280"/>
      <c r="C245" s="206" t="s">
        <v>581</v>
      </c>
      <c r="D245" s="207" t="s">
        <v>66</v>
      </c>
      <c r="E245" s="208" t="s">
        <v>538</v>
      </c>
      <c r="F245" s="203"/>
      <c r="G245" s="100"/>
      <c r="H245" s="130" t="s">
        <v>647</v>
      </c>
      <c r="I245" s="3"/>
      <c r="J245" s="157" t="s">
        <v>24</v>
      </c>
      <c r="K245" s="157">
        <f t="shared" si="30"/>
        <v>0</v>
      </c>
      <c r="L245" s="157">
        <f t="shared" si="27"/>
        <v>0</v>
      </c>
      <c r="M245" s="157">
        <f t="shared" si="28"/>
        <v>0</v>
      </c>
      <c r="N245" s="157">
        <f t="shared" si="29"/>
        <v>0</v>
      </c>
      <c r="O245" s="157">
        <f t="shared" si="31"/>
        <v>0</v>
      </c>
      <c r="P245" s="157">
        <f t="shared" si="32"/>
        <v>0</v>
      </c>
      <c r="Q245" s="157">
        <f t="shared" si="33"/>
        <v>0</v>
      </c>
      <c r="R245" s="157">
        <f t="shared" si="34"/>
        <v>0</v>
      </c>
      <c r="S245" s="6"/>
    </row>
    <row r="246" spans="1:19" s="93" customFormat="1" ht="21" thickBot="1" x14ac:dyDescent="0.25">
      <c r="A246" s="281"/>
      <c r="B246" s="281"/>
      <c r="C246" s="57" t="s">
        <v>478</v>
      </c>
      <c r="D246" s="57" t="s">
        <v>390</v>
      </c>
      <c r="E246" s="78" t="s">
        <v>458</v>
      </c>
      <c r="F246" s="79"/>
      <c r="G246" s="100"/>
      <c r="H246" s="130" t="s">
        <v>647</v>
      </c>
      <c r="I246" s="135"/>
      <c r="J246" s="158" t="s">
        <v>24</v>
      </c>
      <c r="K246" s="158">
        <f t="shared" si="30"/>
        <v>0</v>
      </c>
      <c r="L246" s="158">
        <f t="shared" si="27"/>
        <v>0</v>
      </c>
      <c r="M246" s="158">
        <f t="shared" si="28"/>
        <v>0</v>
      </c>
      <c r="N246" s="158">
        <f t="shared" si="29"/>
        <v>0</v>
      </c>
      <c r="O246" s="159">
        <f t="shared" si="31"/>
        <v>0</v>
      </c>
      <c r="P246" s="159">
        <f t="shared" si="32"/>
        <v>0</v>
      </c>
      <c r="Q246" s="159">
        <f t="shared" si="33"/>
        <v>0</v>
      </c>
      <c r="R246" s="159">
        <f t="shared" si="34"/>
        <v>0</v>
      </c>
      <c r="S246" s="136"/>
    </row>
    <row r="247" spans="1:19" s="93" customFormat="1" ht="37" thickTop="1" x14ac:dyDescent="0.2">
      <c r="A247" s="282" t="s">
        <v>25</v>
      </c>
      <c r="B247" s="282" t="s">
        <v>54</v>
      </c>
      <c r="C247" s="62" t="s">
        <v>282</v>
      </c>
      <c r="D247" s="62" t="s">
        <v>65</v>
      </c>
      <c r="E247" s="67" t="s">
        <v>329</v>
      </c>
      <c r="F247" s="81" t="s">
        <v>171</v>
      </c>
      <c r="G247" s="96"/>
      <c r="H247" s="129" t="s">
        <v>647</v>
      </c>
      <c r="I247" s="4"/>
      <c r="J247" s="156" t="s">
        <v>25</v>
      </c>
      <c r="K247" s="156">
        <f t="shared" si="30"/>
        <v>0</v>
      </c>
      <c r="L247" s="156">
        <f t="shared" si="27"/>
        <v>0</v>
      </c>
      <c r="M247" s="156">
        <f t="shared" si="28"/>
        <v>0</v>
      </c>
      <c r="N247" s="156">
        <f t="shared" si="29"/>
        <v>0</v>
      </c>
      <c r="O247" s="158">
        <f t="shared" si="31"/>
        <v>0</v>
      </c>
      <c r="P247" s="158">
        <f t="shared" si="32"/>
        <v>0</v>
      </c>
      <c r="Q247" s="158">
        <f t="shared" si="33"/>
        <v>0</v>
      </c>
      <c r="R247" s="158">
        <f t="shared" si="34"/>
        <v>0</v>
      </c>
      <c r="S247" s="5"/>
    </row>
    <row r="248" spans="1:19" s="93" customFormat="1" ht="54" x14ac:dyDescent="0.2">
      <c r="A248" s="278"/>
      <c r="B248" s="278"/>
      <c r="C248" s="62" t="s">
        <v>283</v>
      </c>
      <c r="D248" s="62" t="s">
        <v>65</v>
      </c>
      <c r="E248" s="67" t="s">
        <v>374</v>
      </c>
      <c r="F248" s="81" t="s">
        <v>172</v>
      </c>
      <c r="G248" s="96"/>
      <c r="H248" s="130" t="s">
        <v>647</v>
      </c>
      <c r="I248" s="3"/>
      <c r="J248" s="157" t="s">
        <v>25</v>
      </c>
      <c r="K248" s="157">
        <f t="shared" si="30"/>
        <v>0</v>
      </c>
      <c r="L248" s="157">
        <f t="shared" si="27"/>
        <v>0</v>
      </c>
      <c r="M248" s="157">
        <f t="shared" si="28"/>
        <v>0</v>
      </c>
      <c r="N248" s="157">
        <f t="shared" si="29"/>
        <v>0</v>
      </c>
      <c r="O248" s="157">
        <f t="shared" si="31"/>
        <v>0</v>
      </c>
      <c r="P248" s="157">
        <f t="shared" si="32"/>
        <v>0</v>
      </c>
      <c r="Q248" s="157">
        <f t="shared" si="33"/>
        <v>0</v>
      </c>
      <c r="R248" s="157">
        <f t="shared" si="34"/>
        <v>0</v>
      </c>
      <c r="S248" s="6"/>
    </row>
    <row r="249" spans="1:19" s="93" customFormat="1" ht="54" x14ac:dyDescent="0.2">
      <c r="A249" s="278"/>
      <c r="B249" s="278"/>
      <c r="C249" s="62" t="s">
        <v>292</v>
      </c>
      <c r="D249" s="62" t="s">
        <v>66</v>
      </c>
      <c r="E249" s="87" t="s">
        <v>379</v>
      </c>
      <c r="F249" s="88" t="s">
        <v>533</v>
      </c>
      <c r="G249" s="96"/>
      <c r="H249" s="132" t="s">
        <v>648</v>
      </c>
      <c r="I249" s="9" t="s">
        <v>649</v>
      </c>
      <c r="J249" s="157" t="s">
        <v>25</v>
      </c>
      <c r="K249" s="157">
        <f t="shared" si="30"/>
        <v>0</v>
      </c>
      <c r="L249" s="157">
        <f t="shared" si="27"/>
        <v>1</v>
      </c>
      <c r="M249" s="157">
        <f t="shared" si="28"/>
        <v>0</v>
      </c>
      <c r="N249" s="157">
        <f t="shared" si="29"/>
        <v>0</v>
      </c>
      <c r="O249" s="157">
        <f t="shared" si="31"/>
        <v>0</v>
      </c>
      <c r="P249" s="157">
        <f t="shared" si="32"/>
        <v>0</v>
      </c>
      <c r="Q249" s="157">
        <f t="shared" si="33"/>
        <v>0</v>
      </c>
      <c r="R249" s="157">
        <f t="shared" si="34"/>
        <v>0</v>
      </c>
      <c r="S249" s="10" t="s">
        <v>900</v>
      </c>
    </row>
    <row r="250" spans="1:19" s="93" customFormat="1" ht="36" x14ac:dyDescent="0.2">
      <c r="A250" s="278"/>
      <c r="B250" s="278"/>
      <c r="C250" s="194" t="s">
        <v>572</v>
      </c>
      <c r="D250" s="195" t="s">
        <v>65</v>
      </c>
      <c r="E250" s="196" t="s">
        <v>537</v>
      </c>
      <c r="F250" s="88"/>
      <c r="G250" s="96"/>
      <c r="H250" s="132" t="s">
        <v>647</v>
      </c>
      <c r="I250" s="9"/>
      <c r="J250" s="157" t="s">
        <v>25</v>
      </c>
      <c r="K250" s="157">
        <f t="shared" si="30"/>
        <v>0</v>
      </c>
      <c r="L250" s="157">
        <f t="shared" si="27"/>
        <v>0</v>
      </c>
      <c r="M250" s="157">
        <f t="shared" si="28"/>
        <v>0</v>
      </c>
      <c r="N250" s="157">
        <f t="shared" si="29"/>
        <v>0</v>
      </c>
      <c r="O250" s="157">
        <f t="shared" si="31"/>
        <v>0</v>
      </c>
      <c r="P250" s="157">
        <f t="shared" si="32"/>
        <v>0</v>
      </c>
      <c r="Q250" s="157">
        <f t="shared" si="33"/>
        <v>0</v>
      </c>
      <c r="R250" s="157">
        <f t="shared" si="34"/>
        <v>0</v>
      </c>
      <c r="S250" s="10"/>
    </row>
    <row r="251" spans="1:19" s="93" customFormat="1" ht="36" x14ac:dyDescent="0.2">
      <c r="A251" s="278"/>
      <c r="B251" s="278"/>
      <c r="C251" s="197" t="s">
        <v>573</v>
      </c>
      <c r="D251" s="198" t="s">
        <v>66</v>
      </c>
      <c r="E251" s="199" t="s">
        <v>538</v>
      </c>
      <c r="F251" s="88"/>
      <c r="G251" s="96"/>
      <c r="H251" s="132" t="s">
        <v>647</v>
      </c>
      <c r="I251" s="9"/>
      <c r="J251" s="157" t="s">
        <v>25</v>
      </c>
      <c r="K251" s="157">
        <f t="shared" si="30"/>
        <v>0</v>
      </c>
      <c r="L251" s="157">
        <f t="shared" si="27"/>
        <v>0</v>
      </c>
      <c r="M251" s="157">
        <f t="shared" si="28"/>
        <v>0</v>
      </c>
      <c r="N251" s="157">
        <f t="shared" si="29"/>
        <v>0</v>
      </c>
      <c r="O251" s="157">
        <f t="shared" si="31"/>
        <v>0</v>
      </c>
      <c r="P251" s="157">
        <f t="shared" si="32"/>
        <v>0</v>
      </c>
      <c r="Q251" s="157">
        <f t="shared" si="33"/>
        <v>0</v>
      </c>
      <c r="R251" s="157">
        <f t="shared" si="34"/>
        <v>0</v>
      </c>
      <c r="S251" s="10"/>
    </row>
    <row r="252" spans="1:19" s="93" customFormat="1" ht="21" thickBot="1" x14ac:dyDescent="0.25">
      <c r="A252" s="278"/>
      <c r="B252" s="278"/>
      <c r="C252" s="62" t="s">
        <v>479</v>
      </c>
      <c r="D252" s="62" t="s">
        <v>390</v>
      </c>
      <c r="E252" s="87" t="s">
        <v>458</v>
      </c>
      <c r="F252" s="88"/>
      <c r="G252" s="96"/>
      <c r="H252" s="131" t="s">
        <v>647</v>
      </c>
      <c r="I252" s="7"/>
      <c r="J252" s="159" t="s">
        <v>25</v>
      </c>
      <c r="K252" s="159">
        <f t="shared" si="30"/>
        <v>0</v>
      </c>
      <c r="L252" s="159">
        <f t="shared" si="27"/>
        <v>0</v>
      </c>
      <c r="M252" s="159">
        <f t="shared" si="28"/>
        <v>0</v>
      </c>
      <c r="N252" s="159">
        <f t="shared" si="29"/>
        <v>0</v>
      </c>
      <c r="O252" s="159">
        <f t="shared" si="31"/>
        <v>0</v>
      </c>
      <c r="P252" s="159">
        <f t="shared" si="32"/>
        <v>0</v>
      </c>
      <c r="Q252" s="159">
        <f t="shared" si="33"/>
        <v>0</v>
      </c>
      <c r="R252" s="159">
        <f t="shared" si="34"/>
        <v>0</v>
      </c>
      <c r="S252" s="8"/>
    </row>
    <row r="253" spans="1:19" ht="18" thickTop="1" x14ac:dyDescent="0.2"/>
  </sheetData>
  <sheetProtection algorithmName="SHA-512" hashValue="arY2u/MCiYMcYdKqgYV28H6EBOoPOalMTtRJatyX6+Nx6LxEq6mFOCDGEKNmpmPm0J8VIVB/FQdsLuh81L48fA==" saltValue="Zdc7KqAilHg4NtQA+G4tDA==" spinCount="100000" sheet="1" objects="1" scenarios="1"/>
  <autoFilter ref="A3:I252" xr:uid="{9BE10358-1EA6-1445-B4ED-CDE0F1FDF42B}">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27" zoomScale="80" zoomScaleNormal="80" workbookViewId="0">
      <selection activeCell="C53" sqref="C53"/>
    </sheetView>
  </sheetViews>
  <sheetFormatPr baseColWidth="10" defaultColWidth="10.83203125" defaultRowHeight="16" x14ac:dyDescent="0.2"/>
  <cols>
    <col min="1" max="1" width="14.83203125" style="92" customWidth="1"/>
    <col min="2" max="2" width="21.83203125" style="114" customWidth="1"/>
    <col min="3" max="3" width="38.6640625" style="114" customWidth="1"/>
    <col min="4" max="4" width="23.83203125" style="114" customWidth="1"/>
    <col min="5" max="5" width="28" style="114" customWidth="1"/>
    <col min="6" max="6" width="40" style="114" customWidth="1"/>
    <col min="7" max="7" width="18.5" style="92" customWidth="1"/>
    <col min="8" max="8" width="20.6640625" style="92" customWidth="1"/>
    <col min="9" max="9" width="90.33203125" style="114" customWidth="1"/>
    <col min="10" max="16384" width="10.83203125" style="114"/>
  </cols>
  <sheetData>
    <row r="1" spans="1:9" ht="61" customHeight="1" x14ac:dyDescent="0.2">
      <c r="A1" s="44" t="s">
        <v>384</v>
      </c>
      <c r="B1" s="45" t="str">
        <f>IF(Introduction!B1&lt;&gt;"",Introduction!B1,"")</f>
        <v>Food and beverage services</v>
      </c>
      <c r="C1" s="116"/>
      <c r="D1" s="116"/>
      <c r="E1" s="116"/>
      <c r="F1" s="116"/>
      <c r="G1" s="117"/>
      <c r="H1" s="117"/>
      <c r="I1" s="116"/>
    </row>
    <row r="2" spans="1:9" x14ac:dyDescent="0.2">
      <c r="A2" s="117"/>
      <c r="B2" s="116"/>
      <c r="C2" s="116"/>
      <c r="D2" s="116"/>
      <c r="E2" s="116"/>
      <c r="F2" s="116"/>
      <c r="G2" s="117"/>
      <c r="H2" s="117"/>
      <c r="I2" s="116"/>
    </row>
    <row r="3" spans="1:9" ht="33" customHeight="1" x14ac:dyDescent="0.2">
      <c r="A3" s="274" t="s">
        <v>397</v>
      </c>
      <c r="B3" s="274"/>
      <c r="C3" s="274"/>
      <c r="D3" s="274"/>
      <c r="E3" s="274"/>
      <c r="F3" s="274"/>
      <c r="G3" s="274"/>
      <c r="H3" s="274"/>
      <c r="I3" s="274"/>
    </row>
    <row r="4" spans="1:9" ht="65" customHeight="1" x14ac:dyDescent="0.2">
      <c r="A4" s="118" t="s">
        <v>448</v>
      </c>
      <c r="B4" s="118" t="s">
        <v>398</v>
      </c>
      <c r="C4" s="118" t="s">
        <v>399</v>
      </c>
      <c r="D4" s="118" t="s">
        <v>455</v>
      </c>
      <c r="E4" s="118" t="s">
        <v>449</v>
      </c>
      <c r="F4" s="118" t="s">
        <v>400</v>
      </c>
      <c r="G4" s="118" t="s">
        <v>401</v>
      </c>
      <c r="H4" s="118" t="s">
        <v>515</v>
      </c>
      <c r="I4" s="118" t="s">
        <v>516</v>
      </c>
    </row>
    <row r="5" spans="1:9" s="115" customFormat="1" ht="51" x14ac:dyDescent="0.2">
      <c r="A5" s="31" t="s">
        <v>402</v>
      </c>
      <c r="B5" s="119" t="s">
        <v>660</v>
      </c>
      <c r="C5" s="238" t="s">
        <v>659</v>
      </c>
      <c r="D5" s="119"/>
      <c r="E5" s="119"/>
      <c r="F5" s="119" t="s">
        <v>658</v>
      </c>
      <c r="G5" s="120">
        <v>2016</v>
      </c>
      <c r="H5" s="122" t="s">
        <v>889</v>
      </c>
      <c r="I5" s="121" t="s">
        <v>653</v>
      </c>
    </row>
    <row r="6" spans="1:9" s="115" customFormat="1" ht="34" x14ac:dyDescent="0.2">
      <c r="A6" s="33" t="s">
        <v>403</v>
      </c>
      <c r="B6" s="119" t="s">
        <v>660</v>
      </c>
      <c r="C6" s="119" t="s">
        <v>661</v>
      </c>
      <c r="D6" s="119" t="s">
        <v>662</v>
      </c>
      <c r="E6" s="119"/>
      <c r="F6" s="119"/>
      <c r="G6" s="120">
        <v>2015</v>
      </c>
      <c r="H6" s="240" t="s">
        <v>889</v>
      </c>
      <c r="I6" s="123" t="s">
        <v>654</v>
      </c>
    </row>
    <row r="7" spans="1:9" s="115" customFormat="1" ht="34" x14ac:dyDescent="0.2">
      <c r="A7" s="31" t="s">
        <v>404</v>
      </c>
      <c r="B7" s="119" t="s">
        <v>660</v>
      </c>
      <c r="C7" s="238" t="s">
        <v>663</v>
      </c>
      <c r="D7" s="119" t="s">
        <v>664</v>
      </c>
      <c r="E7" s="119"/>
      <c r="F7" s="119" t="s">
        <v>665</v>
      </c>
      <c r="G7" s="120">
        <v>2011</v>
      </c>
      <c r="H7" s="240" t="s">
        <v>889</v>
      </c>
      <c r="I7" s="121" t="s">
        <v>655</v>
      </c>
    </row>
    <row r="8" spans="1:9" s="115" customFormat="1" ht="34" x14ac:dyDescent="0.2">
      <c r="A8" s="33" t="s">
        <v>405</v>
      </c>
      <c r="B8" s="119" t="s">
        <v>660</v>
      </c>
      <c r="C8" s="238" t="s">
        <v>666</v>
      </c>
      <c r="D8" s="119" t="s">
        <v>662</v>
      </c>
      <c r="E8" s="119"/>
      <c r="F8" s="119"/>
      <c r="G8" s="120">
        <v>2014</v>
      </c>
      <c r="H8" s="240" t="s">
        <v>889</v>
      </c>
      <c r="I8" s="121" t="s">
        <v>656</v>
      </c>
    </row>
    <row r="9" spans="1:9" s="115" customFormat="1" ht="34" x14ac:dyDescent="0.2">
      <c r="A9" s="31" t="s">
        <v>406</v>
      </c>
      <c r="B9" s="119" t="s">
        <v>677</v>
      </c>
      <c r="C9" s="238" t="s">
        <v>676</v>
      </c>
      <c r="D9" s="119" t="s">
        <v>675</v>
      </c>
      <c r="E9" s="119"/>
      <c r="F9" s="119"/>
      <c r="G9" s="120">
        <v>2018</v>
      </c>
      <c r="H9" s="240" t="s">
        <v>889</v>
      </c>
      <c r="I9" s="121" t="s">
        <v>674</v>
      </c>
    </row>
    <row r="10" spans="1:9" s="115" customFormat="1" ht="34" x14ac:dyDescent="0.2">
      <c r="A10" s="33" t="s">
        <v>407</v>
      </c>
      <c r="B10" s="119" t="s">
        <v>660</v>
      </c>
      <c r="C10" s="119" t="s">
        <v>678</v>
      </c>
      <c r="D10" s="119"/>
      <c r="E10" s="119"/>
      <c r="F10" s="119"/>
      <c r="G10" s="120">
        <v>2016</v>
      </c>
      <c r="H10" s="240" t="s">
        <v>889</v>
      </c>
      <c r="I10" s="121" t="s">
        <v>670</v>
      </c>
    </row>
    <row r="11" spans="1:9" s="115" customFormat="1" ht="17" x14ac:dyDescent="0.2">
      <c r="A11" s="31" t="s">
        <v>408</v>
      </c>
      <c r="B11" s="119" t="s">
        <v>677</v>
      </c>
      <c r="C11" s="238" t="s">
        <v>682</v>
      </c>
      <c r="D11" s="119" t="s">
        <v>681</v>
      </c>
      <c r="E11" s="119"/>
      <c r="F11" s="119" t="s">
        <v>680</v>
      </c>
      <c r="G11" s="120">
        <v>2018</v>
      </c>
      <c r="H11" s="240" t="s">
        <v>889</v>
      </c>
      <c r="I11" s="121" t="s">
        <v>679</v>
      </c>
    </row>
    <row r="12" spans="1:9" s="115" customFormat="1" ht="34" x14ac:dyDescent="0.2">
      <c r="A12" s="33" t="s">
        <v>409</v>
      </c>
      <c r="B12" s="119" t="s">
        <v>677</v>
      </c>
      <c r="C12" s="238" t="s">
        <v>685</v>
      </c>
      <c r="D12" s="119" t="s">
        <v>684</v>
      </c>
      <c r="E12" s="119"/>
      <c r="F12" s="119" t="s">
        <v>683</v>
      </c>
      <c r="G12" s="120">
        <v>2014</v>
      </c>
      <c r="H12" s="240" t="s">
        <v>889</v>
      </c>
      <c r="I12" s="121" t="s">
        <v>671</v>
      </c>
    </row>
    <row r="13" spans="1:9" s="115" customFormat="1" ht="34" x14ac:dyDescent="0.2">
      <c r="A13" s="31" t="s">
        <v>410</v>
      </c>
      <c r="B13" s="119" t="s">
        <v>677</v>
      </c>
      <c r="C13" s="238" t="s">
        <v>687</v>
      </c>
      <c r="D13" s="119" t="s">
        <v>686</v>
      </c>
      <c r="E13" s="119"/>
      <c r="F13" s="119"/>
      <c r="G13" s="120">
        <v>2018</v>
      </c>
      <c r="H13" s="240" t="s">
        <v>889</v>
      </c>
      <c r="I13" s="121" t="s">
        <v>673</v>
      </c>
    </row>
    <row r="14" spans="1:9" s="115" customFormat="1" ht="34" x14ac:dyDescent="0.2">
      <c r="A14" s="33" t="s">
        <v>411</v>
      </c>
      <c r="B14" s="119" t="s">
        <v>677</v>
      </c>
      <c r="C14" s="238" t="s">
        <v>691</v>
      </c>
      <c r="D14" s="119" t="s">
        <v>693</v>
      </c>
      <c r="E14" s="119"/>
      <c r="F14" s="119" t="s">
        <v>692</v>
      </c>
      <c r="G14" s="120">
        <v>2020</v>
      </c>
      <c r="H14" s="240" t="s">
        <v>889</v>
      </c>
      <c r="I14" s="121" t="s">
        <v>690</v>
      </c>
    </row>
    <row r="15" spans="1:9" s="115" customFormat="1" ht="17" x14ac:dyDescent="0.2">
      <c r="A15" s="31" t="s">
        <v>412</v>
      </c>
      <c r="B15" s="119" t="s">
        <v>677</v>
      </c>
      <c r="C15" s="238" t="s">
        <v>698</v>
      </c>
      <c r="D15" s="119" t="s">
        <v>697</v>
      </c>
      <c r="E15" s="119"/>
      <c r="F15" s="119" t="s">
        <v>696</v>
      </c>
      <c r="G15" s="120">
        <v>2017</v>
      </c>
      <c r="H15" s="240" t="s">
        <v>889</v>
      </c>
      <c r="I15" s="121" t="s">
        <v>694</v>
      </c>
    </row>
    <row r="16" spans="1:9" s="115" customFormat="1" ht="34" x14ac:dyDescent="0.2">
      <c r="A16" s="33" t="s">
        <v>413</v>
      </c>
      <c r="B16" s="119" t="s">
        <v>660</v>
      </c>
      <c r="C16" s="238" t="s">
        <v>700</v>
      </c>
      <c r="D16" s="119"/>
      <c r="E16" s="119"/>
      <c r="F16" s="119" t="s">
        <v>701</v>
      </c>
      <c r="G16" s="120">
        <v>2014</v>
      </c>
      <c r="H16" s="240" t="s">
        <v>889</v>
      </c>
      <c r="I16" s="121" t="s">
        <v>699</v>
      </c>
    </row>
    <row r="17" spans="1:9" s="115" customFormat="1" ht="51" x14ac:dyDescent="0.2">
      <c r="A17" s="31" t="s">
        <v>414</v>
      </c>
      <c r="B17" s="119" t="s">
        <v>677</v>
      </c>
      <c r="C17" s="238" t="s">
        <v>704</v>
      </c>
      <c r="D17" s="119" t="s">
        <v>705</v>
      </c>
      <c r="E17" s="119"/>
      <c r="F17" s="119" t="s">
        <v>703</v>
      </c>
      <c r="G17" s="120">
        <v>2020</v>
      </c>
      <c r="H17" s="240" t="s">
        <v>889</v>
      </c>
      <c r="I17" s="121" t="s">
        <v>702</v>
      </c>
    </row>
    <row r="18" spans="1:9" s="115" customFormat="1" ht="34" x14ac:dyDescent="0.2">
      <c r="A18" s="33" t="s">
        <v>415</v>
      </c>
      <c r="B18" s="119" t="s">
        <v>677</v>
      </c>
      <c r="C18" s="238" t="s">
        <v>709</v>
      </c>
      <c r="D18" s="119" t="s">
        <v>708</v>
      </c>
      <c r="E18" s="119"/>
      <c r="F18" s="119" t="s">
        <v>707</v>
      </c>
      <c r="G18" s="120">
        <v>2014</v>
      </c>
      <c r="H18" s="240" t="s">
        <v>889</v>
      </c>
      <c r="I18" s="121" t="s">
        <v>706</v>
      </c>
    </row>
    <row r="19" spans="1:9" s="115" customFormat="1" ht="34" x14ac:dyDescent="0.2">
      <c r="A19" s="31" t="s">
        <v>416</v>
      </c>
      <c r="B19" s="119" t="s">
        <v>660</v>
      </c>
      <c r="C19" s="119" t="s">
        <v>713</v>
      </c>
      <c r="D19" s="119" t="s">
        <v>712</v>
      </c>
      <c r="E19" s="119" t="s">
        <v>714</v>
      </c>
      <c r="F19" s="119" t="s">
        <v>711</v>
      </c>
      <c r="G19" s="120">
        <v>2019</v>
      </c>
      <c r="H19" s="240" t="s">
        <v>889</v>
      </c>
      <c r="I19" s="121" t="s">
        <v>710</v>
      </c>
    </row>
    <row r="20" spans="1:9" s="115" customFormat="1" ht="34" x14ac:dyDescent="0.2">
      <c r="A20" s="33" t="s">
        <v>417</v>
      </c>
      <c r="B20" s="119" t="s">
        <v>677</v>
      </c>
      <c r="C20" s="238" t="s">
        <v>716</v>
      </c>
      <c r="D20" s="119" t="s">
        <v>717</v>
      </c>
      <c r="E20" s="119"/>
      <c r="F20" s="119"/>
      <c r="G20" s="120"/>
      <c r="H20" s="240" t="s">
        <v>889</v>
      </c>
      <c r="I20" s="121" t="s">
        <v>715</v>
      </c>
    </row>
    <row r="21" spans="1:9" s="115" customFormat="1" ht="51" x14ac:dyDescent="0.2">
      <c r="A21" s="31" t="s">
        <v>418</v>
      </c>
      <c r="B21" s="119" t="s">
        <v>677</v>
      </c>
      <c r="C21" s="238" t="s">
        <v>719</v>
      </c>
      <c r="D21" s="119" t="s">
        <v>720</v>
      </c>
      <c r="E21" s="119"/>
      <c r="F21" s="119" t="s">
        <v>721</v>
      </c>
      <c r="G21" s="120">
        <v>2019</v>
      </c>
      <c r="H21" s="240" t="s">
        <v>889</v>
      </c>
      <c r="I21" s="121" t="s">
        <v>718</v>
      </c>
    </row>
    <row r="22" spans="1:9" s="115" customFormat="1" ht="34" x14ac:dyDescent="0.2">
      <c r="A22" s="33" t="s">
        <v>419</v>
      </c>
      <c r="B22" s="119" t="s">
        <v>677</v>
      </c>
      <c r="C22" s="238" t="s">
        <v>723</v>
      </c>
      <c r="D22" s="119" t="s">
        <v>724</v>
      </c>
      <c r="E22" s="119"/>
      <c r="F22" s="119"/>
      <c r="G22" s="120">
        <v>2018</v>
      </c>
      <c r="H22" s="240" t="s">
        <v>889</v>
      </c>
      <c r="I22" s="121" t="s">
        <v>722</v>
      </c>
    </row>
    <row r="23" spans="1:9" s="115" customFormat="1" ht="34" x14ac:dyDescent="0.2">
      <c r="A23" s="31" t="s">
        <v>420</v>
      </c>
      <c r="B23" s="119" t="s">
        <v>677</v>
      </c>
      <c r="C23" s="119" t="s">
        <v>726</v>
      </c>
      <c r="D23" s="119" t="s">
        <v>727</v>
      </c>
      <c r="E23" s="119"/>
      <c r="F23" s="119" t="s">
        <v>728</v>
      </c>
      <c r="G23" s="120">
        <v>2019</v>
      </c>
      <c r="H23" s="240" t="s">
        <v>889</v>
      </c>
      <c r="I23" s="121" t="s">
        <v>725</v>
      </c>
    </row>
    <row r="24" spans="1:9" s="115" customFormat="1" ht="34" x14ac:dyDescent="0.2">
      <c r="A24" s="33" t="s">
        <v>421</v>
      </c>
      <c r="B24" s="119" t="s">
        <v>660</v>
      </c>
      <c r="C24" s="238" t="s">
        <v>733</v>
      </c>
      <c r="D24" s="119" t="s">
        <v>734</v>
      </c>
      <c r="E24" s="119"/>
      <c r="F24" s="119" t="s">
        <v>735</v>
      </c>
      <c r="G24" s="120">
        <v>2012</v>
      </c>
      <c r="H24" s="240" t="s">
        <v>889</v>
      </c>
      <c r="I24" s="121" t="s">
        <v>731</v>
      </c>
    </row>
    <row r="25" spans="1:9" s="115" customFormat="1" ht="34" x14ac:dyDescent="0.2">
      <c r="A25" s="31" t="s">
        <v>422</v>
      </c>
      <c r="B25" s="119" t="s">
        <v>738</v>
      </c>
      <c r="C25" s="238" t="s">
        <v>737</v>
      </c>
      <c r="D25" s="119"/>
      <c r="E25" s="119"/>
      <c r="F25" s="119" t="s">
        <v>736</v>
      </c>
      <c r="G25" s="120">
        <v>2019</v>
      </c>
      <c r="H25" s="240" t="s">
        <v>889</v>
      </c>
      <c r="I25" s="121" t="s">
        <v>732</v>
      </c>
    </row>
    <row r="26" spans="1:9" s="115" customFormat="1" ht="34" x14ac:dyDescent="0.2">
      <c r="A26" s="33" t="s">
        <v>423</v>
      </c>
      <c r="B26" s="119" t="s">
        <v>677</v>
      </c>
      <c r="C26" s="238" t="s">
        <v>740</v>
      </c>
      <c r="D26" s="238" t="s">
        <v>741</v>
      </c>
      <c r="E26" s="119"/>
      <c r="F26" s="119"/>
      <c r="G26" s="120">
        <v>2013</v>
      </c>
      <c r="H26" s="240" t="s">
        <v>889</v>
      </c>
      <c r="I26" s="121" t="s">
        <v>739</v>
      </c>
    </row>
    <row r="27" spans="1:9" s="115" customFormat="1" ht="34" x14ac:dyDescent="0.2">
      <c r="A27" s="31" t="s">
        <v>424</v>
      </c>
      <c r="B27" s="119" t="s">
        <v>660</v>
      </c>
      <c r="C27" s="238" t="s">
        <v>744</v>
      </c>
      <c r="D27" s="119" t="s">
        <v>745</v>
      </c>
      <c r="E27" s="119"/>
      <c r="F27" s="119"/>
      <c r="G27" s="120">
        <v>2015</v>
      </c>
      <c r="H27" s="240" t="s">
        <v>889</v>
      </c>
      <c r="I27" s="121" t="s">
        <v>743</v>
      </c>
    </row>
    <row r="28" spans="1:9" s="115" customFormat="1" ht="34" x14ac:dyDescent="0.2">
      <c r="A28" s="33" t="s">
        <v>425</v>
      </c>
      <c r="B28" s="119" t="s">
        <v>677</v>
      </c>
      <c r="C28" s="238" t="s">
        <v>747</v>
      </c>
      <c r="D28" s="119" t="s">
        <v>748</v>
      </c>
      <c r="E28" s="119"/>
      <c r="F28" s="119"/>
      <c r="G28" s="120"/>
      <c r="H28" s="240" t="s">
        <v>889</v>
      </c>
      <c r="I28" s="121" t="s">
        <v>746</v>
      </c>
    </row>
    <row r="29" spans="1:9" s="115" customFormat="1" ht="68" x14ac:dyDescent="0.2">
      <c r="A29" s="31" t="s">
        <v>426</v>
      </c>
      <c r="B29" s="119" t="s">
        <v>751</v>
      </c>
      <c r="C29" s="238" t="s">
        <v>750</v>
      </c>
      <c r="D29" s="119" t="s">
        <v>752</v>
      </c>
      <c r="E29" s="119" t="s">
        <v>753</v>
      </c>
      <c r="F29" s="119"/>
      <c r="G29" s="120">
        <v>2016</v>
      </c>
      <c r="H29" s="240" t="s">
        <v>889</v>
      </c>
      <c r="I29" s="121" t="s">
        <v>749</v>
      </c>
    </row>
    <row r="30" spans="1:9" s="115" customFormat="1" ht="34" x14ac:dyDescent="0.2">
      <c r="A30" s="33" t="s">
        <v>427</v>
      </c>
      <c r="B30" s="119" t="s">
        <v>751</v>
      </c>
      <c r="C30" s="238" t="s">
        <v>755</v>
      </c>
      <c r="D30" s="119" t="s">
        <v>756</v>
      </c>
      <c r="E30" s="119" t="s">
        <v>757</v>
      </c>
      <c r="F30" s="119" t="s">
        <v>758</v>
      </c>
      <c r="G30" s="120">
        <v>2002</v>
      </c>
      <c r="H30" s="240" t="s">
        <v>889</v>
      </c>
      <c r="I30" s="241" t="s">
        <v>754</v>
      </c>
    </row>
    <row r="31" spans="1:9" s="115" customFormat="1" ht="17" x14ac:dyDescent="0.2">
      <c r="A31" s="31" t="s">
        <v>428</v>
      </c>
      <c r="B31" s="119" t="s">
        <v>677</v>
      </c>
      <c r="C31" s="119" t="s">
        <v>765</v>
      </c>
      <c r="D31" s="119" t="s">
        <v>766</v>
      </c>
      <c r="E31" s="119"/>
      <c r="F31" s="119"/>
      <c r="G31" s="120"/>
      <c r="H31" s="240" t="s">
        <v>889</v>
      </c>
      <c r="I31" s="121" t="s">
        <v>760</v>
      </c>
    </row>
    <row r="32" spans="1:9" s="115" customFormat="1" ht="51" x14ac:dyDescent="0.2">
      <c r="A32" s="33" t="s">
        <v>429</v>
      </c>
      <c r="B32" s="119" t="s">
        <v>751</v>
      </c>
      <c r="C32" s="238" t="s">
        <v>767</v>
      </c>
      <c r="D32" s="238" t="s">
        <v>768</v>
      </c>
      <c r="E32" s="119" t="s">
        <v>769</v>
      </c>
      <c r="F32" s="119" t="s">
        <v>770</v>
      </c>
      <c r="G32" s="120">
        <v>2019</v>
      </c>
      <c r="H32" s="240" t="s">
        <v>889</v>
      </c>
      <c r="I32" s="121" t="s">
        <v>761</v>
      </c>
    </row>
    <row r="33" spans="1:9" s="115" customFormat="1" ht="34" x14ac:dyDescent="0.2">
      <c r="A33" s="31" t="s">
        <v>430</v>
      </c>
      <c r="B33" s="119" t="s">
        <v>677</v>
      </c>
      <c r="C33" s="238" t="s">
        <v>771</v>
      </c>
      <c r="D33" s="119" t="s">
        <v>772</v>
      </c>
      <c r="E33" s="119"/>
      <c r="F33" s="119"/>
      <c r="G33" s="120">
        <v>2021</v>
      </c>
      <c r="H33" s="240" t="s">
        <v>889</v>
      </c>
      <c r="I33" s="121" t="s">
        <v>764</v>
      </c>
    </row>
    <row r="34" spans="1:9" s="115" customFormat="1" ht="34" x14ac:dyDescent="0.2">
      <c r="A34" s="33" t="s">
        <v>431</v>
      </c>
      <c r="B34" s="119" t="s">
        <v>738</v>
      </c>
      <c r="C34" s="238" t="s">
        <v>779</v>
      </c>
      <c r="D34" s="119"/>
      <c r="E34" s="119"/>
      <c r="F34" s="119" t="s">
        <v>780</v>
      </c>
      <c r="G34" s="120">
        <v>2016</v>
      </c>
      <c r="H34" s="240" t="s">
        <v>889</v>
      </c>
      <c r="I34" s="121" t="s">
        <v>774</v>
      </c>
    </row>
    <row r="35" spans="1:9" ht="17" x14ac:dyDescent="0.2">
      <c r="A35" s="17" t="s">
        <v>432</v>
      </c>
      <c r="B35" s="119" t="s">
        <v>677</v>
      </c>
      <c r="C35" s="241" t="s">
        <v>781</v>
      </c>
      <c r="D35" s="121" t="s">
        <v>782</v>
      </c>
      <c r="E35" s="121"/>
      <c r="F35" s="121" t="s">
        <v>783</v>
      </c>
      <c r="G35" s="124">
        <v>2013</v>
      </c>
      <c r="H35" s="240" t="s">
        <v>889</v>
      </c>
      <c r="I35" s="121" t="s">
        <v>778</v>
      </c>
    </row>
    <row r="36" spans="1:9" ht="17" x14ac:dyDescent="0.2">
      <c r="A36" s="20" t="s">
        <v>433</v>
      </c>
      <c r="B36" s="119" t="s">
        <v>751</v>
      </c>
      <c r="C36" s="241" t="s">
        <v>784</v>
      </c>
      <c r="D36" s="121" t="s">
        <v>787</v>
      </c>
      <c r="E36" s="121"/>
      <c r="F36" s="121" t="s">
        <v>786</v>
      </c>
      <c r="G36" s="124">
        <v>2013</v>
      </c>
      <c r="H36" s="240" t="s">
        <v>889</v>
      </c>
      <c r="I36" s="121" t="s">
        <v>785</v>
      </c>
    </row>
    <row r="37" spans="1:9" ht="17" x14ac:dyDescent="0.2">
      <c r="A37" s="17" t="s">
        <v>434</v>
      </c>
      <c r="B37" s="119" t="s">
        <v>677</v>
      </c>
      <c r="C37" s="241" t="s">
        <v>793</v>
      </c>
      <c r="D37" s="241" t="s">
        <v>794</v>
      </c>
      <c r="E37" s="121"/>
      <c r="F37" s="121" t="s">
        <v>795</v>
      </c>
      <c r="G37" s="124">
        <v>2020</v>
      </c>
      <c r="H37" s="240" t="s">
        <v>889</v>
      </c>
      <c r="I37" s="121" t="s">
        <v>790</v>
      </c>
    </row>
    <row r="38" spans="1:9" ht="17" x14ac:dyDescent="0.2">
      <c r="A38" s="20" t="s">
        <v>435</v>
      </c>
      <c r="B38" s="119" t="s">
        <v>660</v>
      </c>
      <c r="C38" s="121" t="s">
        <v>796</v>
      </c>
      <c r="D38" s="121"/>
      <c r="E38" s="121"/>
      <c r="F38" s="121" t="s">
        <v>797</v>
      </c>
      <c r="G38" s="124">
        <v>2018</v>
      </c>
      <c r="H38" s="240" t="s">
        <v>889</v>
      </c>
      <c r="I38" s="121" t="s">
        <v>791</v>
      </c>
    </row>
    <row r="39" spans="1:9" ht="17" x14ac:dyDescent="0.2">
      <c r="A39" s="17" t="s">
        <v>436</v>
      </c>
      <c r="B39" s="119" t="s">
        <v>660</v>
      </c>
      <c r="C39" s="241" t="s">
        <v>799</v>
      </c>
      <c r="D39" s="121"/>
      <c r="E39" s="121"/>
      <c r="F39" s="121" t="s">
        <v>798</v>
      </c>
      <c r="G39" s="124">
        <v>2020</v>
      </c>
      <c r="H39" s="240" t="s">
        <v>889</v>
      </c>
      <c r="I39" s="121" t="s">
        <v>792</v>
      </c>
    </row>
    <row r="40" spans="1:9" ht="17" x14ac:dyDescent="0.2">
      <c r="A40" s="20" t="s">
        <v>437</v>
      </c>
      <c r="B40" s="119" t="s">
        <v>751</v>
      </c>
      <c r="C40" s="241" t="s">
        <v>802</v>
      </c>
      <c r="D40" s="121" t="s">
        <v>803</v>
      </c>
      <c r="E40" s="121" t="s">
        <v>804</v>
      </c>
      <c r="F40" s="121" t="s">
        <v>805</v>
      </c>
      <c r="G40" s="124">
        <v>2013</v>
      </c>
      <c r="H40" s="240" t="s">
        <v>889</v>
      </c>
      <c r="I40" s="241" t="s">
        <v>801</v>
      </c>
    </row>
    <row r="41" spans="1:9" ht="17" x14ac:dyDescent="0.2">
      <c r="A41" s="17" t="s">
        <v>438</v>
      </c>
      <c r="B41" s="119" t="s">
        <v>677</v>
      </c>
      <c r="C41" s="241" t="s">
        <v>808</v>
      </c>
      <c r="D41" s="121" t="s">
        <v>809</v>
      </c>
      <c r="E41" s="121"/>
      <c r="F41" s="121" t="s">
        <v>807</v>
      </c>
      <c r="G41" s="124">
        <v>2020</v>
      </c>
      <c r="H41" s="240" t="s">
        <v>889</v>
      </c>
      <c r="I41" s="121" t="s">
        <v>806</v>
      </c>
    </row>
    <row r="42" spans="1:9" ht="17" x14ac:dyDescent="0.2">
      <c r="A42" s="20" t="s">
        <v>439</v>
      </c>
      <c r="B42" s="119" t="s">
        <v>677</v>
      </c>
      <c r="C42" s="241" t="s">
        <v>811</v>
      </c>
      <c r="D42" s="121" t="s">
        <v>812</v>
      </c>
      <c r="E42" s="121"/>
      <c r="F42" s="121"/>
      <c r="G42" s="124">
        <v>2020</v>
      </c>
      <c r="H42" s="240" t="s">
        <v>889</v>
      </c>
      <c r="I42" s="121" t="s">
        <v>810</v>
      </c>
    </row>
    <row r="43" spans="1:9" ht="17" x14ac:dyDescent="0.2">
      <c r="A43" s="17" t="s">
        <v>440</v>
      </c>
      <c r="B43" s="119" t="s">
        <v>677</v>
      </c>
      <c r="C43" s="241" t="s">
        <v>814</v>
      </c>
      <c r="D43" s="121" t="s">
        <v>812</v>
      </c>
      <c r="E43" s="121"/>
      <c r="F43" s="121"/>
      <c r="G43" s="124">
        <v>2019</v>
      </c>
      <c r="H43" s="240" t="s">
        <v>889</v>
      </c>
      <c r="I43" s="121" t="s">
        <v>813</v>
      </c>
    </row>
    <row r="44" spans="1:9" ht="17" x14ac:dyDescent="0.2">
      <c r="A44" s="20" t="s">
        <v>441</v>
      </c>
      <c r="B44" s="119" t="s">
        <v>751</v>
      </c>
      <c r="C44" s="241" t="s">
        <v>816</v>
      </c>
      <c r="D44" s="241" t="s">
        <v>756</v>
      </c>
      <c r="E44" s="121" t="s">
        <v>817</v>
      </c>
      <c r="F44" s="121" t="s">
        <v>818</v>
      </c>
      <c r="G44" s="121">
        <v>2019</v>
      </c>
      <c r="H44" s="240" t="s">
        <v>889</v>
      </c>
      <c r="I44" s="121" t="s">
        <v>815</v>
      </c>
    </row>
    <row r="45" spans="1:9" ht="17" x14ac:dyDescent="0.2">
      <c r="A45" s="181" t="s">
        <v>495</v>
      </c>
      <c r="B45" s="119" t="s">
        <v>677</v>
      </c>
      <c r="C45" s="241" t="s">
        <v>820</v>
      </c>
      <c r="D45" s="121" t="s">
        <v>821</v>
      </c>
      <c r="E45" s="121"/>
      <c r="F45" s="121" t="s">
        <v>822</v>
      </c>
      <c r="G45" s="121">
        <v>2010</v>
      </c>
      <c r="H45" s="240" t="s">
        <v>889</v>
      </c>
      <c r="I45" s="121" t="s">
        <v>819</v>
      </c>
    </row>
    <row r="46" spans="1:9" ht="17" x14ac:dyDescent="0.2">
      <c r="A46" s="180" t="s">
        <v>496</v>
      </c>
      <c r="B46" s="119" t="s">
        <v>751</v>
      </c>
      <c r="C46" s="241" t="s">
        <v>825</v>
      </c>
      <c r="D46" s="242" t="s">
        <v>831</v>
      </c>
      <c r="E46" s="242" t="s">
        <v>827</v>
      </c>
      <c r="F46" s="121" t="s">
        <v>826</v>
      </c>
      <c r="G46" s="121">
        <v>2009</v>
      </c>
      <c r="H46" s="240" t="s">
        <v>889</v>
      </c>
      <c r="I46" s="121" t="s">
        <v>824</v>
      </c>
    </row>
    <row r="47" spans="1:9" ht="17" x14ac:dyDescent="0.2">
      <c r="A47" s="181" t="s">
        <v>497</v>
      </c>
      <c r="B47" s="119" t="s">
        <v>677</v>
      </c>
      <c r="C47" s="241" t="s">
        <v>829</v>
      </c>
      <c r="D47" s="121" t="s">
        <v>830</v>
      </c>
      <c r="E47" s="121"/>
      <c r="F47" s="121"/>
      <c r="G47" s="121">
        <v>2015</v>
      </c>
      <c r="H47" s="240" t="s">
        <v>889</v>
      </c>
      <c r="I47" s="121" t="s">
        <v>828</v>
      </c>
    </row>
    <row r="48" spans="1:9" ht="17" x14ac:dyDescent="0.2">
      <c r="A48" s="180" t="s">
        <v>498</v>
      </c>
      <c r="B48" s="119" t="s">
        <v>677</v>
      </c>
      <c r="C48" s="241" t="s">
        <v>833</v>
      </c>
      <c r="D48" s="121" t="s">
        <v>834</v>
      </c>
      <c r="E48" s="121"/>
      <c r="F48" s="121" t="s">
        <v>835</v>
      </c>
      <c r="G48" s="121">
        <v>2020</v>
      </c>
      <c r="H48" s="240" t="s">
        <v>889</v>
      </c>
      <c r="I48" s="121" t="s">
        <v>832</v>
      </c>
    </row>
    <row r="49" spans="1:9" ht="17" x14ac:dyDescent="0.2">
      <c r="A49" s="181" t="s">
        <v>499</v>
      </c>
      <c r="B49" s="119" t="s">
        <v>677</v>
      </c>
      <c r="C49" s="241" t="s">
        <v>837</v>
      </c>
      <c r="D49" s="121" t="s">
        <v>838</v>
      </c>
      <c r="E49" s="121"/>
      <c r="F49" s="121"/>
      <c r="G49" s="121">
        <v>2019</v>
      </c>
      <c r="H49" s="240" t="s">
        <v>889</v>
      </c>
      <c r="I49" s="121" t="s">
        <v>836</v>
      </c>
    </row>
    <row r="50" spans="1:9" ht="17" x14ac:dyDescent="0.2">
      <c r="A50" s="180" t="s">
        <v>500</v>
      </c>
      <c r="B50" s="119" t="s">
        <v>677</v>
      </c>
      <c r="C50" s="241" t="s">
        <v>841</v>
      </c>
      <c r="D50" s="121" t="s">
        <v>842</v>
      </c>
      <c r="E50" s="121"/>
      <c r="F50" s="121" t="s">
        <v>843</v>
      </c>
      <c r="G50" s="121">
        <v>2012</v>
      </c>
      <c r="H50" s="240" t="s">
        <v>889</v>
      </c>
      <c r="I50" s="121" t="s">
        <v>840</v>
      </c>
    </row>
    <row r="51" spans="1:9" ht="17" x14ac:dyDescent="0.2">
      <c r="A51" s="181" t="s">
        <v>501</v>
      </c>
      <c r="B51" s="119" t="s">
        <v>677</v>
      </c>
      <c r="C51" s="241" t="s">
        <v>845</v>
      </c>
      <c r="D51" s="121" t="s">
        <v>812</v>
      </c>
      <c r="E51" s="121"/>
      <c r="F51" s="121"/>
      <c r="G51" s="121">
        <v>2018</v>
      </c>
      <c r="H51" s="240" t="s">
        <v>889</v>
      </c>
      <c r="I51" s="121" t="s">
        <v>844</v>
      </c>
    </row>
    <row r="52" spans="1:9" ht="17" x14ac:dyDescent="0.2">
      <c r="A52" s="180" t="s">
        <v>502</v>
      </c>
      <c r="B52" s="119" t="s">
        <v>751</v>
      </c>
      <c r="C52" s="241" t="s">
        <v>847</v>
      </c>
      <c r="D52" s="241" t="s">
        <v>848</v>
      </c>
      <c r="E52" s="121" t="s">
        <v>850</v>
      </c>
      <c r="F52" s="121" t="s">
        <v>849</v>
      </c>
      <c r="G52" s="121">
        <v>2007</v>
      </c>
      <c r="H52" s="240" t="s">
        <v>889</v>
      </c>
      <c r="I52" s="121" t="s">
        <v>846</v>
      </c>
    </row>
    <row r="53" spans="1:9" ht="17" x14ac:dyDescent="0.2">
      <c r="A53" s="181" t="s">
        <v>503</v>
      </c>
      <c r="B53" s="119" t="s">
        <v>677</v>
      </c>
      <c r="C53" s="241" t="s">
        <v>853</v>
      </c>
      <c r="D53" s="121" t="s">
        <v>854</v>
      </c>
      <c r="E53" s="121"/>
      <c r="F53" s="121" t="s">
        <v>855</v>
      </c>
      <c r="G53" s="121">
        <v>2017</v>
      </c>
      <c r="H53" s="240" t="s">
        <v>889</v>
      </c>
      <c r="I53" s="121" t="s">
        <v>852</v>
      </c>
    </row>
    <row r="54" spans="1:9" ht="34" x14ac:dyDescent="0.2">
      <c r="A54" s="180" t="s">
        <v>504</v>
      </c>
      <c r="B54" s="238" t="s">
        <v>751</v>
      </c>
      <c r="C54" s="238" t="s">
        <v>858</v>
      </c>
      <c r="D54" s="238" t="s">
        <v>859</v>
      </c>
      <c r="E54" s="238" t="s">
        <v>860</v>
      </c>
      <c r="F54" s="238" t="s">
        <v>861</v>
      </c>
      <c r="G54" s="239">
        <v>2015</v>
      </c>
      <c r="H54" s="240" t="s">
        <v>889</v>
      </c>
      <c r="I54" s="121" t="s">
        <v>857</v>
      </c>
    </row>
    <row r="55" spans="1:9" ht="17" x14ac:dyDescent="0.2">
      <c r="A55" s="181" t="s">
        <v>505</v>
      </c>
      <c r="B55" s="119" t="s">
        <v>660</v>
      </c>
      <c r="C55" s="121" t="s">
        <v>864</v>
      </c>
      <c r="D55" s="121" t="s">
        <v>865</v>
      </c>
      <c r="E55" s="121"/>
      <c r="F55" s="121"/>
      <c r="G55" s="121">
        <v>2007</v>
      </c>
      <c r="H55" s="240" t="s">
        <v>889</v>
      </c>
      <c r="I55" s="121" t="s">
        <v>863</v>
      </c>
    </row>
    <row r="56" spans="1:9" ht="17" x14ac:dyDescent="0.2">
      <c r="A56" s="180" t="s">
        <v>506</v>
      </c>
      <c r="B56" s="119" t="s">
        <v>677</v>
      </c>
      <c r="C56" s="241" t="s">
        <v>867</v>
      </c>
      <c r="D56" s="121" t="s">
        <v>868</v>
      </c>
      <c r="E56" s="121"/>
      <c r="F56" s="121"/>
      <c r="G56" s="121">
        <v>2018</v>
      </c>
      <c r="H56" s="240" t="s">
        <v>889</v>
      </c>
      <c r="I56" s="121" t="s">
        <v>866</v>
      </c>
    </row>
    <row r="57" spans="1:9" ht="17" x14ac:dyDescent="0.2">
      <c r="A57" s="181" t="s">
        <v>507</v>
      </c>
      <c r="B57" s="119" t="s">
        <v>677</v>
      </c>
      <c r="C57" s="241" t="s">
        <v>870</v>
      </c>
      <c r="D57" s="121" t="s">
        <v>727</v>
      </c>
      <c r="E57" s="121"/>
      <c r="F57" s="121" t="s">
        <v>871</v>
      </c>
      <c r="G57" s="121">
        <v>2020</v>
      </c>
      <c r="H57" s="240" t="s">
        <v>889</v>
      </c>
      <c r="I57" s="121" t="s">
        <v>869</v>
      </c>
    </row>
    <row r="58" spans="1:9" ht="17" x14ac:dyDescent="0.2">
      <c r="A58" s="180" t="s">
        <v>508</v>
      </c>
      <c r="B58" s="119" t="s">
        <v>677</v>
      </c>
      <c r="C58" s="241" t="s">
        <v>873</v>
      </c>
      <c r="D58" s="121" t="s">
        <v>708</v>
      </c>
      <c r="E58" s="121"/>
      <c r="F58" s="121" t="s">
        <v>707</v>
      </c>
      <c r="G58" s="121">
        <v>2016</v>
      </c>
      <c r="H58" s="240" t="s">
        <v>889</v>
      </c>
      <c r="I58" s="121" t="s">
        <v>872</v>
      </c>
    </row>
    <row r="59" spans="1:9" ht="17" x14ac:dyDescent="0.2">
      <c r="A59" s="181" t="s">
        <v>509</v>
      </c>
      <c r="B59" s="119" t="s">
        <v>677</v>
      </c>
      <c r="C59" s="241" t="s">
        <v>877</v>
      </c>
      <c r="D59" s="121" t="s">
        <v>878</v>
      </c>
      <c r="E59" s="121"/>
      <c r="F59" s="121"/>
      <c r="G59" s="121">
        <v>2015</v>
      </c>
      <c r="H59" s="240" t="s">
        <v>889</v>
      </c>
      <c r="I59" s="121" t="s">
        <v>876</v>
      </c>
    </row>
    <row r="60" spans="1:9" ht="17" x14ac:dyDescent="0.2">
      <c r="A60" s="180" t="s">
        <v>510</v>
      </c>
      <c r="B60" s="119" t="s">
        <v>677</v>
      </c>
      <c r="C60" s="241" t="s">
        <v>879</v>
      </c>
      <c r="D60" s="121" t="s">
        <v>705</v>
      </c>
      <c r="E60" s="121"/>
      <c r="F60" s="121" t="s">
        <v>880</v>
      </c>
      <c r="G60" s="121">
        <v>2017</v>
      </c>
      <c r="H60" s="240" t="s">
        <v>889</v>
      </c>
      <c r="I60" s="121" t="s">
        <v>874</v>
      </c>
    </row>
    <row r="61" spans="1:9" ht="17" x14ac:dyDescent="0.2">
      <c r="A61" s="181" t="s">
        <v>511</v>
      </c>
      <c r="B61" s="119" t="s">
        <v>677</v>
      </c>
      <c r="C61" s="241" t="s">
        <v>882</v>
      </c>
      <c r="D61" s="121" t="s">
        <v>794</v>
      </c>
      <c r="E61" s="121"/>
      <c r="F61" s="121" t="s">
        <v>881</v>
      </c>
      <c r="G61" s="121">
        <v>2016</v>
      </c>
      <c r="H61" s="240" t="s">
        <v>889</v>
      </c>
      <c r="I61" s="121" t="s">
        <v>875</v>
      </c>
    </row>
    <row r="62" spans="1:9" ht="17" x14ac:dyDescent="0.2">
      <c r="A62" s="180" t="s">
        <v>512</v>
      </c>
      <c r="B62" s="119" t="s">
        <v>677</v>
      </c>
      <c r="C62" s="241" t="s">
        <v>886</v>
      </c>
      <c r="D62" s="121" t="s">
        <v>887</v>
      </c>
      <c r="E62" s="121"/>
      <c r="F62" s="121" t="s">
        <v>885</v>
      </c>
      <c r="G62" s="121">
        <v>2016</v>
      </c>
      <c r="H62" s="240" t="s">
        <v>889</v>
      </c>
      <c r="I62" s="121" t="s">
        <v>884</v>
      </c>
    </row>
    <row r="63" spans="1:9" ht="17" x14ac:dyDescent="0.2">
      <c r="A63" s="181" t="s">
        <v>513</v>
      </c>
      <c r="B63" s="119" t="s">
        <v>677</v>
      </c>
      <c r="C63" s="121" t="s">
        <v>890</v>
      </c>
      <c r="D63" s="121" t="s">
        <v>891</v>
      </c>
      <c r="E63" s="121"/>
      <c r="F63" s="121" t="s">
        <v>892</v>
      </c>
      <c r="G63" s="121">
        <v>2014</v>
      </c>
      <c r="H63" s="240" t="s">
        <v>889</v>
      </c>
      <c r="I63" s="121" t="s">
        <v>888</v>
      </c>
    </row>
    <row r="64" spans="1:9" ht="17" x14ac:dyDescent="0.2">
      <c r="A64" s="180" t="s">
        <v>514</v>
      </c>
      <c r="B64" s="119" t="s">
        <v>895</v>
      </c>
      <c r="C64" s="121" t="s">
        <v>896</v>
      </c>
      <c r="D64" s="121" t="s">
        <v>894</v>
      </c>
      <c r="E64" s="121"/>
      <c r="F64" s="121"/>
      <c r="G64" s="121">
        <v>2020</v>
      </c>
      <c r="H64" s="244">
        <v>44225</v>
      </c>
      <c r="I64" s="121" t="s">
        <v>893</v>
      </c>
    </row>
  </sheetData>
  <sheetProtection algorithmName="SHA-512" hashValue="zexeGI6Ey+LDfN2o4qWzvb+ulahDkbBRVn0RHwV4/DqwpMFiqfPDl9PJdTYGBRi0tc5whzh+aUsH3HKC1KwpIw==" saltValue="9JMCzCIBeFdkd3LB71sI0A==" spinCount="100000" sheet="1" objects="1" scenarios="1"/>
  <mergeCells count="1">
    <mergeCell ref="A3:I3"/>
  </mergeCells>
  <phoneticPr fontId="4" type="noConversion"/>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activeCell="O12" sqref="O12"/>
    </sheetView>
  </sheetViews>
  <sheetFormatPr baseColWidth="10" defaultColWidth="10.83203125" defaultRowHeight="16" x14ac:dyDescent="0.2"/>
  <cols>
    <col min="1" max="1" width="10.83203125" style="146"/>
    <col min="2" max="2" width="25.5" style="145" customWidth="1"/>
    <col min="3" max="9" width="8.5" style="145" hidden="1" customWidth="1"/>
    <col min="10" max="10" width="14.6640625" style="145" customWidth="1"/>
    <col min="11" max="11" width="11" style="146" customWidth="1"/>
    <col min="12" max="16384" width="10.83203125" style="146"/>
  </cols>
  <sheetData>
    <row r="1" spans="1:10" ht="40" x14ac:dyDescent="0.2">
      <c r="A1" s="44" t="s">
        <v>384</v>
      </c>
      <c r="B1" s="45" t="str">
        <f>IF(Introduction!B1&lt;&gt;"",Introduction!B1,"")</f>
        <v>Food and beverage services</v>
      </c>
    </row>
    <row r="3" spans="1:10" s="147" customFormat="1" ht="31" customHeight="1" x14ac:dyDescent="0.2">
      <c r="A3" s="293" t="s">
        <v>87</v>
      </c>
      <c r="B3" s="294"/>
      <c r="C3" s="294"/>
      <c r="D3" s="294"/>
      <c r="E3" s="294"/>
      <c r="F3" s="294"/>
      <c r="G3" s="294"/>
      <c r="H3" s="294"/>
      <c r="I3" s="294"/>
      <c r="J3" s="294"/>
    </row>
    <row r="4" spans="1:10" s="151" customFormat="1" ht="44" customHeight="1" x14ac:dyDescent="0.2">
      <c r="A4" s="148" t="s">
        <v>88</v>
      </c>
      <c r="B4" s="148" t="s">
        <v>85</v>
      </c>
      <c r="C4" s="149" t="s">
        <v>69</v>
      </c>
      <c r="D4" s="149" t="s">
        <v>70</v>
      </c>
      <c r="E4" s="149" t="s">
        <v>71</v>
      </c>
      <c r="F4" s="149" t="s">
        <v>627</v>
      </c>
      <c r="G4" s="149" t="s">
        <v>628</v>
      </c>
      <c r="H4" s="149" t="s">
        <v>629</v>
      </c>
      <c r="I4" s="149" t="s">
        <v>630</v>
      </c>
      <c r="J4" s="150" t="s">
        <v>72</v>
      </c>
    </row>
    <row r="5" spans="1:10" ht="22" customHeight="1" x14ac:dyDescent="0.2">
      <c r="A5" s="62" t="s">
        <v>0</v>
      </c>
      <c r="B5" s="152" t="s">
        <v>40</v>
      </c>
      <c r="C5" s="153">
        <f>SUMIF('Goal Risk Assessment'!$J$5:$J$252,$A5,'Goal Risk Assessment'!K$5:K$252)</f>
        <v>1</v>
      </c>
      <c r="D5" s="153">
        <f>SUMIF('Goal Risk Assessment'!$J$5:$J$252,$A5,'Goal Risk Assessment'!L$5:L$252)</f>
        <v>0</v>
      </c>
      <c r="E5" s="153">
        <f>SUMIF('Goal Risk Assessment'!$J$5:$J$252,$A5,'Goal Risk Assessment'!M$5:M$252)</f>
        <v>0</v>
      </c>
      <c r="F5" s="153">
        <f>SUMIF('Goal Risk Assessment'!$J$5:$J$252,$A5,'Goal Risk Assessment'!O$5:O$252)</f>
        <v>0</v>
      </c>
      <c r="G5" s="153">
        <f>SUMIF('Goal Risk Assessment'!$J$5:$J$252,$A5,'Goal Risk Assessment'!P$5:P$252)</f>
        <v>0</v>
      </c>
      <c r="H5" s="153">
        <f>SUMIF('Goal Risk Assessment'!$J$5:$J$252,$A5,'Goal Risk Assessment'!Q$5:Q$252)</f>
        <v>0</v>
      </c>
      <c r="I5" s="153">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4" t="s">
        <v>60</v>
      </c>
      <c r="C6" s="232">
        <f>SUMIF('Goal Risk Assessment'!$J$5:$J$252,$A6,'Goal Risk Assessment'!K$5:K$252)</f>
        <v>2</v>
      </c>
      <c r="D6" s="232">
        <f>SUMIF('Goal Risk Assessment'!$J$5:$J$252,$A6,'Goal Risk Assessment'!L$5:L$252)</f>
        <v>0</v>
      </c>
      <c r="E6" s="232">
        <f>SUMIF('Goal Risk Assessment'!$J$5:$J$252,$A6,'Goal Risk Assessment'!M$5:M$252)</f>
        <v>0</v>
      </c>
      <c r="F6" s="232">
        <f>SUMIF('Goal Risk Assessment'!$J$5:$J$252,$A6,'Goal Risk Assessment'!O$5:O$252)</f>
        <v>0</v>
      </c>
      <c r="G6" s="232">
        <f>SUMIF('Goal Risk Assessment'!$J$5:$J$252,$A6,'Goal Risk Assessment'!P$5:P$252)</f>
        <v>0</v>
      </c>
      <c r="H6" s="232">
        <f>SUMIF('Goal Risk Assessment'!$J$5:$J$252,$A6,'Goal Risk Assessment'!Q$5:Q$252)</f>
        <v>0</v>
      </c>
      <c r="I6" s="232">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2" t="s">
        <v>39</v>
      </c>
      <c r="C7" s="153">
        <f>SUMIF('Goal Risk Assessment'!$J$5:$J$252,$A7,'Goal Risk Assessment'!K$5:K$252)</f>
        <v>0</v>
      </c>
      <c r="D7" s="153">
        <f>SUMIF('Goal Risk Assessment'!$J$5:$J$252,$A7,'Goal Risk Assessment'!L$5:L$252)</f>
        <v>0</v>
      </c>
      <c r="E7" s="153">
        <f>SUMIF('Goal Risk Assessment'!$J$5:$J$252,$A7,'Goal Risk Assessment'!M$5:M$252)</f>
        <v>1</v>
      </c>
      <c r="F7" s="153">
        <f>SUMIF('Goal Risk Assessment'!$J$5:$J$252,$A7,'Goal Risk Assessment'!O$5:O$252)</f>
        <v>0</v>
      </c>
      <c r="G7" s="153">
        <f>SUMIF('Goal Risk Assessment'!$J$5:$J$252,$A7,'Goal Risk Assessment'!P$5:P$252)</f>
        <v>0</v>
      </c>
      <c r="H7" s="153">
        <f>SUMIF('Goal Risk Assessment'!$J$5:$J$252,$A7,'Goal Risk Assessment'!Q$5:Q$252)</f>
        <v>0</v>
      </c>
      <c r="I7" s="153">
        <f>SUMIF('Goal Risk Assessment'!$J$5:$J$252,$A7,'Goal Risk Assessment'!R$5:R$252)</f>
        <v>0</v>
      </c>
      <c r="J7" s="62" t="str">
        <f t="shared" si="0"/>
        <v>Unlikely</v>
      </c>
    </row>
    <row r="8" spans="1:10" ht="22" customHeight="1" x14ac:dyDescent="0.2">
      <c r="A8" s="57" t="s">
        <v>3</v>
      </c>
      <c r="B8" s="154" t="s">
        <v>4</v>
      </c>
      <c r="C8" s="233">
        <f>SUMIF('Goal Risk Assessment'!$J$5:$J$252,$A8,'Goal Risk Assessment'!K$5:K$252)</f>
        <v>4</v>
      </c>
      <c r="D8" s="233">
        <f>SUMIF('Goal Risk Assessment'!$J$5:$J$252,$A8,'Goal Risk Assessment'!L$5:L$252)</f>
        <v>0</v>
      </c>
      <c r="E8" s="233">
        <f>SUMIF('Goal Risk Assessment'!$J$5:$J$252,$A8,'Goal Risk Assessment'!M$5:M$252)</f>
        <v>0</v>
      </c>
      <c r="F8" s="233">
        <f>SUMIF('Goal Risk Assessment'!$J$5:$J$252,$A8,'Goal Risk Assessment'!O$5:O$252)</f>
        <v>0</v>
      </c>
      <c r="G8" s="233">
        <f>SUMIF('Goal Risk Assessment'!$J$5:$J$252,$A8,'Goal Risk Assessment'!P$5:P$252)</f>
        <v>0</v>
      </c>
      <c r="H8" s="233">
        <f>SUMIF('Goal Risk Assessment'!$J$5:$J$252,$A8,'Goal Risk Assessment'!Q$5:Q$252)</f>
        <v>0</v>
      </c>
      <c r="I8" s="233">
        <f>SUMIF('Goal Risk Assessment'!$J$5:$J$252,$A8,'Goal Risk Assessment'!R$5:R$252)</f>
        <v>0</v>
      </c>
      <c r="J8" s="62" t="str">
        <f t="shared" si="0"/>
        <v>High</v>
      </c>
    </row>
    <row r="9" spans="1:10" ht="22" customHeight="1" x14ac:dyDescent="0.2">
      <c r="A9" s="62" t="s">
        <v>5</v>
      </c>
      <c r="B9" s="152" t="s">
        <v>76</v>
      </c>
      <c r="C9" s="153">
        <f>SUMIF('Goal Risk Assessment'!$J$5:$J$252,$A9,'Goal Risk Assessment'!K$5:K$252)</f>
        <v>2</v>
      </c>
      <c r="D9" s="153">
        <f>SUMIF('Goal Risk Assessment'!$J$5:$J$252,$A9,'Goal Risk Assessment'!L$5:L$252)</f>
        <v>0</v>
      </c>
      <c r="E9" s="153">
        <f>SUMIF('Goal Risk Assessment'!$J$5:$J$252,$A9,'Goal Risk Assessment'!M$5:M$252)</f>
        <v>0</v>
      </c>
      <c r="F9" s="153">
        <f>SUMIF('Goal Risk Assessment'!$J$5:$J$252,$A9,'Goal Risk Assessment'!O$5:O$252)</f>
        <v>0</v>
      </c>
      <c r="G9" s="153">
        <f>SUMIF('Goal Risk Assessment'!$J$5:$J$252,$A9,'Goal Risk Assessment'!P$5:P$252)</f>
        <v>0</v>
      </c>
      <c r="H9" s="153">
        <f>SUMIF('Goal Risk Assessment'!$J$5:$J$252,$A9,'Goal Risk Assessment'!Q$5:Q$252)</f>
        <v>0</v>
      </c>
      <c r="I9" s="153">
        <f>SUMIF('Goal Risk Assessment'!$J$5:$J$252,$A9,'Goal Risk Assessment'!R$5:R$252)</f>
        <v>0</v>
      </c>
      <c r="J9" s="62" t="str">
        <f t="shared" si="0"/>
        <v>High</v>
      </c>
    </row>
    <row r="10" spans="1:10" ht="22" customHeight="1" x14ac:dyDescent="0.2">
      <c r="A10" s="57" t="s">
        <v>6</v>
      </c>
      <c r="B10" s="154" t="s">
        <v>7</v>
      </c>
      <c r="C10" s="233">
        <f>SUMIF('Goal Risk Assessment'!$J$5:$J$252,$A10,'Goal Risk Assessment'!K$5:K$252)</f>
        <v>1</v>
      </c>
      <c r="D10" s="233">
        <f>SUMIF('Goal Risk Assessment'!$J$5:$J$252,$A10,'Goal Risk Assessment'!L$5:L$252)</f>
        <v>0</v>
      </c>
      <c r="E10" s="233">
        <f>SUMIF('Goal Risk Assessment'!$J$5:$J$252,$A10,'Goal Risk Assessment'!M$5:M$252)</f>
        <v>0</v>
      </c>
      <c r="F10" s="233">
        <f>SUMIF('Goal Risk Assessment'!$J$5:$J$252,$A10,'Goal Risk Assessment'!O$5:O$252)</f>
        <v>0</v>
      </c>
      <c r="G10" s="233">
        <f>SUMIF('Goal Risk Assessment'!$J$5:$J$252,$A10,'Goal Risk Assessment'!P$5:P$252)</f>
        <v>0</v>
      </c>
      <c r="H10" s="233">
        <f>SUMIF('Goal Risk Assessment'!$J$5:$J$252,$A10,'Goal Risk Assessment'!Q$5:Q$252)</f>
        <v>0</v>
      </c>
      <c r="I10" s="233">
        <f>SUMIF('Goal Risk Assessment'!$J$5:$J$252,$A10,'Goal Risk Assessment'!R$5:R$252)</f>
        <v>0</v>
      </c>
      <c r="J10" s="62" t="str">
        <f t="shared" si="0"/>
        <v>High</v>
      </c>
    </row>
    <row r="11" spans="1:10" ht="22" customHeight="1" x14ac:dyDescent="0.2">
      <c r="A11" s="62" t="s">
        <v>8</v>
      </c>
      <c r="B11" s="152" t="s">
        <v>77</v>
      </c>
      <c r="C11" s="153">
        <f>SUMIF('Goal Risk Assessment'!$J$5:$J$252,$A11,'Goal Risk Assessment'!K$5:K$252)</f>
        <v>3</v>
      </c>
      <c r="D11" s="153">
        <f>SUMIF('Goal Risk Assessment'!$J$5:$J$252,$A11,'Goal Risk Assessment'!L$5:L$252)</f>
        <v>0</v>
      </c>
      <c r="E11" s="153">
        <f>SUMIF('Goal Risk Assessment'!$J$5:$J$252,$A11,'Goal Risk Assessment'!M$5:M$252)</f>
        <v>0</v>
      </c>
      <c r="F11" s="153">
        <f>SUMIF('Goal Risk Assessment'!$J$5:$J$252,$A11,'Goal Risk Assessment'!O$5:O$252)</f>
        <v>0</v>
      </c>
      <c r="G11" s="153">
        <f>SUMIF('Goal Risk Assessment'!$J$5:$J$252,$A11,'Goal Risk Assessment'!P$5:P$252)</f>
        <v>0</v>
      </c>
      <c r="H11" s="153">
        <f>SUMIF('Goal Risk Assessment'!$J$5:$J$252,$A11,'Goal Risk Assessment'!Q$5:Q$252)</f>
        <v>0</v>
      </c>
      <c r="I11" s="153">
        <f>SUMIF('Goal Risk Assessment'!$J$5:$J$252,$A11,'Goal Risk Assessment'!R$5:R$252)</f>
        <v>0</v>
      </c>
      <c r="J11" s="62" t="str">
        <f t="shared" si="0"/>
        <v>High</v>
      </c>
    </row>
    <row r="12" spans="1:10" ht="22" customHeight="1" x14ac:dyDescent="0.2">
      <c r="A12" s="57" t="s">
        <v>9</v>
      </c>
      <c r="B12" s="154" t="s">
        <v>78</v>
      </c>
      <c r="C12" s="233">
        <f>SUMIF('Goal Risk Assessment'!$J$5:$J$252,$A12,'Goal Risk Assessment'!K$5:K$252)</f>
        <v>0</v>
      </c>
      <c r="D12" s="233">
        <f>SUMIF('Goal Risk Assessment'!$J$5:$J$252,$A12,'Goal Risk Assessment'!L$5:L$252)</f>
        <v>1</v>
      </c>
      <c r="E12" s="233">
        <f>SUMIF('Goal Risk Assessment'!$J$5:$J$252,$A12,'Goal Risk Assessment'!M$5:M$252)</f>
        <v>0</v>
      </c>
      <c r="F12" s="233">
        <f>SUMIF('Goal Risk Assessment'!$J$5:$J$252,$A12,'Goal Risk Assessment'!O$5:O$252)</f>
        <v>0</v>
      </c>
      <c r="G12" s="233">
        <f>SUMIF('Goal Risk Assessment'!$J$5:$J$252,$A12,'Goal Risk Assessment'!P$5:P$252)</f>
        <v>0</v>
      </c>
      <c r="H12" s="233">
        <f>SUMIF('Goal Risk Assessment'!$J$5:$J$252,$A12,'Goal Risk Assessment'!Q$5:Q$252)</f>
        <v>0</v>
      </c>
      <c r="I12" s="233">
        <f>SUMIF('Goal Risk Assessment'!$J$5:$J$252,$A12,'Goal Risk Assessment'!R$5:R$252)</f>
        <v>0</v>
      </c>
      <c r="J12" s="62" t="str">
        <f t="shared" si="0"/>
        <v>Low</v>
      </c>
    </row>
    <row r="13" spans="1:10" ht="22" customHeight="1" x14ac:dyDescent="0.2">
      <c r="A13" s="62" t="s">
        <v>10</v>
      </c>
      <c r="B13" s="152" t="s">
        <v>75</v>
      </c>
      <c r="C13" s="153">
        <f>SUMIF('Goal Risk Assessment'!$J$5:$J$252,$A13,'Goal Risk Assessment'!K$5:K$252)</f>
        <v>0</v>
      </c>
      <c r="D13" s="153">
        <f>SUMIF('Goal Risk Assessment'!$J$5:$J$252,$A13,'Goal Risk Assessment'!L$5:L$252)</f>
        <v>0</v>
      </c>
      <c r="E13" s="153">
        <f>SUMIF('Goal Risk Assessment'!$J$5:$J$252,$A13,'Goal Risk Assessment'!M$5:M$252)</f>
        <v>0</v>
      </c>
      <c r="F13" s="153">
        <f>SUMIF('Goal Risk Assessment'!$J$5:$J$252,$A13,'Goal Risk Assessment'!O$5:O$252)</f>
        <v>0</v>
      </c>
      <c r="G13" s="153">
        <f>SUMIF('Goal Risk Assessment'!$J$5:$J$252,$A13,'Goal Risk Assessment'!P$5:P$252)</f>
        <v>0</v>
      </c>
      <c r="H13" s="153">
        <f>SUMIF('Goal Risk Assessment'!$J$5:$J$252,$A13,'Goal Risk Assessment'!Q$5:Q$252)</f>
        <v>0</v>
      </c>
      <c r="I13" s="153">
        <f>SUMIF('Goal Risk Assessment'!$J$5:$J$252,$A13,'Goal Risk Assessment'!R$5:R$252)</f>
        <v>0</v>
      </c>
      <c r="J13" s="62" t="str">
        <f t="shared" si="0"/>
        <v>Moderate</v>
      </c>
    </row>
    <row r="14" spans="1:10" ht="22" customHeight="1" x14ac:dyDescent="0.2">
      <c r="A14" s="57" t="s">
        <v>11</v>
      </c>
      <c r="B14" s="154" t="s">
        <v>74</v>
      </c>
      <c r="C14" s="233">
        <f>SUMIF('Goal Risk Assessment'!$J$5:$J$252,$A14,'Goal Risk Assessment'!K$5:K$252)</f>
        <v>3</v>
      </c>
      <c r="D14" s="233">
        <f>SUMIF('Goal Risk Assessment'!$J$5:$J$252,$A14,'Goal Risk Assessment'!L$5:L$252)</f>
        <v>0</v>
      </c>
      <c r="E14" s="233">
        <f>SUMIF('Goal Risk Assessment'!$J$5:$J$252,$A14,'Goal Risk Assessment'!M$5:M$252)</f>
        <v>0</v>
      </c>
      <c r="F14" s="233">
        <f>SUMIF('Goal Risk Assessment'!$J$5:$J$252,$A14,'Goal Risk Assessment'!O$5:O$252)</f>
        <v>0</v>
      </c>
      <c r="G14" s="233">
        <f>SUMIF('Goal Risk Assessment'!$J$5:$J$252,$A14,'Goal Risk Assessment'!P$5:P$252)</f>
        <v>0</v>
      </c>
      <c r="H14" s="233">
        <f>SUMIF('Goal Risk Assessment'!$J$5:$J$252,$A14,'Goal Risk Assessment'!Q$5:Q$252)</f>
        <v>0</v>
      </c>
      <c r="I14" s="233">
        <f>SUMIF('Goal Risk Assessment'!$J$5:$J$252,$A14,'Goal Risk Assessment'!R$5:R$252)</f>
        <v>0</v>
      </c>
      <c r="J14" s="62" t="str">
        <f t="shared" si="0"/>
        <v>High</v>
      </c>
    </row>
    <row r="15" spans="1:10" ht="22" customHeight="1" x14ac:dyDescent="0.2">
      <c r="A15" s="62" t="s">
        <v>12</v>
      </c>
      <c r="B15" s="152" t="s">
        <v>43</v>
      </c>
      <c r="C15" s="153">
        <f>SUMIF('Goal Risk Assessment'!$J$5:$J$252,$A15,'Goal Risk Assessment'!K$5:K$252)</f>
        <v>6</v>
      </c>
      <c r="D15" s="153">
        <f>SUMIF('Goal Risk Assessment'!$J$5:$J$252,$A15,'Goal Risk Assessment'!L$5:L$252)</f>
        <v>0</v>
      </c>
      <c r="E15" s="153">
        <f>SUMIF('Goal Risk Assessment'!$J$5:$J$252,$A15,'Goal Risk Assessment'!M$5:M$252)</f>
        <v>0</v>
      </c>
      <c r="F15" s="153">
        <f>SUMIF('Goal Risk Assessment'!$J$5:$J$252,$A15,'Goal Risk Assessment'!O$5:O$252)</f>
        <v>0</v>
      </c>
      <c r="G15" s="153">
        <f>SUMIF('Goal Risk Assessment'!$J$5:$J$252,$A15,'Goal Risk Assessment'!P$5:P$252)</f>
        <v>0</v>
      </c>
      <c r="H15" s="153">
        <f>SUMIF('Goal Risk Assessment'!$J$5:$J$252,$A15,'Goal Risk Assessment'!Q$5:Q$252)</f>
        <v>0</v>
      </c>
      <c r="I15" s="153">
        <f>SUMIF('Goal Risk Assessment'!$J$5:$J$252,$A15,'Goal Risk Assessment'!R$5:R$252)</f>
        <v>0</v>
      </c>
      <c r="J15" s="62" t="str">
        <f t="shared" si="0"/>
        <v>High</v>
      </c>
    </row>
    <row r="16" spans="1:10" ht="22" customHeight="1" x14ac:dyDescent="0.2">
      <c r="A16" s="57" t="s">
        <v>13</v>
      </c>
      <c r="B16" s="154" t="s">
        <v>73</v>
      </c>
      <c r="C16" s="233">
        <f>SUMIF('Goal Risk Assessment'!$J$5:$J$252,$A16,'Goal Risk Assessment'!K$5:K$252)</f>
        <v>7</v>
      </c>
      <c r="D16" s="233">
        <f>SUMIF('Goal Risk Assessment'!$J$5:$J$252,$A16,'Goal Risk Assessment'!L$5:L$252)</f>
        <v>0</v>
      </c>
      <c r="E16" s="233">
        <f>SUMIF('Goal Risk Assessment'!$J$5:$J$252,$A16,'Goal Risk Assessment'!M$5:M$252)</f>
        <v>0</v>
      </c>
      <c r="F16" s="233">
        <f>SUMIF('Goal Risk Assessment'!$J$5:$J$252,$A16,'Goal Risk Assessment'!O$5:O$252)</f>
        <v>0</v>
      </c>
      <c r="G16" s="233">
        <f>SUMIF('Goal Risk Assessment'!$J$5:$J$252,$A16,'Goal Risk Assessment'!P$5:P$252)</f>
        <v>0</v>
      </c>
      <c r="H16" s="233">
        <f>SUMIF('Goal Risk Assessment'!$J$5:$J$252,$A16,'Goal Risk Assessment'!Q$5:Q$252)</f>
        <v>0</v>
      </c>
      <c r="I16" s="233">
        <f>SUMIF('Goal Risk Assessment'!$J$5:$J$252,$A16,'Goal Risk Assessment'!R$5:R$252)</f>
        <v>0</v>
      </c>
      <c r="J16" s="62" t="str">
        <f t="shared" si="0"/>
        <v>High</v>
      </c>
    </row>
    <row r="17" spans="1:10" ht="22" customHeight="1" x14ac:dyDescent="0.2">
      <c r="A17" s="62" t="s">
        <v>14</v>
      </c>
      <c r="B17" s="152" t="s">
        <v>79</v>
      </c>
      <c r="C17" s="153">
        <f>SUMIF('Goal Risk Assessment'!$J$5:$J$252,$A17,'Goal Risk Assessment'!K$5:K$252)</f>
        <v>1</v>
      </c>
      <c r="D17" s="153">
        <f>SUMIF('Goal Risk Assessment'!$J$5:$J$252,$A17,'Goal Risk Assessment'!L$5:L$252)</f>
        <v>0</v>
      </c>
      <c r="E17" s="153">
        <f>SUMIF('Goal Risk Assessment'!$J$5:$J$252,$A17,'Goal Risk Assessment'!M$5:M$252)</f>
        <v>0</v>
      </c>
      <c r="F17" s="153">
        <f>SUMIF('Goal Risk Assessment'!$J$5:$J$252,$A17,'Goal Risk Assessment'!O$5:O$252)</f>
        <v>0</v>
      </c>
      <c r="G17" s="153">
        <f>SUMIF('Goal Risk Assessment'!$J$5:$J$252,$A17,'Goal Risk Assessment'!P$5:P$252)</f>
        <v>0</v>
      </c>
      <c r="H17" s="153">
        <f>SUMIF('Goal Risk Assessment'!$J$5:$J$252,$A17,'Goal Risk Assessment'!Q$5:Q$252)</f>
        <v>0</v>
      </c>
      <c r="I17" s="153">
        <f>SUMIF('Goal Risk Assessment'!$J$5:$J$252,$A17,'Goal Risk Assessment'!R$5:R$252)</f>
        <v>0</v>
      </c>
      <c r="J17" s="62" t="str">
        <f t="shared" si="0"/>
        <v>High</v>
      </c>
    </row>
    <row r="18" spans="1:10" ht="22" customHeight="1" x14ac:dyDescent="0.2">
      <c r="A18" s="57" t="s">
        <v>15</v>
      </c>
      <c r="B18" s="154" t="s">
        <v>80</v>
      </c>
      <c r="C18" s="233">
        <f>SUMIF('Goal Risk Assessment'!$J$5:$J$252,$A18,'Goal Risk Assessment'!K$5:K$252)</f>
        <v>9</v>
      </c>
      <c r="D18" s="233">
        <f>SUMIF('Goal Risk Assessment'!$J$5:$J$252,$A18,'Goal Risk Assessment'!L$5:L$252)</f>
        <v>0</v>
      </c>
      <c r="E18" s="233">
        <f>SUMIF('Goal Risk Assessment'!$J$5:$J$252,$A18,'Goal Risk Assessment'!M$5:M$252)</f>
        <v>0</v>
      </c>
      <c r="F18" s="233">
        <f>SUMIF('Goal Risk Assessment'!$J$5:$J$252,$A18,'Goal Risk Assessment'!O$5:O$252)</f>
        <v>0</v>
      </c>
      <c r="G18" s="233">
        <f>SUMIF('Goal Risk Assessment'!$J$5:$J$252,$A18,'Goal Risk Assessment'!P$5:P$252)</f>
        <v>0</v>
      </c>
      <c r="H18" s="233">
        <f>SUMIF('Goal Risk Assessment'!$J$5:$J$252,$A18,'Goal Risk Assessment'!Q$5:Q$252)</f>
        <v>0</v>
      </c>
      <c r="I18" s="233">
        <f>SUMIF('Goal Risk Assessment'!$J$5:$J$252,$A18,'Goal Risk Assessment'!R$5:R$252)</f>
        <v>0</v>
      </c>
      <c r="J18" s="62" t="str">
        <f t="shared" si="0"/>
        <v>High</v>
      </c>
    </row>
    <row r="19" spans="1:10" ht="22" customHeight="1" x14ac:dyDescent="0.2">
      <c r="A19" s="62" t="s">
        <v>16</v>
      </c>
      <c r="B19" s="152" t="s">
        <v>47</v>
      </c>
      <c r="C19" s="153">
        <f>SUMIF('Goal Risk Assessment'!$J$5:$J$252,$A19,'Goal Risk Assessment'!K$5:K$252)</f>
        <v>3</v>
      </c>
      <c r="D19" s="153">
        <f>SUMIF('Goal Risk Assessment'!$J$5:$J$252,$A19,'Goal Risk Assessment'!L$5:L$252)</f>
        <v>1</v>
      </c>
      <c r="E19" s="153">
        <f>SUMIF('Goal Risk Assessment'!$J$5:$J$252,$A19,'Goal Risk Assessment'!M$5:M$252)</f>
        <v>0</v>
      </c>
      <c r="F19" s="153">
        <f>SUMIF('Goal Risk Assessment'!$J$5:$J$252,$A19,'Goal Risk Assessment'!O$5:O$252)</f>
        <v>0</v>
      </c>
      <c r="G19" s="153">
        <f>SUMIF('Goal Risk Assessment'!$J$5:$J$252,$A19,'Goal Risk Assessment'!P$5:P$252)</f>
        <v>0</v>
      </c>
      <c r="H19" s="153">
        <f>SUMIF('Goal Risk Assessment'!$J$5:$J$252,$A19,'Goal Risk Assessment'!Q$5:Q$252)</f>
        <v>0</v>
      </c>
      <c r="I19" s="153">
        <f>SUMIF('Goal Risk Assessment'!$J$5:$J$252,$A19,'Goal Risk Assessment'!R$5:R$252)</f>
        <v>0</v>
      </c>
      <c r="J19" s="62" t="str">
        <f t="shared" si="0"/>
        <v>High</v>
      </c>
    </row>
    <row r="20" spans="1:10" ht="22" customHeight="1" x14ac:dyDescent="0.2">
      <c r="A20" s="57" t="s">
        <v>17</v>
      </c>
      <c r="B20" s="154" t="s">
        <v>81</v>
      </c>
      <c r="C20" s="233">
        <f>SUMIF('Goal Risk Assessment'!$J$5:$J$252,$A20,'Goal Risk Assessment'!K$5:K$252)</f>
        <v>4</v>
      </c>
      <c r="D20" s="233">
        <f>SUMIF('Goal Risk Assessment'!$J$5:$J$252,$A20,'Goal Risk Assessment'!L$5:L$252)</f>
        <v>1</v>
      </c>
      <c r="E20" s="233">
        <f>SUMIF('Goal Risk Assessment'!$J$5:$J$252,$A20,'Goal Risk Assessment'!M$5:M$252)</f>
        <v>0</v>
      </c>
      <c r="F20" s="233">
        <f>SUMIF('Goal Risk Assessment'!$J$5:$J$252,$A20,'Goal Risk Assessment'!O$5:O$252)</f>
        <v>0</v>
      </c>
      <c r="G20" s="233">
        <f>SUMIF('Goal Risk Assessment'!$J$5:$J$252,$A20,'Goal Risk Assessment'!P$5:P$252)</f>
        <v>0</v>
      </c>
      <c r="H20" s="233">
        <f>SUMIF('Goal Risk Assessment'!$J$5:$J$252,$A20,'Goal Risk Assessment'!Q$5:Q$252)</f>
        <v>0</v>
      </c>
      <c r="I20" s="233">
        <f>SUMIF('Goal Risk Assessment'!$J$5:$J$252,$A20,'Goal Risk Assessment'!R$5:R$252)</f>
        <v>0</v>
      </c>
      <c r="J20" s="62" t="str">
        <f t="shared" si="0"/>
        <v>High</v>
      </c>
    </row>
    <row r="21" spans="1:10" ht="22" customHeight="1" x14ac:dyDescent="0.2">
      <c r="A21" s="62" t="s">
        <v>18</v>
      </c>
      <c r="B21" s="152" t="s">
        <v>82</v>
      </c>
      <c r="C21" s="153">
        <f>SUMIF('Goal Risk Assessment'!$J$5:$J$252,$A21,'Goal Risk Assessment'!K$5:K$252)</f>
        <v>2</v>
      </c>
      <c r="D21" s="153">
        <f>SUMIF('Goal Risk Assessment'!$J$5:$J$252,$A21,'Goal Risk Assessment'!L$5:L$252)</f>
        <v>2</v>
      </c>
      <c r="E21" s="153">
        <f>SUMIF('Goal Risk Assessment'!$J$5:$J$252,$A21,'Goal Risk Assessment'!M$5:M$252)</f>
        <v>0</v>
      </c>
      <c r="F21" s="153">
        <f>SUMIF('Goal Risk Assessment'!$J$5:$J$252,$A21,'Goal Risk Assessment'!O$5:O$252)</f>
        <v>0</v>
      </c>
      <c r="G21" s="153">
        <f>SUMIF('Goal Risk Assessment'!$J$5:$J$252,$A21,'Goal Risk Assessment'!P$5:P$252)</f>
        <v>0</v>
      </c>
      <c r="H21" s="153">
        <f>SUMIF('Goal Risk Assessment'!$J$5:$J$252,$A21,'Goal Risk Assessment'!Q$5:Q$252)</f>
        <v>0</v>
      </c>
      <c r="I21" s="153">
        <f>SUMIF('Goal Risk Assessment'!$J$5:$J$252,$A21,'Goal Risk Assessment'!R$5:R$252)</f>
        <v>0</v>
      </c>
      <c r="J21" s="62" t="str">
        <f t="shared" si="0"/>
        <v>High</v>
      </c>
    </row>
    <row r="22" spans="1:10" ht="22" customHeight="1" x14ac:dyDescent="0.2">
      <c r="A22" s="57" t="s">
        <v>19</v>
      </c>
      <c r="B22" s="154" t="s">
        <v>83</v>
      </c>
      <c r="C22" s="233">
        <f>SUMIF('Goal Risk Assessment'!$J$5:$J$252,$A22,'Goal Risk Assessment'!K$5:K$252)</f>
        <v>0</v>
      </c>
      <c r="D22" s="233">
        <f>SUMIF('Goal Risk Assessment'!$J$5:$J$252,$A22,'Goal Risk Assessment'!L$5:L$252)</f>
        <v>0</v>
      </c>
      <c r="E22" s="233">
        <f>SUMIF('Goal Risk Assessment'!$J$5:$J$252,$A22,'Goal Risk Assessment'!M$5:M$252)</f>
        <v>1</v>
      </c>
      <c r="F22" s="233">
        <f>SUMIF('Goal Risk Assessment'!$J$5:$J$252,$A22,'Goal Risk Assessment'!O$5:O$252)</f>
        <v>0</v>
      </c>
      <c r="G22" s="233">
        <f>SUMIF('Goal Risk Assessment'!$J$5:$J$252,$A22,'Goal Risk Assessment'!P$5:P$252)</f>
        <v>0</v>
      </c>
      <c r="H22" s="233">
        <f>SUMIF('Goal Risk Assessment'!$J$5:$J$252,$A22,'Goal Risk Assessment'!Q$5:Q$252)</f>
        <v>0</v>
      </c>
      <c r="I22" s="233">
        <f>SUMIF('Goal Risk Assessment'!$J$5:$J$252,$A22,'Goal Risk Assessment'!R$5:R$252)</f>
        <v>0</v>
      </c>
      <c r="J22" s="62" t="str">
        <f t="shared" si="0"/>
        <v>Unlikely</v>
      </c>
    </row>
    <row r="23" spans="1:10" ht="22" customHeight="1" x14ac:dyDescent="0.2">
      <c r="A23" s="62" t="s">
        <v>20</v>
      </c>
      <c r="B23" s="152" t="s">
        <v>51</v>
      </c>
      <c r="C23" s="153">
        <f>SUMIF('Goal Risk Assessment'!$J$5:$J$252,$A23,'Goal Risk Assessment'!K$5:K$252)</f>
        <v>1</v>
      </c>
      <c r="D23" s="153">
        <f>SUMIF('Goal Risk Assessment'!$J$5:$J$252,$A23,'Goal Risk Assessment'!L$5:L$252)</f>
        <v>1</v>
      </c>
      <c r="E23" s="153">
        <f>SUMIF('Goal Risk Assessment'!$J$5:$J$252,$A23,'Goal Risk Assessment'!M$5:M$252)</f>
        <v>0</v>
      </c>
      <c r="F23" s="153">
        <f>SUMIF('Goal Risk Assessment'!$J$5:$J$252,$A23,'Goal Risk Assessment'!O$5:O$252)</f>
        <v>0</v>
      </c>
      <c r="G23" s="153">
        <f>SUMIF('Goal Risk Assessment'!$J$5:$J$252,$A23,'Goal Risk Assessment'!P$5:P$252)</f>
        <v>0</v>
      </c>
      <c r="H23" s="153">
        <f>SUMIF('Goal Risk Assessment'!$J$5:$J$252,$A23,'Goal Risk Assessment'!Q$5:Q$252)</f>
        <v>0</v>
      </c>
      <c r="I23" s="153">
        <f>SUMIF('Goal Risk Assessment'!$J$5:$J$252,$A23,'Goal Risk Assessment'!R$5:R$252)</f>
        <v>0</v>
      </c>
      <c r="J23" s="62" t="str">
        <f t="shared" si="0"/>
        <v>High</v>
      </c>
    </row>
    <row r="24" spans="1:10" ht="22" customHeight="1" x14ac:dyDescent="0.2">
      <c r="A24" s="57" t="s">
        <v>21</v>
      </c>
      <c r="B24" s="154" t="s">
        <v>52</v>
      </c>
      <c r="C24" s="233">
        <f>SUMIF('Goal Risk Assessment'!$J$5:$J$252,$A24,'Goal Risk Assessment'!K$5:K$252)</f>
        <v>1</v>
      </c>
      <c r="D24" s="233">
        <f>SUMIF('Goal Risk Assessment'!$J$5:$J$252,$A24,'Goal Risk Assessment'!L$5:L$252)</f>
        <v>0</v>
      </c>
      <c r="E24" s="233">
        <f>SUMIF('Goal Risk Assessment'!$J$5:$J$252,$A24,'Goal Risk Assessment'!M$5:M$252)</f>
        <v>0</v>
      </c>
      <c r="F24" s="233">
        <f>SUMIF('Goal Risk Assessment'!$J$5:$J$252,$A24,'Goal Risk Assessment'!O$5:O$252)</f>
        <v>0</v>
      </c>
      <c r="G24" s="233">
        <f>SUMIF('Goal Risk Assessment'!$J$5:$J$252,$A24,'Goal Risk Assessment'!P$5:P$252)</f>
        <v>0</v>
      </c>
      <c r="H24" s="233">
        <f>SUMIF('Goal Risk Assessment'!$J$5:$J$252,$A24,'Goal Risk Assessment'!Q$5:Q$252)</f>
        <v>0</v>
      </c>
      <c r="I24" s="233">
        <f>SUMIF('Goal Risk Assessment'!$J$5:$J$252,$A24,'Goal Risk Assessment'!R$5:R$252)</f>
        <v>0</v>
      </c>
      <c r="J24" s="62" t="str">
        <f t="shared" si="0"/>
        <v>High</v>
      </c>
    </row>
    <row r="25" spans="1:10" ht="22" customHeight="1" x14ac:dyDescent="0.2">
      <c r="A25" s="62" t="s">
        <v>22</v>
      </c>
      <c r="B25" s="152" t="s">
        <v>23</v>
      </c>
      <c r="C25" s="153">
        <f>SUMIF('Goal Risk Assessment'!$J$5:$J$252,$A25,'Goal Risk Assessment'!K$5:K$252)</f>
        <v>0</v>
      </c>
      <c r="D25" s="153">
        <f>SUMIF('Goal Risk Assessment'!$J$5:$J$252,$A25,'Goal Risk Assessment'!L$5:L$252)</f>
        <v>0</v>
      </c>
      <c r="E25" s="153">
        <f>SUMIF('Goal Risk Assessment'!$J$5:$J$252,$A25,'Goal Risk Assessment'!M$5:M$252)</f>
        <v>0</v>
      </c>
      <c r="F25" s="153">
        <f>SUMIF('Goal Risk Assessment'!$J$5:$J$252,$A25,'Goal Risk Assessment'!O$5:O$252)</f>
        <v>0</v>
      </c>
      <c r="G25" s="153">
        <f>SUMIF('Goal Risk Assessment'!$J$5:$J$252,$A25,'Goal Risk Assessment'!P$5:P$252)</f>
        <v>0</v>
      </c>
      <c r="H25" s="153">
        <f>SUMIF('Goal Risk Assessment'!$J$5:$J$252,$A25,'Goal Risk Assessment'!Q$5:Q$252)</f>
        <v>0</v>
      </c>
      <c r="I25" s="153">
        <f>SUMIF('Goal Risk Assessment'!$J$5:$J$252,$A25,'Goal Risk Assessment'!R$5:R$252)</f>
        <v>0</v>
      </c>
      <c r="J25" s="62" t="str">
        <f t="shared" si="0"/>
        <v>Moderate</v>
      </c>
    </row>
    <row r="26" spans="1:10" ht="22" customHeight="1" x14ac:dyDescent="0.2">
      <c r="A26" s="57" t="s">
        <v>24</v>
      </c>
      <c r="B26" s="154" t="s">
        <v>53</v>
      </c>
      <c r="C26" s="233">
        <f>SUMIF('Goal Risk Assessment'!$J$5:$J$252,$A26,'Goal Risk Assessment'!K$5:K$252)</f>
        <v>1</v>
      </c>
      <c r="D26" s="233">
        <f>SUMIF('Goal Risk Assessment'!$J$5:$J$252,$A26,'Goal Risk Assessment'!L$5:L$252)</f>
        <v>0</v>
      </c>
      <c r="E26" s="233">
        <f>SUMIF('Goal Risk Assessment'!$J$5:$J$252,$A26,'Goal Risk Assessment'!M$5:M$252)</f>
        <v>0</v>
      </c>
      <c r="F26" s="233">
        <f>SUMIF('Goal Risk Assessment'!$J$5:$J$252,$A26,'Goal Risk Assessment'!O$5:O$252)</f>
        <v>0</v>
      </c>
      <c r="G26" s="233">
        <f>SUMIF('Goal Risk Assessment'!$J$5:$J$252,$A26,'Goal Risk Assessment'!P$5:P$252)</f>
        <v>0</v>
      </c>
      <c r="H26" s="233">
        <f>SUMIF('Goal Risk Assessment'!$J$5:$J$252,$A26,'Goal Risk Assessment'!Q$5:Q$252)</f>
        <v>0</v>
      </c>
      <c r="I26" s="233">
        <f>SUMIF('Goal Risk Assessment'!$J$5:$J$252,$A26,'Goal Risk Assessment'!R$5:R$252)</f>
        <v>0</v>
      </c>
      <c r="J26" s="62" t="str">
        <f t="shared" si="0"/>
        <v>High</v>
      </c>
    </row>
    <row r="27" spans="1:10" ht="22" customHeight="1" x14ac:dyDescent="0.2">
      <c r="A27" s="62" t="s">
        <v>25</v>
      </c>
      <c r="B27" s="152" t="s">
        <v>54</v>
      </c>
      <c r="C27" s="153">
        <f>SUMIF('Goal Risk Assessment'!$J$5:$J$252,$A27,'Goal Risk Assessment'!K$5:K$252)</f>
        <v>0</v>
      </c>
      <c r="D27" s="153">
        <f>SUMIF('Goal Risk Assessment'!$J$5:$J$252,$A27,'Goal Risk Assessment'!L$5:L$252)</f>
        <v>1</v>
      </c>
      <c r="E27" s="153">
        <f>SUMIF('Goal Risk Assessment'!$J$5:$J$252,$A27,'Goal Risk Assessment'!M$5:M$252)</f>
        <v>0</v>
      </c>
      <c r="F27" s="153">
        <f>SUMIF('Goal Risk Assessment'!$J$5:$J$252,$A27,'Goal Risk Assessment'!O$5:O$252)</f>
        <v>0</v>
      </c>
      <c r="G27" s="153">
        <f>SUMIF('Goal Risk Assessment'!$J$5:$J$252,$A27,'Goal Risk Assessment'!P$5:P$252)</f>
        <v>0</v>
      </c>
      <c r="H27" s="153">
        <f>SUMIF('Goal Risk Assessment'!$J$5:$J$252,$A27,'Goal Risk Assessment'!Q$5:Q$252)</f>
        <v>0</v>
      </c>
      <c r="I27" s="153">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1"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E24DEBE240574D894CB433C5382235" ma:contentTypeVersion="12" ma:contentTypeDescription="Create a new document." ma:contentTypeScope="" ma:versionID="f0168cde082c6b1686e2fcd50f658804">
  <xsd:schema xmlns:xsd="http://www.w3.org/2001/XMLSchema" xmlns:xs="http://www.w3.org/2001/XMLSchema" xmlns:p="http://schemas.microsoft.com/office/2006/metadata/properties" xmlns:ns2="1fc1fa47-c335-4814-a7aa-fb2f1f274590" xmlns:ns3="735120c6-39d8-421d-997b-432a20135185" targetNamespace="http://schemas.microsoft.com/office/2006/metadata/properties" ma:root="true" ma:fieldsID="a7448d72c8e543ab54d69b26df932438" ns2:_="" ns3:_="">
    <xsd:import namespace="1fc1fa47-c335-4814-a7aa-fb2f1f274590"/>
    <xsd:import namespace="735120c6-39d8-421d-997b-432a2013518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c1fa47-c335-4814-a7aa-fb2f1f274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35120c6-39d8-421d-997b-432a2013518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AAE6F50-E712-4B17-8DAE-A14933B499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c1fa47-c335-4814-a7aa-fb2f1f274590"/>
    <ds:schemaRef ds:uri="735120c6-39d8-421d-997b-432a201351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9EFEC1A-C1BA-4B86-9E78-274DAD940CEB}">
  <ds:schemaRefs>
    <ds:schemaRef ds:uri="http://schemas.microsoft.com/sharepoint/v3/contenttype/forms"/>
  </ds:schemaRefs>
</ds:datastoreItem>
</file>

<file path=customXml/itemProps3.xml><?xml version="1.0" encoding="utf-8"?>
<ds:datastoreItem xmlns:ds="http://schemas.openxmlformats.org/officeDocument/2006/customXml" ds:itemID="{E6DFFEA6-D761-4A7A-A86F-035974720666}">
  <ds:schemaRefs>
    <ds:schemaRef ds:uri="735120c6-39d8-421d-997b-432a20135185"/>
    <ds:schemaRef ds:uri="http://schemas.openxmlformats.org/package/2006/metadata/core-properties"/>
    <ds:schemaRef ds:uri="1fc1fa47-c335-4814-a7aa-fb2f1f274590"/>
    <ds:schemaRef ds:uri="http://purl.org/dc/dcmitype/"/>
    <ds:schemaRef ds:uri="http://purl.org/dc/elements/1.1/"/>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0x010100F3E24DEBE240574D894CB433C5382235</vt:lpwstr>
  </property>
</Properties>
</file>