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8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<sst xmlns="http://schemas.openxmlformats.org/spreadsheetml/2006/main" count="14" uniqueCount="11">
  <si>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表1 实验测得的不同温度下热敏电阻阻值</t>
  </si>
  <si>
    <t>温度/℃</t>
  </si>
  <si>
    <t>电阻/kΩ</t>
  </si>
  <si>
    <t>（1/T-1/298）/E-4</t>
  </si>
  <si>
    <t>lnRt/E-1</t>
  </si>
  <si>
    <t>表2 Bn的实验值及热敏电阻阻值计算表</t>
  </si>
  <si>
    <t>Bn实验值/K</t>
  </si>
  <si>
    <t>表3 温度报警参数测定表</t>
  </si>
  <si>
    <t>Wt/Ω</t>
  </si>
  <si>
    <t>UA/V</t>
  </si>
  <si>
    <t>UB/V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</si>
</sst>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lnRt随</a:t>
            </a:r>
            <a:r>
              <a:rPr lang="en-US" altLang="zh-CN"/>
              <a:t>1/T-1/298</a:t>
            </a:r>
            <a:r>
              <a:rPr altLang="en-US"/>
              <a:t>变化趋势图</a:t>
            </a:r>
            <a:endParaRPr lang="en-US" altLang="zh-CN"/>
          </a:p>
        </c:rich>
      </c:tx>
      <c:layout>
        <c:manualLayout>
          <c:xMode val="edge"/>
          <c:yMode val="edge"/>
          <c:x val="0.232768182538425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lnRt/E-1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8356716210585"/>
                  <c:y val="0.244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Sheet1!$B$4:$G$4</c:f>
              <c:numCache>
                <c:formatCode>0.000_ </c:formatCode>
                <c:ptCount val="6"/>
                <c:pt idx="0">
                  <c:v>-1.60816519072839</c:v>
                </c:pt>
                <c:pt idx="1">
                  <c:v>-2.11050609936262</c:v>
                </c:pt>
                <c:pt idx="2">
                  <c:v>-2.59729465788434</c:v>
                </c:pt>
                <c:pt idx="3">
                  <c:v>-3.06924210181699</c:v>
                </c:pt>
                <c:pt idx="4">
                  <c:v>-3.52701694983574</c:v>
                </c:pt>
                <c:pt idx="5">
                  <c:v>-3.97124816329772</c:v>
                </c:pt>
              </c:numCache>
            </c:numRef>
          </c:xVal>
          <c:yVal>
            <c:numRef>
              <c:f>Sheet1!$B$5:$G$5</c:f>
              <c:numCache>
                <c:formatCode>0.000_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6720"/>
        <c:axId val="81937536"/>
      </c:scatterChart>
      <c:valAx>
        <c:axId val="687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(1/T-1/298)  /E-4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7536"/>
        <c:crosses val="autoZero"/>
        <c:crossBetween val="midCat"/>
      </c:valAx>
      <c:valAx>
        <c:axId val="81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lnRt /E-1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d435676-3e20-4404-8920-d583969e4c7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104140</xdr:rowOff>
    </xdr:from>
    <xdr:to>
      <xdr:col>6</xdr:col>
      <xdr:colOff>381635</xdr:colOff>
      <xdr:row>20</xdr:row>
      <xdr:rowOff>104140</xdr:rowOff>
    </xdr:to>
    <xdr:graphicFrame>
      <xdr:nvGraphicFramePr>
        <xdr:cNvPr id="2" name="图表 1"/>
        <xdr:cNvGraphicFramePr/>
      </xdr:nvGraphicFramePr>
      <xdr:xfrm>
        <a:off x="635" y="961390"/>
        <a:ext cx="44196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145" zoomScaleNormal="145" workbookViewId="0">
      <selection activeCell="L20" sqref="L20"/>
    </sheetView>
  </sheetViews>
  <sheetFormatPr defaultColWidth="9" defaultRowHeight="13.5"/>
  <cols>
    <col min="1" max="1" width="17.375" customWidth="1"/>
    <col min="2" max="2" width="7" customWidth="1"/>
    <col min="3" max="3" width="7.25" customWidth="1"/>
    <col min="4" max="4" width="7.375" customWidth="1"/>
    <col min="5" max="5" width="6.75" customWidth="1"/>
    <col min="6" max="6" width="7.25" customWidth="1"/>
    <col min="7" max="7" width="7" customWidth="1"/>
    <col min="8" max="9" width="6.875" customWidth="1"/>
    <col min="10" max="10" width="6.625" customWidth="1"/>
  </cols>
  <sheetData>
    <row r="1" spans="1:10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</row>
    <row r="2" spans="1:10">
      <c r="A2" s="5" t="s">
        <v>1</v>
      </c>
      <c r="B2" s="5">
        <v>40</v>
      </c>
      <c r="C2" s="5">
        <v>45</v>
      </c>
      <c r="D2" s="5">
        <v>50</v>
      </c>
      <c r="E2" s="5">
        <v>55</v>
      </c>
      <c r="F2" s="5">
        <v>60</v>
      </c>
      <c r="G2" s="5">
        <v>65</v>
      </c>
      <c r="H2" s="4"/>
      <c r="I2" s="4"/>
      <c r="J2" s="4"/>
    </row>
    <row r="3" spans="1:10">
      <c r="A3" s="5" t="s">
        <v>2</v>
      </c>
      <c r="B3" s="5"/>
      <c r="C3" s="5"/>
      <c r="D3" s="5"/>
      <c r="E3" s="5"/>
      <c r="F3" s="5"/>
      <c r="G3" s="5"/>
      <c r="H3" s="4"/>
      <c r="I3" s="4"/>
      <c r="J3" s="4"/>
    </row>
    <row r="4" spans="1:10">
      <c r="A4" s="5" t="s">
        <v>3</v>
      </c>
      <c r="B4" s="6">
        <f t="shared" ref="B4:G4" si="0">(1/(B2+273)-1/298)*10000</f>
        <v>-1.60816519072839</v>
      </c>
      <c r="C4" s="6">
        <f t="shared" si="0"/>
        <v>-2.11050609936262</v>
      </c>
      <c r="D4" s="6">
        <f t="shared" si="0"/>
        <v>-2.59729465788434</v>
      </c>
      <c r="E4" s="6">
        <f t="shared" si="0"/>
        <v>-3.06924210181699</v>
      </c>
      <c r="F4" s="6">
        <f t="shared" si="0"/>
        <v>-3.52701694983574</v>
      </c>
      <c r="G4" s="6">
        <f t="shared" si="0"/>
        <v>-3.97124816329772</v>
      </c>
      <c r="H4" s="4"/>
      <c r="I4" s="4"/>
      <c r="J4" s="4"/>
    </row>
    <row r="5" spans="1:10">
      <c r="A5" s="5" t="s">
        <v>4</v>
      </c>
      <c r="B5" s="6" t="e">
        <f t="shared" ref="B5:G5" si="1">LN(B3)*10</f>
        <v>#NUM!</v>
      </c>
      <c r="C5" s="6" t="e">
        <f t="shared" si="1"/>
        <v>#NUM!</v>
      </c>
      <c r="D5" s="6" t="e">
        <f t="shared" si="1"/>
        <v>#NUM!</v>
      </c>
      <c r="E5" s="6" t="e">
        <f t="shared" si="1"/>
        <v>#NUM!</v>
      </c>
      <c r="F5" s="6" t="e">
        <f t="shared" si="1"/>
        <v>#NUM!</v>
      </c>
      <c r="G5" s="6" t="e">
        <f t="shared" si="1"/>
        <v>#NUM!</v>
      </c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7" t="s">
        <v>5</v>
      </c>
      <c r="B22" s="8"/>
      <c r="C22" s="8"/>
      <c r="D22" s="8"/>
      <c r="E22" s="8"/>
      <c r="F22" s="8"/>
      <c r="G22" s="8"/>
      <c r="H22" s="8"/>
      <c r="I22" s="8"/>
      <c r="J22" s="13"/>
    </row>
    <row r="23" spans="1:10">
      <c r="A23" s="9" t="s">
        <v>6</v>
      </c>
      <c r="B23" s="10"/>
      <c r="C23" s="11"/>
      <c r="D23" s="11"/>
      <c r="E23" s="11"/>
      <c r="F23" s="11"/>
      <c r="G23" s="11"/>
      <c r="H23" s="11"/>
      <c r="I23" s="11"/>
      <c r="J23" s="14"/>
    </row>
    <row r="24" spans="1:10">
      <c r="A24" s="9" t="s">
        <v>1</v>
      </c>
      <c r="B24" s="9">
        <v>40</v>
      </c>
      <c r="C24" s="9">
        <v>45</v>
      </c>
      <c r="D24" s="9">
        <v>50</v>
      </c>
      <c r="E24" s="9">
        <v>55</v>
      </c>
      <c r="F24" s="9">
        <v>60</v>
      </c>
      <c r="G24" s="9">
        <v>65</v>
      </c>
      <c r="H24" s="9">
        <v>70</v>
      </c>
      <c r="I24" s="9">
        <v>75</v>
      </c>
      <c r="J24" s="9">
        <v>80</v>
      </c>
    </row>
    <row r="25" spans="1:10">
      <c r="A25" s="6" t="s">
        <v>2</v>
      </c>
      <c r="B25" s="6">
        <f>2.7/EXP(B23*(1/298-1/313))</f>
        <v>2.7</v>
      </c>
      <c r="C25" s="6">
        <f>2.7/EXP(B23*(1/298-1/318))</f>
        <v>2.7</v>
      </c>
      <c r="D25" s="6">
        <f>2.7/EXP(B23*(1/298-1/323))</f>
        <v>2.7</v>
      </c>
      <c r="E25" s="6">
        <f>2.7/EXP(B23*(1/298-1/328))</f>
        <v>2.7</v>
      </c>
      <c r="F25" s="6">
        <f>2.7/EXP(B23*(1/298-1/333))</f>
        <v>2.7</v>
      </c>
      <c r="G25" s="6">
        <f>2.7/EXP(B23*(1/298-1/338))</f>
        <v>2.7</v>
      </c>
      <c r="H25" s="6">
        <f>2.7/EXP(B23*(1/298-1/343))</f>
        <v>2.7</v>
      </c>
      <c r="I25" s="6">
        <f>2.7/EXP(B23*(1/298-1/348))</f>
        <v>2.7</v>
      </c>
      <c r="J25" s="6">
        <f>2.7/EXP(B23*(1/298-1/353))</f>
        <v>2.7</v>
      </c>
    </row>
    <row r="26" spans="1:10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>
      <c r="A27" s="7" t="s">
        <v>7</v>
      </c>
      <c r="B27" s="8"/>
      <c r="C27" s="8"/>
      <c r="D27" s="8"/>
      <c r="E27" s="8"/>
      <c r="F27" s="8"/>
      <c r="G27" s="8"/>
      <c r="H27" s="8"/>
      <c r="I27" s="8"/>
      <c r="J27" s="13"/>
    </row>
    <row r="28" spans="1:10">
      <c r="A28" s="9" t="s">
        <v>1</v>
      </c>
      <c r="B28" s="9">
        <v>40</v>
      </c>
      <c r="C28" s="9">
        <v>45</v>
      </c>
      <c r="D28" s="9">
        <v>50</v>
      </c>
      <c r="E28" s="9">
        <v>55</v>
      </c>
      <c r="F28" s="9">
        <v>60</v>
      </c>
      <c r="G28" s="9">
        <v>65</v>
      </c>
      <c r="H28" s="9">
        <v>70</v>
      </c>
      <c r="I28" s="9">
        <v>75</v>
      </c>
      <c r="J28" s="9">
        <v>80</v>
      </c>
    </row>
    <row r="29" spans="1:10">
      <c r="A29" s="9" t="s">
        <v>8</v>
      </c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 t="s">
        <v>9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 t="s">
        <v>10</v>
      </c>
      <c r="B31" s="9"/>
      <c r="C31" s="9"/>
      <c r="D31" s="9"/>
      <c r="E31" s="9"/>
      <c r="F31" s="9"/>
      <c r="G31" s="9"/>
      <c r="H31" s="9"/>
      <c r="I31" s="9"/>
      <c r="J31" s="9"/>
    </row>
  </sheetData>
  <mergeCells count="4">
    <mergeCell ref="A1:G1"/>
    <mergeCell ref="A22:J22"/>
    <mergeCell ref="B23:J23"/>
    <mergeCell ref="A27:J27"/>
  </mergeCells>
  <pageMargins left="0.75" right="0.75" top="1" bottom="1" header="0.511805555555556" footer="0.51180555555555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WPS_1671195758</cp:lastModifiedBy>
  <dcterms:created xsi:type="dcterms:W3CDTF">2018-02-27T11:14:00Z</dcterms:created>
  <dcterms:modified xsi:type="dcterms:W3CDTF">2025-06-09T06:59:12Z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313E889837424379892DDECA33715531_13</vt:lpwstr>
  </property>
</Properties>
</file>