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bin" ContentType="application/vnd.openxmlformats-officedocument.spreadsheetml.printerSettings"/>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colla\Downloads\"/>
    </mc:Choice>
  </mc:AlternateContent>
  <bookViews>
    <workbookView xWindow="0" yWindow="0" windowWidth="23040" windowHeight="8940" activeTab="4"/>
  </bookViews>
  <sheets>
    <sheet name="ejercicio 1" sheetId="1" r:id="rId3"/>
    <sheet name="ejercicio 2" sheetId="2" r:id="rId4"/>
    <sheet name="ejercicio3" sheetId="3" r:id="rId5"/>
    <sheet name="ejercicio 4" sheetId="4" r:id="rId6"/>
    <sheet name="ejercicio 5" sheetId="5" r:id="rId7"/>
    <sheet name="Contexto" sheetId="6" r:id="rId8"/>
    <sheet name="Hoja2" sheetId="7" r:id="rId9"/>
    <sheet name="CONTEXTO (2)" sheetId="8" r:id="rId10"/>
    <sheet name="DEMANDA" sheetId="9" r:id="rId11"/>
    <sheet name="SIMULACIÓN - ANÁLISIS" sheetId="10" r:id="rId12"/>
    <sheet name="CONCLUSIÓN" sheetId="11" r:id="rId13"/>
    <sheet name="CONTEXTO (3)" sheetId="12" r:id="rId14"/>
    <sheet name="RIESGO" sheetId="13" r:id="rId15"/>
    <sheet name="EVALUACIÓN" sheetId="14" r:id="rId16"/>
    <sheet name="PRIORIZACIÓN" sheetId="15" r:id="rId17"/>
    <sheet name="TRATAMIENTO" sheetId="16" r:id="rId18"/>
    <sheet name="MONITOREO" sheetId="17" r:id="rId19"/>
    <sheet name="CASO 1 - TABLA" sheetId="18" r:id="rId20"/>
    <sheet name="TABLA 2" sheetId="19" r:id="rId21"/>
    <sheet name="TABLA 3" sheetId="20" r:id="rId22"/>
    <sheet name="CONCLUSION" sheetId="21" r:id="rId23"/>
  </sheets>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7" l="1"/>
</calcChain>
</file>

<file path=xl/sharedStrings.xml><?xml version="1.0" encoding="utf-8"?>
<sst xmlns="http://schemas.openxmlformats.org/spreadsheetml/2006/main" count="418" uniqueCount="228">
  <si>
    <t>Condición / Regla</t>
  </si>
  <si>
    <t>C1: Nuevo cliente</t>
  </si>
  <si>
    <t>C2: Monto transacciones mes anterior &gt; $1,000</t>
  </si>
  <si>
    <t>C3: Monto transacción actual ≤ $500</t>
  </si>
  <si>
    <t>C4: Monto transacción actual &gt; $500</t>
  </si>
  <si>
    <t>Acción 1: Pagar por adelantado</t>
  </si>
  <si>
    <t>Acción 2: Pagar al momento de la entrega</t>
  </si>
  <si>
    <t>Acción 3: Pagar con depósito del 15 %</t>
  </si>
  <si>
    <r>
      <t>Regla 1:</t>
    </r>
    <r>
      <rPr>
        <sz val="11"/>
        <color theme="1"/>
        <rFont val="Aptos Narrow"/>
        <family val="2"/>
        <scheme val="minor"/>
      </rPr>
      <t xml:space="preserve"> Nuevo cliente</t>
    </r>
  </si>
  <si>
    <t>Sí</t>
  </si>
  <si>
    <t>-</t>
  </si>
  <si>
    <t>✔️</t>
  </si>
  <si>
    <t>✖️</t>
  </si>
  <si>
    <r>
      <t>Regla 2:</t>
    </r>
    <r>
      <rPr>
        <sz val="11"/>
        <color theme="1"/>
        <rFont val="Aptos Narrow"/>
        <family val="2"/>
        <scheme val="minor"/>
      </rPr>
      <t xml:space="preserve"> Cliente con historial &gt; $1,000 y ≤ $500</t>
    </r>
  </si>
  <si>
    <t>No</t>
  </si>
  <si>
    <r>
      <t>Regla 3:</t>
    </r>
    <r>
      <rPr>
        <sz val="11"/>
        <color theme="1"/>
        <rFont val="Aptos Narrow"/>
        <family val="2"/>
        <scheme val="minor"/>
      </rPr>
      <t xml:space="preserve"> Cliente con historial &gt; $1,000 y &gt; $500</t>
    </r>
  </si>
  <si>
    <r>
      <t>Regla 4:</t>
    </r>
    <r>
      <rPr>
        <sz val="11"/>
        <color theme="1"/>
        <rFont val="Aptos Narrow"/>
        <family val="2"/>
        <scheme val="minor"/>
      </rPr>
      <t xml:space="preserve"> Cliente con historial ≤ $1,000</t>
    </r>
  </si>
  <si>
    <t>C1: Productividad alta</t>
  </si>
  <si>
    <t>C2: Encargado del grupo</t>
  </si>
  <si>
    <t>C3: Infracción grave</t>
  </si>
  <si>
    <t>A1: Plus productividad</t>
  </si>
  <si>
    <t>A2: Plus encargado</t>
  </si>
  <si>
    <t>A3: Eliminar todos los pluses</t>
  </si>
  <si>
    <r>
      <t>Regla 1:</t>
    </r>
    <r>
      <rPr>
        <sz val="11"/>
        <color theme="6" tint="-0.499969989061356"/>
        <rFont val="Aptos Narrow"/>
        <family val="2"/>
        <scheme val="minor"/>
      </rPr>
      <t xml:space="preserve"> Productividad alta, sin infracción</t>
    </r>
  </si>
  <si>
    <r>
      <t>Regla 2:</t>
    </r>
    <r>
      <rPr>
        <sz val="11"/>
        <color theme="6" tint="-0.499969989061356"/>
        <rFont val="Aptos Narrow"/>
        <family val="2"/>
        <scheme val="minor"/>
      </rPr>
      <t xml:space="preserve"> Productividad alta y encargado</t>
    </r>
  </si>
  <si>
    <r>
      <t>Regla 3:</t>
    </r>
    <r>
      <rPr>
        <sz val="11"/>
        <color theme="6" tint="-0.499969989061356"/>
        <rFont val="Aptos Narrow"/>
        <family val="2"/>
        <scheme val="minor"/>
      </rPr>
      <t xml:space="preserve"> Encargado, sin alta productividad</t>
    </r>
  </si>
  <si>
    <r>
      <t>Regla 4:</t>
    </r>
    <r>
      <rPr>
        <sz val="11"/>
        <color theme="6" tint="-0.499969989061356"/>
        <rFont val="Aptos Narrow"/>
        <family val="2"/>
        <scheme val="minor"/>
      </rPr>
      <t xml:space="preserve"> Cualquier infracción grave</t>
    </r>
  </si>
  <si>
    <r>
      <t>Regla 5:</t>
    </r>
    <r>
      <rPr>
        <sz val="11"/>
        <color theme="6" tint="-0.499969989061356"/>
        <rFont val="Aptos Narrow"/>
        <family val="2"/>
        <scheme val="minor"/>
      </rPr>
      <t xml:space="preserve"> No productivo, no encargado</t>
    </r>
  </si>
  <si>
    <t>C1: Aprobó teoría</t>
  </si>
  <si>
    <t>C2: Aprobó problemas</t>
  </si>
  <si>
    <t>C3: Aprobó laboratorio</t>
  </si>
  <si>
    <t>C4: Aprobó campo</t>
  </si>
  <si>
    <t>A1: Calificación nota media</t>
  </si>
  <si>
    <t>A2: No puede presentarse a problemas</t>
  </si>
  <si>
    <t>A3: No puede presentarse a laboratorio</t>
  </si>
  <si>
    <t>A4: Guardar nota de teoría</t>
  </si>
  <si>
    <r>
      <t>Regla 1:</t>
    </r>
    <r>
      <rPr>
        <sz val="11"/>
        <color theme="1"/>
        <rFont val="Aptos Narrow"/>
        <family val="2"/>
        <scheme val="minor"/>
      </rPr>
      <t xml:space="preserve"> Aprueba todos los módulos</t>
    </r>
  </si>
  <si>
    <r>
      <t>Regla 2:</t>
    </r>
    <r>
      <rPr>
        <sz val="11"/>
        <color theme="1"/>
        <rFont val="Aptos Narrow"/>
        <family val="2"/>
        <scheme val="minor"/>
      </rPr>
      <t xml:space="preserve"> No aprueba teoría</t>
    </r>
  </si>
  <si>
    <r>
      <t>Regla 3:</t>
    </r>
    <r>
      <rPr>
        <sz val="11"/>
        <color theme="1"/>
        <rFont val="Aptos Narrow"/>
        <family val="2"/>
        <scheme val="minor"/>
      </rPr>
      <t xml:space="preserve"> Aprueba teoría, pero no todo</t>
    </r>
  </si>
  <si>
    <r>
      <t>Regla 4:</t>
    </r>
    <r>
      <rPr>
        <sz val="11"/>
        <color theme="1"/>
        <rFont val="Aptos Narrow"/>
        <family val="2"/>
        <scheme val="minor"/>
      </rPr>
      <t xml:space="preserve"> Aprueba teoría y problemas</t>
    </r>
  </si>
  <si>
    <r>
      <t>Regla 5:</t>
    </r>
    <r>
      <rPr>
        <sz val="11"/>
        <color theme="1"/>
        <rFont val="Aptos Narrow"/>
        <family val="2"/>
        <scheme val="minor"/>
      </rPr>
      <t xml:space="preserve"> Aprueba teoría, problemas y laboratorio</t>
    </r>
  </si>
  <si>
    <t>A5: Cita en despacho</t>
  </si>
  <si>
    <t>C1: Tarjeta Oro</t>
  </si>
  <si>
    <t>C2: Tarjeta Club</t>
  </si>
  <si>
    <t>C3: Modalidad Joven</t>
  </si>
  <si>
    <t>A1: Descuento 15% (Oro)</t>
  </si>
  <si>
    <t>A2: Descuento 5% (Club)</t>
  </si>
  <si>
    <t>A3: Descuento 5% (Joven)</t>
  </si>
  <si>
    <t>Descuento total acumulado</t>
  </si>
  <si>
    <r>
      <t>Regla 1:</t>
    </r>
    <r>
      <rPr>
        <sz val="11"/>
        <color theme="1"/>
        <rFont val="Aptos Narrow"/>
        <family val="2"/>
        <scheme val="minor"/>
      </rPr>
      <t xml:space="preserve"> Solo tarjeta Oro</t>
    </r>
  </si>
  <si>
    <r>
      <t>Regla 2:</t>
    </r>
    <r>
      <rPr>
        <sz val="11"/>
        <color theme="1"/>
        <rFont val="Aptos Narrow"/>
        <family val="2"/>
        <scheme val="minor"/>
      </rPr>
      <t xml:space="preserve"> Solo tarjeta Club</t>
    </r>
  </si>
  <si>
    <r>
      <t>Regla 3:</t>
    </r>
    <r>
      <rPr>
        <sz val="11"/>
        <color theme="1"/>
        <rFont val="Aptos Narrow"/>
        <family val="2"/>
        <scheme val="minor"/>
      </rPr>
      <t xml:space="preserve"> Tarjeta Oro + Joven</t>
    </r>
  </si>
  <si>
    <r>
      <t>Regla 4:</t>
    </r>
    <r>
      <rPr>
        <sz val="11"/>
        <color theme="1"/>
        <rFont val="Aptos Narrow"/>
        <family val="2"/>
        <scheme val="minor"/>
      </rPr>
      <t xml:space="preserve"> Tarjeta Club + Joven</t>
    </r>
  </si>
  <si>
    <r>
      <t>Regla 5:</t>
    </r>
    <r>
      <rPr>
        <sz val="11"/>
        <color theme="1"/>
        <rFont val="Aptos Narrow"/>
        <family val="2"/>
        <scheme val="minor"/>
      </rPr>
      <t xml:space="preserve"> Tarjeta Oro + Club</t>
    </r>
  </si>
  <si>
    <r>
      <t>Regla 6:</t>
    </r>
    <r>
      <rPr>
        <sz val="11"/>
        <color theme="1"/>
        <rFont val="Aptos Narrow"/>
        <family val="2"/>
        <scheme val="minor"/>
      </rPr>
      <t xml:space="preserve"> Tarjeta Oro + Club + Joven</t>
    </r>
  </si>
  <si>
    <t>C1: Altamente productivo</t>
  </si>
  <si>
    <t>C2: Encargado de grupo</t>
  </si>
  <si>
    <t>A1: Plus de productividad</t>
  </si>
  <si>
    <t>A2: Plus de encargado</t>
  </si>
  <si>
    <t>A3: Sin plus (infracción grave)</t>
  </si>
  <si>
    <r>
      <t>Regla 1:</t>
    </r>
    <r>
      <rPr>
        <sz val="11"/>
        <color theme="1"/>
        <rFont val="Aptos Narrow"/>
        <family val="2"/>
        <scheme val="minor"/>
      </rPr>
      <t xml:space="preserve"> Solo altamente productivo</t>
    </r>
  </si>
  <si>
    <r>
      <t>Regla 2:</t>
    </r>
    <r>
      <rPr>
        <sz val="11"/>
        <color theme="1"/>
        <rFont val="Aptos Narrow"/>
        <family val="2"/>
        <scheme val="minor"/>
      </rPr>
      <t xml:space="preserve"> Solo encargado de grupo</t>
    </r>
  </si>
  <si>
    <r>
      <t>Regla 3:</t>
    </r>
    <r>
      <rPr>
        <sz val="11"/>
        <color theme="1"/>
        <rFont val="Aptos Narrow"/>
        <family val="2"/>
        <scheme val="minor"/>
      </rPr>
      <t xml:space="preserve"> Altamente productivo y encargado</t>
    </r>
  </si>
  <si>
    <r>
      <t>Regla 4:</t>
    </r>
    <r>
      <rPr>
        <sz val="11"/>
        <color theme="1"/>
        <rFont val="Aptos Narrow"/>
        <family val="2"/>
        <scheme val="minor"/>
      </rPr>
      <t xml:space="preserve"> Comete infracción grave</t>
    </r>
  </si>
  <si>
    <t>x= N° de unidades del Producto A</t>
  </si>
  <si>
    <t>Y= N° de unidades del Producto B</t>
  </si>
  <si>
    <t>Funcion: Z= 40x + 30y</t>
  </si>
  <si>
    <t>Uso de recursos</t>
  </si>
  <si>
    <t>Producto</t>
  </si>
  <si>
    <t>Cantidad</t>
  </si>
  <si>
    <t>Ganacias</t>
  </si>
  <si>
    <t>Horas de maquina</t>
  </si>
  <si>
    <t>Horas de trabajo</t>
  </si>
  <si>
    <t>Producto A</t>
  </si>
  <si>
    <t>Producto B</t>
  </si>
  <si>
    <t>Total:</t>
  </si>
  <si>
    <t>Restricciones: Horas de máquina: El total de horas de máquina utilizadas no debe exceder las 20 horas disponibles. La ecuación sería:
 2x+4y≤20
Horas de trabajo: El total de horas de trabajo utilizadas no debe exceder las 24 horas disponibles. La ecuación sería:
 3x+2y≤24
Además, no se pueden producir cantidades negativas de productos, por lo que las variables deben ser mayores o iguales a cero:
 x≥0,y≥0</t>
  </si>
  <si>
    <t>Caso Práctico 2: Simulación de Gestión de Inventarios</t>
  </si>
  <si>
    <t>Objetivo del Caso:</t>
  </si>
  <si>
    <t>Contexto: Una tienda de ropa tiene que gestionar el inventario de una prenda muy popular: camisetas. Sin embargo, la demanda de las camisetas varía de manera aleatoria cada mes. La tienda quiere asegurarse de que siempre tiene suficiente stock para satisfacer la demanda, pero no quiere tener un exceso de inventario porque esto podría generar costos adicionales por almacenamiento.</t>
  </si>
  <si>
    <t>En Excel simulamos la demanda mensual de las camisetas durante 6 meses y calcular los costos asociados con el pedido de camisetas, el inventario que sobra y el inventario que falta. Luego, analizamos los resultados para determinar la cantidad óptima de camisetas que deben pedir cada mes para minimizar los costos totales.</t>
  </si>
  <si>
    <t>El objetivo de la tienda es pedir una cantidad de camisetas cada mes para cubrir la demanda sin pasarse, y además, debe tener en cuenta que el pedido que realice tomará un mes en llegar. La tienda tiene que hacer una predicción de la demanda mensual para decidir cuántas camisetas comprar cada mes.</t>
  </si>
  <si>
    <t>Datos disponibles:</t>
  </si>
  <si>
    <t>1.- El inventario inicial al comenzar el mes es de 100 camisetas.
2.- El costo por cada camiseta que no se vende (almacenaje) es de $1.
3.- El costo por cada camiseta que falta por vender (es decir, no tiene suficiente inventario) es de $5.
4.-Usamos la simulación de Monte Carlo para predecir la demanda mensual y decidir cuántas camisetas pedir.</t>
  </si>
  <si>
    <t>1.- Fases del caso:</t>
  </si>
  <si>
    <t>Definir las posibles demandas mensuales</t>
  </si>
  <si>
    <t>La demanda de camisetas cada mes puede variar entre 50 y 150 camisetas. Para simplificar el problema, se utilizo una distribución uniforme de probabilidad. Esto significa que cualquier cantidad de camisetas entre 50 y 150 es igualmente probable.</t>
  </si>
  <si>
    <r>
      <rPr>
        <b/>
        <sz val="11"/>
        <color rgb="FF000000"/>
        <rFont val="Arial"/>
        <family val="2"/>
      </rPr>
      <t>Demanda mensual posible</t>
    </r>
    <r>
      <rPr>
        <sz val="11"/>
        <color rgb="FF000000"/>
        <rFont val="Arial"/>
        <family val="2"/>
      </rPr>
      <t>:</t>
    </r>
  </si>
  <si>
    <t>Demanda mínima: 50 camisetas.
Demanda máxima: 150 camisetas.</t>
  </si>
  <si>
    <t>2. Crear el modelo de simulación en Excel</t>
  </si>
  <si>
    <t>MES</t>
  </si>
  <si>
    <t>INVENTARIO INICIAL</t>
  </si>
  <si>
    <t>PEDIDO (CANTIDAD FIJA)</t>
  </si>
  <si>
    <t>DEMANDA REAL</t>
  </si>
  <si>
    <t>INVENTARIO FINAL</t>
  </si>
  <si>
    <t>COSTO DE ALMACENAJE (1$/CAMISETA EXTRA)</t>
  </si>
  <si>
    <t>COSTO DE  FALTANTE (5$/CAMISETA)</t>
  </si>
  <si>
    <t>COSTO TOTAL DEL MES</t>
  </si>
  <si>
    <t>Total 1</t>
  </si>
  <si>
    <t>Total 2</t>
  </si>
  <si>
    <t>Analisis de Resultados:</t>
  </si>
  <si>
    <t>Total 3</t>
  </si>
  <si>
    <t>¿Cuál es el costo total de cada mes?</t>
  </si>
  <si>
    <t>¿Cuál es el costo total acumulado de los 6 meses?</t>
  </si>
  <si>
    <t>Total 4</t>
  </si>
  <si>
    <t>¿Cuántas veces hubo faltante de stock?</t>
  </si>
  <si>
    <t>¿Cuántas veces hubo exceso de inventario?</t>
  </si>
  <si>
    <t>Total 5</t>
  </si>
  <si>
    <t>¿Qué cantidad de camisetas pediría el modelo para minimizar los costos en función de los resultados obtenidos?</t>
  </si>
  <si>
    <t>Total 6</t>
  </si>
  <si>
    <t>Total 7</t>
  </si>
  <si>
    <t>Total 8</t>
  </si>
  <si>
    <t>Total 9</t>
  </si>
  <si>
    <t>Total 10</t>
  </si>
  <si>
    <t>Total 11</t>
  </si>
  <si>
    <t>Total 12</t>
  </si>
  <si>
    <t>Total general</t>
  </si>
  <si>
    <t>6 MESES</t>
  </si>
  <si>
    <t>Conclusión del Caso:</t>
  </si>
  <si>
    <r>
      <rPr>
        <sz val="10"/>
        <color rgb="FF000000"/>
        <rFont val="Arial"/>
        <family val="2"/>
      </rPr>
      <t xml:space="preserve">Este ejercicio nos permitirá entender cómo usar la </t>
    </r>
    <r>
      <rPr>
        <b/>
        <sz val="10"/>
        <color rgb="FF000000"/>
        <rFont val="Arial"/>
        <family val="2"/>
      </rPr>
      <t>simulación de Monte Carlo</t>
    </r>
    <r>
      <rPr>
        <sz val="10"/>
        <color rgb="FF000000"/>
        <rFont val="Arial"/>
        <family val="2"/>
      </rPr>
      <t xml:space="preserve"> en Excel para modelar escenarios de incertidumbre en un contexto de gestión de inventarios. Además, podremos ver cómo las decisiones de cantidad de pedido afectan los costos asociados con la falta de stock y el exceso de inventario.</t>
    </r>
  </si>
  <si>
    <t>Caso Práctico: Gestión de Proyectos de Desarrollo de Software</t>
  </si>
  <si>
    <r>
      <rPr>
        <b/>
        <i/>
        <sz val="11"/>
        <color theme="1"/>
        <rFont val="Calibri"/>
        <family val="2"/>
        <scheme val="minor"/>
      </rPr>
      <t xml:space="preserve">Contexto: </t>
    </r>
    <r>
      <rPr>
        <sz val="11"/>
        <color theme="1"/>
        <rFont val="Calibri"/>
        <family val="2"/>
        <scheme val="minor"/>
      </rPr>
      <t>Una empresa de tecnología ha iniciado el desarrollo de un nuevo software para gestionar proyectos internos. El proyecto tiene un plazo de 6 meses para su lanzamiento y un presupuesto de 150,000 USD. El equipo de desarrollo ha identificado varios riesgos potenciales que podrían afectar el éxito del proyecto, y la gerencia quiere realizar un análisis de riesgos para tomar decisiones informadas sobre cómo gestionarlos.</t>
    </r>
  </si>
  <si>
    <r>
      <rPr>
        <b/>
        <i/>
        <sz val="10"/>
        <color theme="1"/>
        <rFont val="Calibri"/>
        <family val="2"/>
        <scheme val="minor"/>
      </rPr>
      <t xml:space="preserve">Objetivo del Caso: </t>
    </r>
    <r>
      <rPr>
        <sz val="10"/>
        <color theme="1"/>
        <rFont val="Calibri"/>
        <family val="2"/>
        <scheme val="minor"/>
      </rPr>
      <t>Realizar un análisis de riesgos en Excel para calcular la probabilidad, el impacto, y la prioridad de los riesgos, y así proponer acciones para mitigarlos.</t>
    </r>
  </si>
  <si>
    <t>Fases del Caso</t>
  </si>
  <si>
    <t>RIESGO</t>
  </si>
  <si>
    <t>DESCRIPCION</t>
  </si>
  <si>
    <t>RIESGO 1: Retraso en el desarrollo</t>
  </si>
  <si>
    <t>El desarrollo del software podría demorarse debido a fallos en el equipo o falta de recursos.</t>
  </si>
  <si>
    <t>RIESGO 2: Falta de experiencia del equipo</t>
  </si>
  <si>
    <t>El equipo de desarrollo no tiene suficiente experiencia con la tecnología requerida para el proyecto.</t>
  </si>
  <si>
    <t>RIESGO 3:    Fallo en la infraestructura</t>
  </si>
  <si>
    <t>El servidor donde se aloja el software podría fallar, afectando el acceso al sistema durante el desarrollo.</t>
  </si>
  <si>
    <t>RIESGO 4: Exceso de costos</t>
  </si>
  <si>
    <t>Los costos del proyecto podrían exceder el presupuesto debido a la necesidad de contratar más personal o recursos adicionales.</t>
  </si>
  <si>
    <t>RIESGO 5: Ataque cibernético</t>
  </si>
  <si>
    <t>Un ataque externo podría comprometer la seguridad del sistema o robar datos sensibles.</t>
  </si>
  <si>
    <t>Evaluación de Riesgos</t>
  </si>
  <si>
    <r>
      <rPr>
        <sz val="10"/>
        <color theme="1"/>
        <rFont val="Calibri"/>
        <family val="2"/>
        <scheme val="minor"/>
      </rPr>
      <t xml:space="preserve">Evaluamos cada riesgo en función de dos variables:
</t>
    </r>
    <r>
      <rPr>
        <b/>
        <sz val="10"/>
        <color theme="1"/>
        <rFont val="Calibri"/>
        <family val="2"/>
        <scheme val="minor"/>
      </rPr>
      <t xml:space="preserve">- Probabilidad: ¿Qué tan probable es que ocurra este riesgo? (Escala: Bajo = 1, Medio = 2, Alto = 3)
- Impacto: Si el riesgo ocurre, ¿qué tan grave sería su impacto? (Escala: Bajo = 1, Medio = 2, Alto = 3)                   </t>
    </r>
    <r>
      <rPr>
        <sz val="10"/>
        <color theme="1"/>
        <rFont val="Calibri"/>
        <family val="2"/>
        <scheme val="minor"/>
      </rPr>
      <t xml:space="preserve">
Asignamos una puntuación de 1 a 3 tanto para la probabilidad como para el impacto de cada riesgo.</t>
    </r>
  </si>
  <si>
    <t>PROBABILIDAD (1-3)</t>
  </si>
  <si>
    <t>IMPACTO (1-3)</t>
  </si>
  <si>
    <t>PUNTUACION TOTAL (PROBABILIDAD X IMPACTO)</t>
  </si>
  <si>
    <t>Retraso en el desarrollo</t>
  </si>
  <si>
    <t>Falta de experiencia del equipo</t>
  </si>
  <si>
    <t xml:space="preserve">Falta de infraestructura </t>
  </si>
  <si>
    <t>Exceso de costos</t>
  </si>
  <si>
    <t>Ataque cibernetico</t>
  </si>
  <si>
    <t>Priorización de Riesgos</t>
  </si>
  <si>
    <t>Ordenamos los riesgos según su puntuación total (de mayor a menor). Esto ayudará a priorizar aquellos riesgos que deben gestionarse primero.</t>
  </si>
  <si>
    <t xml:space="preserve">Exceso de costos </t>
  </si>
  <si>
    <t>Falta de infraestructura</t>
  </si>
  <si>
    <t>Tratamiento de Riesgos</t>
  </si>
  <si>
    <t>Proponemos estrategias de mitigación para los riesgos más prioritarios (los que tienen las puntuaciones más altas). Algunas estrategias pueden incluir:</t>
  </si>
  <si>
    <t>RIESGOS</t>
  </si>
  <si>
    <t>EJEMPLOS</t>
  </si>
  <si>
    <t>Planificación detallada y márgenes de tiempo. Establecer un cronograma de trabajo claro con fechas de entrega realistas y márgenes de tiempo para imprevistos. Esto ayudará a gestionar los retrasos potenciales de forma eficiente y a ajustar el proyecto si es necesario.</t>
  </si>
  <si>
    <t>Capacitación intensiva del equipo. Proporcionar formación específica sobre las tecnologías clave del proyecto antes de iniciar el desarrollo, asegurando que todos los miembros del equipo adquieran las competencias necesarias.</t>
  </si>
  <si>
    <t>Fallo en la infraestructura</t>
  </si>
  <si>
    <t>Plan de contingencia y redundancia. Implementar sistemas de copias de seguridad regulares y servidores redundantes para garantizar la continuidad del servicio en caso de fallo de la infraestructura principal.</t>
  </si>
  <si>
    <t>Control de presupuesto y recursos. Establecer un presupuesto claro y detallado desde el inicio, con una supervisión continua del gasto para identificar desviaciones temprano y tomar medidas correctivas.</t>
  </si>
  <si>
    <t>Ataque cibernético</t>
  </si>
  <si>
    <t>Implementación de medidas de seguridad robustas. Adoptar protocolos de seguridad avanzados como cifrado de datos, para proteger el sistema de posibles ataques externos.</t>
  </si>
  <si>
    <t>Monitoreo y Revisión</t>
  </si>
  <si>
    <t>Desarrollamos un plan de monitoreo para hacer un seguimiento continuo de los riesgos a lo largo del proyecto. Esto incluye establecer fechas para revisar el estado de los riesgos, realizar actualizaciones en el análisis de riesgos y ajustar las estrategias de mitigación si es necesario. Basados en los siguientes criterios, se plantean estas acciones en el plan de monitoreo.</t>
  </si>
  <si>
    <t>Al finalizar este caso práctico,aprendimos a identificar, evaluar y priorizar los riesgos de un proyecto utilizando herramientas de Excel. También habrán propuesto estrategias para mitigar esos riesgos y desarrollarán habilidades clave en la gestión de riesgos, algo muy útil en proyectos reales en la industria de la informática.
Este ejercicio nos permitirá, no solo entender el concepto de análisis de riesgo, sino también aplicar cálculos y herramientas prácticas que les serán útiles en nuestra carrera profesional.</t>
  </si>
  <si>
    <t>Identificar y evaluar riesgos iniciales. Establecer estrategias de mitigación.</t>
  </si>
  <si>
    <t>Evaluar riesgos actuales, actualizar análisis y ajustar estrategias.</t>
  </si>
  <si>
    <t>Actualizar el análisis de riesgos según avance del proyecto. Ajustar recursos si es necesario.</t>
  </si>
  <si>
    <t>Revisar impacto de riesgos críticos, aplicar ajustes en recursos y tiempos.</t>
  </si>
  <si>
    <t>Evaluar el impacto total de los riesgos y generar informe final de lecciones aprendidas.</t>
  </si>
  <si>
    <t>Fecha</t>
  </si>
  <si>
    <t>Actividad</t>
  </si>
  <si>
    <t>Responsable</t>
  </si>
  <si>
    <t>Acciones</t>
  </si>
  <si>
    <t>Semana 1</t>
  </si>
  <si>
    <t>Revisión inicial de riesgos</t>
  </si>
  <si>
    <t>Líder de Proyecto</t>
  </si>
  <si>
    <t>Mes 1</t>
  </si>
  <si>
    <t>Revisión de estado de riesgos</t>
  </si>
  <si>
    <t>Equipo de desarrollo</t>
  </si>
  <si>
    <t>Mes 2</t>
  </si>
  <si>
    <t>Revisión intermedia</t>
  </si>
  <si>
    <t>Equipo de gestión de riesgos</t>
  </si>
  <si>
    <t>Mes 3</t>
  </si>
  <si>
    <t>Evaluación de impacto de riesgos</t>
  </si>
  <si>
    <t>Finalización</t>
  </si>
  <si>
    <t>Evaluación final de riesgos</t>
  </si>
  <si>
    <t>Todos los miembros clave</t>
  </si>
  <si>
    <r>
      <rPr>
        <b/>
        <sz val="11"/>
        <color theme="1"/>
        <rFont val="Aptos Narrow"/>
        <family val="2"/>
        <scheme val="minor"/>
      </rPr>
      <t>CASO PRACTICO 1:</t>
    </r>
    <r>
      <rPr>
        <sz val="11"/>
        <color theme="1"/>
        <rFont val="Aptos Narrow"/>
        <family val="2"/>
        <scheme val="minor"/>
      </rPr>
      <t xml:space="preserve"> IMPLEMENTACION DE SITEMA DE GESTION DE TAREAS PARA ESTUDIANTES</t>
    </r>
  </si>
  <si>
    <r>
      <rPr>
        <b/>
        <i/>
        <sz val="12"/>
        <color theme="1"/>
        <rFont val="Aptos Narrow"/>
        <family val="2"/>
        <scheme val="minor"/>
      </rPr>
      <t>Contexto:</t>
    </r>
    <r>
      <rPr>
        <sz val="11"/>
        <color theme="1"/>
        <rFont val="Aptos Narrow"/>
        <family val="2"/>
        <scheme val="minor"/>
      </rPr>
      <t xml:space="preserve"> Una universidad ha decidido implementar un sistema de gestión de tareas en línea para ayudar a los estudiantes a organizar sus actividades académicas. El sistema permitirá a los estudiantes ver sus tareas, plazos y progreso, mientras que los profesores podrán asignar tareas y calificar el rendimiento de los estudiantes de manera eficiente. El equipo de TI de la universidad debe asegurarse de que el sistema funcione correctamente y que no haya problemas que afecten el acceso de los estudiantes.</t>
    </r>
  </si>
  <si>
    <r>
      <rPr>
        <b/>
        <i/>
        <sz val="12"/>
        <color theme="1"/>
        <rFont val="Aptos Narrow"/>
        <family val="2"/>
        <scheme val="minor"/>
      </rPr>
      <t>Objetivo del Caso:</t>
    </r>
    <r>
      <rPr>
        <sz val="11"/>
        <color theme="1"/>
        <rFont val="Aptos Narrow"/>
        <family val="2"/>
        <scheme val="minor"/>
      </rPr>
      <t xml:space="preserve"> Realizar un análisis de riesgo para identificar posibles problemas que puedan surgir durante el desarrollo e implementación del sistema de gestión de tareas y proponer soluciones para mitigar esos riesgos.</t>
    </r>
  </si>
  <si>
    <t>1.- Fases del Caso:</t>
  </si>
  <si>
    <t>RIESGO 1: Riesgo de pérdida de datos</t>
  </si>
  <si>
    <t>Existe la posibilidad de que se pierdan datos de tareas o calificaciones debido a fallos en el sistema o a errores humanos.</t>
  </si>
  <si>
    <t>RIESGO 2: Riesgo de seguridad</t>
  </si>
  <si>
    <t>Los estudiantes y profesores podrían ser víctimas de ciberataques (hackers) que roben información personal o académica.</t>
  </si>
  <si>
    <t xml:space="preserve">RIESGO 3:    Riesgo de acceso </t>
  </si>
  <si>
    <t>Los estudiantes podrían no poder acceder al sistema debido a fallos en la infraestructura de red o a problemas de compatibilidad con sus dispositivos.</t>
  </si>
  <si>
    <t>RIESGO 4: Riesgo de retrasos en el desarrollo</t>
  </si>
  <si>
    <t>Los usuarios del sistema (estudiantes y profesores) podrían no estar suficientemente capacitados para utilizarlo correctamente, lo que podría llevar a errores o mal uso del sistema.</t>
  </si>
  <si>
    <t>RIESGO 5: Riesgo de retrasos en el desarrollo</t>
  </si>
  <si>
    <t>El proyecto podría retrasarse si el equipo de desarrollo no cumple con los plazos establecidos o si surgen problemas técnicos durante la implementación.</t>
  </si>
  <si>
    <t>RIESGO 6: Riesgo de falla del sistema</t>
  </si>
  <si>
    <t>El sistema al momento de implementacion, presenta diversas fallas o erroes de codigo que impiden el buen funcionamiento del sistema, lo que perjudica a los estudiantes y docentes.</t>
  </si>
  <si>
    <t>2.- Evaluación de Riesgos</t>
  </si>
  <si>
    <t>Riesgo de pérdida de datos</t>
  </si>
  <si>
    <t>Riesgo de seguridad</t>
  </si>
  <si>
    <t xml:space="preserve">Riesgo de acceso </t>
  </si>
  <si>
    <t>Riesgo de capacitación insuficiente</t>
  </si>
  <si>
    <t>Riesgo de retrasos en el desarrollo</t>
  </si>
  <si>
    <t>Riesgo de falla del sistema</t>
  </si>
  <si>
    <t>3.- Priorización de Riesgos</t>
  </si>
  <si>
    <t>Luego, los estudiantes deben priorizar los riesgos en función de su probabilidad e impacto. Aquellos con alta probabilidad y alto impacto deben ser gestionados primero. Por ejemplo, en este caso, la pérdida de datos es un riesgo crítico porque puede afectar la integridad del sistema y la confianza de los usuarios. Otros riesgos que tienen un impacto alto, como los ciberataques, también deben ser tratados con urgencia.</t>
  </si>
  <si>
    <t>4.- Tratamiento de Riesgos</t>
  </si>
  <si>
    <t>En esta fase, los estudiantes deben sugerir soluciones para mitigar cada uno de los riesgos identificados. Algunos ejemplos de tratamiento de riesgos para este caso podrían ser:</t>
  </si>
  <si>
    <t>Pérdida de datos</t>
  </si>
  <si>
    <t>A) Implementar copias de seguridad automáticas diarias para garantizar que los datos no se pierdan en caso de un fallo del sistema.
B) Desarrollar protocolos de recuperación de desastres para restaurar el sistema rápidamente si ocurre una pérdida de datos.</t>
  </si>
  <si>
    <t>Ciberataques</t>
  </si>
  <si>
    <t>A) Instalar software de seguridad y firewalls para proteger el sistema contra ataques externos.
B) Realizar auditorías de seguridad periódicas para identificar vulnerabilidades en el sistema y corregirlas antes de que sean explotadas.</t>
  </si>
  <si>
    <t>Fallos de acceso al sistema</t>
  </si>
  <si>
    <t>A) Garantizar que el sistema sea compatible con varios dispositivos y navegadores, y probarlo bajo diferentes condiciones de uso.
B) Implementar monitoreo constante de la infraestructura de red para detectar y corregir rápidamente cualquier fallo en el acceso al sistema.</t>
  </si>
  <si>
    <t>Capacitación insuficiente</t>
  </si>
  <si>
    <t>A) Desarrollar un manual de usuario claro y sencillo tanto para estudiantes como para profesores.
B) Realizar sesiones de capacitación sobre el uso del sistema antes de su lanzamiento y ofrecer soporte continuo.</t>
  </si>
  <si>
    <t>Retrasos en el desarrollo</t>
  </si>
  <si>
    <t>A) Establecer plazos intermedios para medir el progreso del desarrollo y asegurar que se cumplan los plazos finales.
B) Asignar recursos adecuados al equipo de desarrollo para evitar la sobrecarga de trabajo.</t>
  </si>
  <si>
    <t>5. Monitoreo y Revisión</t>
  </si>
  <si>
    <t>Finalmente, los estudiantes deben proponer un plan para monitorear y revisar continuamente los riesgos y las medidas de mitigación a lo largo del ciclo de vida del proyecto. Esto podría incluir:</t>
  </si>
  <si>
    <t>A) Revisión mensual de las copias de seguridad y protocolos de recuperación para asegurar que están actualizados.
B) Realización de evaluaciones de seguridad continuas para detectar nuevas vulnerabilidades.
C) Revisión del sistema de acceso para asegurarse de que no haya problemas recurrentes de conectividad.</t>
  </si>
  <si>
    <t>El análisis de riesgos es esencial para la correcta implementación de un sistema como el de gestión de tareas. Ayuda a identificar posibles problemas antes de que ocurran y a tomar decisiones informadas sobre cómo abordarlos. Al final, la gestión adecuada de riesgos contribuye a la efectividad del sistema, asegura la satisfacción de los usuarios y evita pérdidas significativas.
Este caso práctico les permitirá a los estudiantes comprender cómo aplicar el análisis de riesgo en un proyecto real, tomando en cuenta tanto los aspectos técnicos como los humanos, y cómo planificar y mitigar esos riesgos de manera efectiva.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</si>
</sst>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Aptos Narrow"/>
      <family val="2"/>
      <scheme val="minor"/>
    </font>
    <font>
      <sz val="10"/>
      <color theme="1"/>
      <name val="Arial"/>
      <family val="2"/>
    </font>
    <font>
      <b/>
      <sz val="11"/>
      <color theme="1"/>
      <name val="Aptos Narrow"/>
      <family val="2"/>
      <scheme val="minor"/>
    </font>
    <font>
      <b/>
      <sz val="11"/>
      <color theme="6" tint="-0.499969989061356"/>
      <name val="Aptos Narrow"/>
      <family val="2"/>
      <scheme val="minor"/>
    </font>
    <font>
      <sz val="11"/>
      <color theme="6" tint="-0.499969989061356"/>
      <name val="Aptos Narrow"/>
      <family val="2"/>
      <scheme val="minor"/>
    </font>
    <font>
      <u val="single"/>
      <sz val="11"/>
      <color theme="1"/>
      <name val="Aptos Narrow"/>
      <family val="2"/>
      <scheme val="minor"/>
    </font>
    <font>
      <b/>
      <sz val="13"/>
      <color rgb="FF000000"/>
      <name val="Arial"/>
      <family val="2"/>
    </font>
    <font>
      <sz val="11"/>
      <color rgb="FF000000"/>
      <name val="Arial"/>
      <family val="2"/>
    </font>
    <font>
      <b/>
      <sz val="11"/>
      <color rgb="FF000000"/>
      <name val="Arial"/>
      <family val="2"/>
    </font>
    <font>
      <sz val="11"/>
      <color theme="1"/>
      <name val="Calibri"/>
      <family val="2"/>
      <scheme val="minor"/>
    </font>
    <font>
      <sz val="9"/>
      <color theme="1"/>
      <name val="Calibri"/>
      <family val="2"/>
      <scheme val="minor"/>
    </font>
    <font>
      <b/>
      <sz val="11"/>
      <color theme="1"/>
      <name val="Calibri"/>
      <family val="2"/>
      <scheme val="minor"/>
    </font>
    <font>
      <sz val="9"/>
      <color rgb="FF000000"/>
      <name val="Arial"/>
      <family val="2"/>
    </font>
    <font>
      <b/>
      <sz val="12"/>
      <color rgb="FF000000"/>
      <name val="Arial"/>
      <family val="2"/>
    </font>
    <font>
      <b/>
      <sz val="14"/>
      <color rgb="FF000000"/>
      <name val="Arial"/>
      <family val="2"/>
    </font>
    <font>
      <b/>
      <sz val="9"/>
      <color theme="1"/>
      <name val="Calibri"/>
      <family val="2"/>
      <scheme val="minor"/>
    </font>
    <font>
      <sz val="10"/>
      <color theme="1"/>
      <name val="Calibri"/>
      <family val="2"/>
      <scheme val="minor"/>
    </font>
    <font>
      <b/>
      <i/>
      <sz val="10"/>
      <color theme="1"/>
      <name val="Calibri"/>
      <family val="2"/>
      <scheme val="minor"/>
    </font>
    <font>
      <b/>
      <i/>
      <sz val="14"/>
      <color theme="1"/>
      <name val="Calibri"/>
      <family val="2"/>
      <scheme val="minor"/>
    </font>
    <font>
      <sz val="10"/>
      <color rgb="FF000000"/>
      <name val="Arial"/>
      <family val="2"/>
    </font>
    <font>
      <sz val="11"/>
      <name val="Aptos Narrow"/>
      <family val="2"/>
      <scheme val="minor"/>
    </font>
    <font>
      <b/>
      <sz val="12"/>
      <color theme="1"/>
      <name val="Aptos Narrow"/>
      <family val="2"/>
      <scheme val="minor"/>
    </font>
    <font>
      <b/>
      <sz val="10"/>
      <color theme="1"/>
      <name val="Calibri"/>
      <family val="2"/>
      <scheme val="minor"/>
    </font>
    <font>
      <b/>
      <sz val="14"/>
      <color theme="1"/>
      <name val="Calibri"/>
      <family val="2"/>
      <scheme val="minor"/>
    </font>
    <font>
      <b/>
      <i/>
      <sz val="12"/>
      <color theme="1"/>
      <name val="Aptos Narrow"/>
      <family val="2"/>
      <scheme val="minor"/>
    </font>
    <font>
      <b/>
      <i/>
      <sz val="11"/>
      <color theme="1"/>
      <name val="Calibri"/>
      <family val="2"/>
      <scheme val="minor"/>
    </font>
    <font>
      <b/>
      <sz val="10"/>
      <color rgb="FF000000"/>
      <name val="Arial"/>
      <family val="2"/>
    </font>
  </fonts>
  <fills count="48">
    <fill>
      <patternFill patternType="none"/>
    </fill>
    <fill>
      <patternFill patternType="gray125"/>
    </fill>
    <fill>
      <patternFill patternType="solid">
        <fgColor rgb="FFFFFF00"/>
        <bgColor indexed="64"/>
      </patternFill>
    </fill>
    <fill>
      <patternFill patternType="solid">
        <fgColor rgb="FFCCFF33"/>
        <bgColor indexed="64"/>
      </patternFill>
    </fill>
    <fill>
      <patternFill patternType="solid">
        <fgColor theme="9" tint="-0.249970003962517"/>
        <bgColor indexed="64"/>
      </patternFill>
    </fill>
    <fill>
      <patternFill patternType="solid">
        <fgColor theme="9" tint="0.399980008602142"/>
        <bgColor indexed="64"/>
      </patternFill>
    </fill>
    <fill>
      <patternFill patternType="solid">
        <fgColor theme="4" tint="-0.249970003962517"/>
        <bgColor indexed="64"/>
      </patternFill>
    </fill>
    <fill>
      <patternFill patternType="solid">
        <fgColor theme="7" tint="0.599990010261536"/>
        <bgColor indexed="64"/>
      </patternFill>
    </fill>
    <fill>
      <patternFill patternType="solid">
        <fgColor theme="8" tint="-0.249970003962517"/>
        <bgColor indexed="64"/>
      </patternFill>
    </fill>
    <fill>
      <patternFill patternType="solid">
        <fgColor theme="8" tint="0.599990010261536"/>
        <bgColor indexed="64"/>
      </patternFill>
    </fill>
    <fill>
      <patternFill patternType="solid">
        <fgColor theme="2" tint="-0.749979972839355"/>
        <bgColor indexed="64"/>
      </patternFill>
    </fill>
    <fill>
      <patternFill patternType="solid">
        <fgColor theme="2" tint="-0.249970003962517"/>
        <bgColor indexed="64"/>
      </patternFill>
    </fill>
    <fill>
      <patternFill patternType="solid">
        <fgColor rgb="FFDAE3F3"/>
        <bgColor indexed="64"/>
      </patternFill>
    </fill>
    <fill>
      <patternFill patternType="solid">
        <fgColor rgb="FF9DC3E6"/>
        <bgColor indexed="64"/>
      </patternFill>
    </fill>
    <fill>
      <patternFill patternType="solid">
        <fgColor rgb="FF4472C4"/>
        <bgColor indexed="64"/>
      </patternFill>
    </fill>
    <fill>
      <patternFill patternType="solid">
        <fgColor theme="3" tint="0.749989986419678"/>
        <bgColor indexed="64"/>
      </patternFill>
    </fill>
    <fill>
      <patternFill patternType="solid">
        <fgColor rgb="FFE6FEFD"/>
        <bgColor indexed="64"/>
      </patternFill>
    </fill>
    <fill>
      <patternFill patternType="solid">
        <fgColor theme="8" tint="0.799979984760284"/>
        <bgColor indexed="64"/>
      </patternFill>
    </fill>
    <fill>
      <patternFill patternType="solid">
        <fgColor rgb="FFFCF2FB"/>
        <bgColor indexed="64"/>
      </patternFill>
    </fill>
    <fill>
      <patternFill patternType="solid">
        <fgColor theme="9" tint="0.599990010261536"/>
        <bgColor indexed="64"/>
      </patternFill>
    </fill>
    <fill>
      <patternFill patternType="solid">
        <fgColor theme="9" tint="0.799979984760284"/>
        <bgColor indexed="64"/>
      </patternFill>
    </fill>
    <fill>
      <patternFill patternType="solid">
        <fgColor theme="0" tint="-0.0499799996614456"/>
        <bgColor indexed="64"/>
      </patternFill>
    </fill>
    <fill>
      <patternFill patternType="solid">
        <fgColor rgb="FFECF9E7"/>
        <bgColor indexed="64"/>
      </patternFill>
    </fill>
    <fill>
      <patternFill patternType="solid">
        <fgColor theme="7" tint="0.799979984760284"/>
        <bgColor indexed="64"/>
      </patternFill>
    </fill>
    <fill>
      <patternFill patternType="solid">
        <fgColor theme="6" tint="0.799979984760284"/>
        <bgColor indexed="64"/>
      </patternFill>
    </fill>
    <fill>
      <patternFill patternType="solid">
        <fgColor theme="4" tint="0.399980008602142"/>
        <bgColor indexed="64"/>
      </patternFill>
    </fill>
    <fill>
      <patternFill patternType="solid">
        <fgColor rgb="FFD2FDFE"/>
        <bgColor indexed="64"/>
      </patternFill>
    </fill>
    <fill>
      <patternFill patternType="solid">
        <fgColor rgb="FFC5E0B4"/>
        <bgColor indexed="64"/>
      </patternFill>
    </fill>
    <fill>
      <patternFill patternType="solid">
        <fgColor rgb="FFE2F0D9"/>
        <bgColor indexed="64"/>
      </patternFill>
    </fill>
    <fill>
      <patternFill patternType="solid">
        <fgColor rgb="FFF2F8EE"/>
        <bgColor indexed="64"/>
      </patternFill>
    </fill>
    <fill>
      <patternFill patternType="solid">
        <fgColor rgb="FFBDD7EE"/>
        <bgColor indexed="64"/>
      </patternFill>
    </fill>
    <fill>
      <patternFill patternType="solid">
        <fgColor rgb="FFEFF6FB"/>
        <bgColor indexed="64"/>
      </patternFill>
    </fill>
    <fill>
      <patternFill patternType="solid">
        <fgColor rgb="FFFFE699"/>
        <bgColor indexed="64"/>
      </patternFill>
    </fill>
    <fill>
      <patternFill patternType="solid">
        <fgColor rgb="FFFFF7E1"/>
        <bgColor indexed="64"/>
      </patternFill>
    </fill>
    <fill>
      <patternFill patternType="solid">
        <fgColor rgb="FFFFF6DD"/>
        <bgColor indexed="64"/>
      </patternFill>
    </fill>
    <fill>
      <patternFill patternType="solid">
        <fgColor rgb="FFFFFFF7"/>
        <bgColor indexed="64"/>
      </patternFill>
    </fill>
    <fill>
      <patternFill patternType="solid">
        <fgColor rgb="FFF4B183"/>
        <bgColor indexed="64"/>
      </patternFill>
    </fill>
    <fill>
      <patternFill patternType="solid">
        <fgColor rgb="FFFBE5D6"/>
        <bgColor indexed="64"/>
      </patternFill>
    </fill>
    <fill>
      <patternFill patternType="solid">
        <fgColor rgb="FFFDEADF"/>
        <bgColor indexed="64"/>
      </patternFill>
    </fill>
    <fill>
      <patternFill patternType="solid">
        <fgColor rgb="FFFFF7EF"/>
        <bgColor indexed="64"/>
      </patternFill>
    </fill>
    <fill>
      <patternFill patternType="solid">
        <fgColor rgb="FFC59EE2"/>
        <bgColor indexed="64"/>
      </patternFill>
    </fill>
    <fill>
      <patternFill patternType="solid">
        <fgColor rgb="FFE1CCF0"/>
        <bgColor indexed="64"/>
      </patternFill>
    </fill>
    <fill>
      <patternFill patternType="solid">
        <fgColor rgb="FFCDACE6"/>
        <bgColor indexed="64"/>
      </patternFill>
    </fill>
    <fill>
      <patternFill patternType="solid">
        <fgColor rgb="FFFCF3FF"/>
        <bgColor indexed="64"/>
      </patternFill>
    </fill>
    <fill>
      <patternFill patternType="solid">
        <fgColor rgb="FF8FAADC"/>
        <bgColor indexed="64"/>
      </patternFill>
    </fill>
    <fill>
      <patternFill patternType="solid">
        <fgColor rgb="FFF9FBFD"/>
        <bgColor indexed="64"/>
      </patternFill>
    </fill>
    <fill>
      <patternFill patternType="solid">
        <fgColor theme="0"/>
        <bgColor indexed="64"/>
      </patternFill>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border>
    <border>
      <left style="thick">
        <color auto="1"/>
      </left>
      <right/>
      <top style="thick">
        <color auto="1"/>
      </top>
      <bottom style="thick">
        <color auto="1"/>
      </bottom>
    </border>
    <border>
      <left/>
      <right/>
      <top style="thick">
        <color auto="1"/>
      </top>
      <bottom style="thick">
        <color auto="1"/>
      </bottom>
    </border>
    <border>
      <left/>
      <right style="thick">
        <color auto="1"/>
      </right>
      <top style="thick">
        <color auto="1"/>
      </top>
      <bottom style="thick">
        <color auto="1"/>
      </bottom>
    </border>
    <border>
      <left style="thin">
        <color auto="1"/>
      </left>
      <right/>
      <top style="thin">
        <color auto="1"/>
      </top>
      <bottom style="thin">
        <color auto="1"/>
      </bottom>
    </border>
    <border>
      <left/>
      <right style="thin">
        <color auto="1"/>
      </right>
      <top style="thin">
        <color auto="1"/>
      </top>
      <bottom style="thin">
        <color auto="1"/>
      </bottom>
    </border>
    <border>
      <left style="double">
        <color auto="1"/>
      </left>
      <right style="double">
        <color auto="1"/>
      </right>
      <top style="double">
        <color auto="1"/>
      </top>
      <bottom style="double">
        <color auto="1"/>
      </bottom>
    </border>
    <border>
      <left/>
      <right/>
      <top style="thin">
        <color auto="1"/>
      </top>
      <bottom style="thin">
        <color auto="1"/>
      </bottom>
    </border>
    <border>
      <left style="thin">
        <color auto="1"/>
      </left>
      <right/>
      <top/>
      <bottom style="thin">
        <color auto="1"/>
      </bottom>
    </border>
    <border>
      <left style="thin">
        <color auto="1"/>
      </left>
      <right style="thin">
        <color auto="1"/>
      </right>
      <top/>
      <bottom style="thin">
        <color auto="1"/>
      </bottom>
    </border>
    <border>
      <left style="double">
        <color auto="1"/>
      </left>
      <right/>
      <top style="double">
        <color auto="1"/>
      </top>
      <bottom style="double">
        <color auto="1"/>
      </bottom>
    </border>
    <border>
      <left/>
      <right/>
      <top style="double">
        <color auto="1"/>
      </top>
      <bottom style="double">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22">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9" fontId="0" fillId="0" borderId="1" xfId="0" applyNumberFormat="1" applyBorder="1" applyAlignment="1">
      <alignment vertical="center" wrapText="1"/>
    </xf>
    <xf numFmtId="0" fontId="0" fillId="0" borderId="1" xfId="0" applyBorder="1"/>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vertical="center" wrapText="1"/>
    </xf>
    <xf numFmtId="0" fontId="5" fillId="0" borderId="0" xfId="0" applyFont="1"/>
    <xf numFmtId="0" fontId="2" fillId="6"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vertical="center" wrapText="1"/>
    </xf>
    <xf numFmtId="0" fontId="9" fillId="0" borderId="0" xfId="0"/>
    <xf numFmtId="0" fontId="9" fillId="12" borderId="2" xfId="0" applyFill="1" applyBorder="1" applyAlignment="1">
      <alignment horizontal="center"/>
    </xf>
    <xf numFmtId="0" fontId="9" fillId="12" borderId="3" xfId="0" applyFill="1" applyBorder="1" applyAlignment="1">
      <alignment horizontal="center"/>
    </xf>
    <xf numFmtId="0" fontId="9" fillId="12" borderId="4" xfId="0" applyFill="1" applyBorder="1" applyAlignment="1">
      <alignment horizontal="center"/>
    </xf>
    <xf numFmtId="0" fontId="23" fillId="13" borderId="1" xfId="0" applyFont="1" applyFill="1" applyBorder="1" applyAlignment="1">
      <alignment horizontal="center" vertical="center"/>
    </xf>
    <xf numFmtId="0" fontId="9" fillId="14" borderId="5" xfId="0" applyFill="1" applyBorder="1" applyAlignment="1">
      <alignment horizontal="center" vertical="center" wrapText="1"/>
    </xf>
    <xf numFmtId="0" fontId="9" fillId="14" borderId="6" xfId="0" applyFill="1" applyBorder="1" applyAlignment="1">
      <alignment horizontal="center" vertical="center" wrapText="1"/>
    </xf>
    <xf numFmtId="0" fontId="9" fillId="14" borderId="1" xfId="0" applyFill="1" applyBorder="1" applyAlignment="1">
      <alignment horizontal="center" vertical="center" wrapText="1"/>
    </xf>
    <xf numFmtId="0" fontId="9" fillId="0" borderId="1" xfId="0" applyBorder="1" applyAlignment="1">
      <alignment horizontal="center" vertical="center" wrapText="1"/>
    </xf>
    <xf numFmtId="0" fontId="22" fillId="13" borderId="1" xfId="0" applyFont="1" applyFill="1" applyBorder="1" applyAlignment="1">
      <alignment horizontal="justify" vertical="justify" wrapText="1"/>
    </xf>
    <xf numFmtId="0" fontId="21" fillId="15" borderId="7" xfId="0" applyFont="1" applyFill="1" applyBorder="1" applyAlignment="1">
      <alignment horizontal="center" vertical="center"/>
    </xf>
    <xf numFmtId="0" fontId="6" fillId="15" borderId="7" xfId="0" applyFont="1" applyFill="1" applyBorder="1" applyAlignment="1">
      <alignment horizontal="center" vertical="center"/>
    </xf>
    <xf numFmtId="0" fontId="0" fillId="16" borderId="7" xfId="0" applyFill="1" applyBorder="1" applyAlignment="1">
      <alignment horizontal="left" wrapText="1"/>
    </xf>
    <xf numFmtId="0" fontId="0" fillId="16" borderId="1" xfId="0" applyFill="1" applyBorder="1" applyAlignment="1">
      <alignment horizontal="left" vertical="center" wrapText="1"/>
    </xf>
    <xf numFmtId="0" fontId="0" fillId="16" borderId="7" xfId="0" applyFill="1" applyBorder="1" applyAlignment="1">
      <alignment horizontal="center" vertical="center" wrapText="1"/>
    </xf>
    <xf numFmtId="0" fontId="8" fillId="15" borderId="7" xfId="0" applyFont="1" applyFill="1" applyBorder="1" applyAlignment="1">
      <alignment horizontal="center"/>
    </xf>
    <xf numFmtId="0" fontId="20" fillId="16" borderId="7" xfId="0" applyFont="1" applyFill="1" applyBorder="1" applyAlignment="1">
      <alignment horizontal="left" vertical="center" wrapText="1"/>
    </xf>
    <xf numFmtId="0" fontId="6" fillId="17" borderId="7" xfId="0" applyFont="1" applyFill="1" applyBorder="1" applyAlignment="1">
      <alignment horizontal="center"/>
    </xf>
    <xf numFmtId="0" fontId="8" fillId="17" borderId="7" xfId="0" applyFont="1" applyFill="1" applyBorder="1" applyAlignment="1">
      <alignment horizontal="center" vertical="center"/>
    </xf>
    <xf numFmtId="0" fontId="7" fillId="18" borderId="7" xfId="0" applyFont="1" applyFill="1" applyBorder="1" applyAlignment="1">
      <alignment horizontal="left" vertical="center" wrapText="1"/>
    </xf>
    <xf numFmtId="0" fontId="8" fillId="17" borderId="7" xfId="0" applyFont="1" applyFill="1" applyBorder="1" applyAlignment="1">
      <alignment horizontal="center"/>
    </xf>
    <xf numFmtId="0" fontId="0" fillId="0" borderId="0" xfId="0" applyAlignment="1">
      <alignment horizontal="left"/>
    </xf>
    <xf numFmtId="0" fontId="0" fillId="18" borderId="7" xfId="0" applyFill="1" applyBorder="1" applyAlignment="1">
      <alignment horizontal="left" vertical="center" wrapText="1"/>
    </xf>
    <xf numFmtId="0" fontId="14" fillId="19" borderId="7" xfId="0" applyFont="1" applyFill="1" applyBorder="1" applyAlignment="1">
      <alignment horizontal="center" vertical="center"/>
    </xf>
    <xf numFmtId="0" fontId="0" fillId="20" borderId="1" xfId="0" applyFill="1" applyBorder="1" applyAlignment="1">
      <alignment horizontal="center" vertical="center"/>
    </xf>
    <xf numFmtId="0" fontId="0" fillId="20" borderId="1" xfId="0" applyFill="1" applyBorder="1" applyAlignment="1">
      <alignment horizontal="center" vertical="center" wrapText="1"/>
    </xf>
    <xf numFmtId="0" fontId="0" fillId="21" borderId="1" xfId="0" applyFill="1" applyBorder="1" applyAlignment="1">
      <alignment horizontal="center" vertical="center"/>
    </xf>
    <xf numFmtId="0" fontId="2" fillId="22" borderId="5" xfId="0" applyFont="1" applyFill="1" applyBorder="1" applyAlignment="1">
      <alignment horizontal="center" vertical="center"/>
    </xf>
    <xf numFmtId="0" fontId="2" fillId="22" borderId="8" xfId="0" applyFont="1" applyFill="1" applyBorder="1" applyAlignment="1">
      <alignment horizontal="center" vertical="center"/>
    </xf>
    <xf numFmtId="0" fontId="2" fillId="22" borderId="6" xfId="0" applyFont="1" applyFill="1" applyBorder="1" applyAlignment="1">
      <alignment horizontal="center" vertical="center"/>
    </xf>
    <xf numFmtId="0" fontId="2" fillId="23" borderId="7" xfId="0" applyFont="1" applyFill="1" applyBorder="1" applyAlignment="1">
      <alignment horizontal="center" vertical="center"/>
    </xf>
    <xf numFmtId="0" fontId="8" fillId="16" borderId="7" xfId="0" applyFont="1" applyFill="1" applyBorder="1" applyAlignment="1">
      <alignment horizontal="left" vertical="center"/>
    </xf>
    <xf numFmtId="0" fontId="2" fillId="22"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0" fillId="5" borderId="1" xfId="0" applyFill="1" applyBorder="1"/>
    <xf numFmtId="0" fontId="0" fillId="20" borderId="1" xfId="0" applyFill="1" applyBorder="1"/>
    <xf numFmtId="0" fontId="6" fillId="25" borderId="7" xfId="0" applyFont="1" applyFill="1" applyBorder="1" applyAlignment="1">
      <alignment horizontal="center" vertical="center"/>
    </xf>
    <xf numFmtId="0" fontId="19" fillId="26" borderId="7" xfId="0" applyFont="1" applyFill="1" applyBorder="1" applyAlignment="1">
      <alignment horizontal="left" wrapText="1"/>
    </xf>
    <xf numFmtId="0" fontId="18" fillId="27" borderId="7" xfId="0" applyFont="1" applyFill="1" applyBorder="1" applyAlignment="1">
      <alignment horizontal="center" vertical="center" wrapText="1"/>
    </xf>
    <xf numFmtId="0" fontId="9" fillId="28" borderId="7" xfId="0" applyFont="1" applyFill="1" applyBorder="1" applyAlignment="1">
      <alignment horizontal="left" vertical="center" wrapText="1"/>
    </xf>
    <xf numFmtId="0" fontId="17" fillId="29" borderId="7" xfId="0" applyFont="1" applyFill="1" applyBorder="1" applyAlignment="1">
      <alignment horizontal="left" vertical="top" wrapText="1"/>
    </xf>
    <xf numFmtId="0" fontId="6" fillId="13" borderId="7" xfId="0" applyFont="1" applyFill="1" applyBorder="1" applyAlignment="1">
      <alignment horizontal="center" vertical="center"/>
    </xf>
    <xf numFmtId="0" fontId="11" fillId="30" borderId="7" xfId="0" applyFont="1" applyFill="1" applyBorder="1" applyAlignment="1">
      <alignment horizontal="center" vertical="center"/>
    </xf>
    <xf numFmtId="0" fontId="16" fillId="31" borderId="9" xfId="0" applyFont="1" applyFill="1" applyBorder="1" applyAlignment="1">
      <alignment horizontal="left" vertical="center" wrapText="1"/>
    </xf>
    <xf numFmtId="0" fontId="16" fillId="31" borderId="5" xfId="0" applyFont="1" applyFill="1" applyBorder="1" applyAlignment="1">
      <alignment horizontal="left" vertical="center" wrapText="1"/>
    </xf>
    <xf numFmtId="0" fontId="14" fillId="32" borderId="7" xfId="0" applyFont="1" applyFill="1" applyBorder="1" applyAlignment="1">
      <alignment horizontal="center" vertical="center"/>
    </xf>
    <xf numFmtId="0" fontId="16" fillId="33" borderId="7" xfId="0" applyFont="1" applyFill="1" applyBorder="1" applyAlignment="1">
      <alignment horizontal="left" vertical="center" wrapText="1"/>
    </xf>
    <xf numFmtId="0" fontId="15" fillId="34" borderId="7" xfId="0" applyFont="1" applyFill="1" applyBorder="1" applyAlignment="1">
      <alignment horizontal="center" vertical="center"/>
    </xf>
    <xf numFmtId="0" fontId="15" fillId="34" borderId="7" xfId="0" applyFont="1" applyFill="1" applyBorder="1" applyAlignment="1">
      <alignment horizontal="center" vertical="center" wrapText="1"/>
    </xf>
    <xf numFmtId="0" fontId="10" fillId="35" borderId="10" xfId="0" applyFont="1" applyFill="1" applyBorder="1" applyAlignment="1">
      <alignment vertical="center" wrapText="1"/>
    </xf>
    <xf numFmtId="0" fontId="10" fillId="35" borderId="10" xfId="0" applyFont="1" applyFill="1" applyBorder="1" applyAlignment="1">
      <alignment horizontal="center" vertical="center"/>
    </xf>
    <xf numFmtId="0" fontId="10" fillId="35" borderId="1" xfId="0" applyFont="1" applyFill="1" applyBorder="1" applyAlignment="1">
      <alignment vertical="center" wrapText="1"/>
    </xf>
    <xf numFmtId="0" fontId="10" fillId="35" borderId="1" xfId="0" applyFont="1" applyFill="1" applyBorder="1" applyAlignment="1">
      <alignment horizontal="center" vertical="center"/>
    </xf>
    <xf numFmtId="0" fontId="13" fillId="36" borderId="7" xfId="0" applyFont="1" applyFill="1" applyBorder="1" applyAlignment="1">
      <alignment horizontal="center" vertical="center"/>
    </xf>
    <xf numFmtId="0" fontId="9" fillId="37" borderId="7" xfId="0" applyFill="1" applyBorder="1" applyAlignment="1">
      <alignment horizontal="left" vertical="center" wrapText="1"/>
    </xf>
    <xf numFmtId="0" fontId="15" fillId="38" borderId="7" xfId="0" applyFont="1" applyFill="1" applyBorder="1" applyAlignment="1">
      <alignment horizontal="center" vertical="center"/>
    </xf>
    <xf numFmtId="0" fontId="15" fillId="38" borderId="7" xfId="0" applyFont="1" applyFill="1" applyBorder="1" applyAlignment="1">
      <alignment horizontal="center" vertical="center" wrapText="1"/>
    </xf>
    <xf numFmtId="0" fontId="9" fillId="39" borderId="10" xfId="0" applyFill="1" applyBorder="1" applyAlignment="1">
      <alignment vertical="center" wrapText="1"/>
    </xf>
    <xf numFmtId="0" fontId="9" fillId="39" borderId="10" xfId="0" applyFill="1" applyBorder="1" applyAlignment="1">
      <alignment horizontal="center" vertical="center"/>
    </xf>
    <xf numFmtId="0" fontId="9" fillId="39" borderId="1" xfId="0" applyFill="1" applyBorder="1" applyAlignment="1">
      <alignment vertical="center" wrapText="1"/>
    </xf>
    <xf numFmtId="0" fontId="9" fillId="39" borderId="1" xfId="0" applyFill="1" applyBorder="1" applyAlignment="1">
      <alignment horizontal="center" vertical="center"/>
    </xf>
    <xf numFmtId="0" fontId="14" fillId="40" borderId="7" xfId="0" applyFont="1" applyFill="1" applyBorder="1" applyAlignment="1">
      <alignment horizontal="center" vertical="center"/>
    </xf>
    <xf numFmtId="0" fontId="9" fillId="41" borderId="7" xfId="0" applyFill="1" applyBorder="1" applyAlignment="1">
      <alignment horizontal="left" vertical="center" wrapText="1"/>
    </xf>
    <xf numFmtId="0" fontId="11" fillId="42" borderId="7" xfId="0" applyFont="1" applyFill="1" applyBorder="1" applyAlignment="1">
      <alignment horizontal="center" vertical="center"/>
    </xf>
    <xf numFmtId="0" fontId="9" fillId="43" borderId="7" xfId="0" applyFill="1" applyBorder="1" applyAlignment="1">
      <alignment vertical="center" wrapText="1"/>
    </xf>
    <xf numFmtId="0" fontId="9" fillId="43" borderId="7" xfId="0" applyFill="1" applyBorder="1" applyAlignment="1">
      <alignment horizontal="left" vertical="center" wrapText="1"/>
    </xf>
    <xf numFmtId="0" fontId="13" fillId="44" borderId="7" xfId="0" applyFont="1" applyFill="1" applyBorder="1" applyAlignment="1">
      <alignment horizontal="center" vertical="center"/>
    </xf>
    <xf numFmtId="0" fontId="8" fillId="44" borderId="11" xfId="0" applyFont="1" applyFill="1" applyBorder="1" applyAlignment="1">
      <alignment horizontal="center" vertical="center"/>
    </xf>
    <xf numFmtId="0" fontId="12" fillId="31" borderId="7" xfId="0" applyFont="1" applyFill="1" applyBorder="1" applyAlignment="1">
      <alignment horizontal="left" vertical="center" wrapText="1"/>
    </xf>
    <xf numFmtId="0" fontId="10" fillId="31" borderId="7" xfId="0" applyFont="1" applyFill="1" applyBorder="1" applyAlignment="1">
      <alignment horizontal="left" vertical="center" wrapText="1"/>
    </xf>
    <xf numFmtId="0" fontId="9" fillId="0" borderId="0" xfId="0" applyAlignment="1">
      <alignment horizontal="left"/>
    </xf>
    <xf numFmtId="0" fontId="10" fillId="45" borderId="11" xfId="0" applyFont="1" applyFill="1" applyBorder="1" applyAlignment="1">
      <alignment horizontal="left" wrapText="1"/>
    </xf>
    <xf numFmtId="0" fontId="10" fillId="45" borderId="12" xfId="0" applyFont="1" applyFill="1" applyBorder="1" applyAlignment="1">
      <alignment horizontal="left" wrapText="1"/>
    </xf>
    <xf numFmtId="0" fontId="9" fillId="0" borderId="0" xfId="0" applyBorder="1" applyAlignment="1">
      <alignment vertical="center" wrapText="1"/>
    </xf>
    <xf numFmtId="0" fontId="10" fillId="45" borderId="7" xfId="0" applyFont="1" applyFill="1" applyBorder="1" applyAlignment="1">
      <alignment horizontal="left" wrapText="1"/>
    </xf>
    <xf numFmtId="0" fontId="11" fillId="13" borderId="7" xfId="0" applyFont="1" applyFill="1" applyBorder="1" applyAlignment="1">
      <alignment horizontal="center" vertical="center" wrapText="1"/>
    </xf>
    <xf numFmtId="0" fontId="10" fillId="31" borderId="10" xfId="0" applyFont="1" applyFill="1" applyBorder="1" applyAlignment="1">
      <alignment vertical="center" wrapText="1"/>
    </xf>
    <xf numFmtId="0" fontId="10" fillId="31" borderId="1" xfId="0" applyFont="1" applyFill="1" applyBorder="1" applyAlignment="1">
      <alignment vertical="center" wrapText="1"/>
    </xf>
    <xf numFmtId="0" fontId="9" fillId="0" borderId="0" xfId="0" applyAlignment="1">
      <alignment horizontal="center" vertical="center"/>
    </xf>
    <xf numFmtId="0" fontId="0" fillId="46" borderId="1" xfId="0" applyFont="1" applyFill="1" applyBorder="1" applyAlignment="1">
      <alignment horizontal="center" vertical="center" wrapText="1"/>
    </xf>
    <xf numFmtId="0" fontId="0" fillId="46" borderId="1" xfId="0" applyFill="1" applyBorder="1" applyAlignment="1">
      <alignment horizontal="center" vertical="center" wrapText="1"/>
    </xf>
    <xf numFmtId="0" fontId="0" fillId="46" borderId="1" xfId="0" applyFill="1" applyBorder="1" applyAlignment="1">
      <alignment horizontal="center" wrapText="1"/>
    </xf>
    <xf numFmtId="0" fontId="6" fillId="17" borderId="5" xfId="0" applyFont="1" applyFill="1" applyBorder="1" applyAlignment="1">
      <alignment horizontal="center"/>
    </xf>
    <xf numFmtId="0" fontId="0" fillId="47" borderId="1" xfId="0" applyFill="1" applyBorder="1" applyAlignment="1">
      <alignment horizontal="center"/>
    </xf>
    <xf numFmtId="0" fontId="0" fillId="17" borderId="1" xfId="0" applyFill="1" applyBorder="1" applyAlignment="1">
      <alignment horizontal="center" vertical="center" wrapText="1"/>
    </xf>
    <xf numFmtId="0" fontId="8" fillId="46" borderId="5" xfId="0" applyFont="1" applyFill="1" applyBorder="1" applyAlignment="1">
      <alignment horizontal="center" vertical="center"/>
    </xf>
    <xf numFmtId="0" fontId="8" fillId="46" borderId="6" xfId="0" applyFont="1" applyFill="1" applyBorder="1" applyAlignment="1">
      <alignment horizontal="center" vertical="center"/>
    </xf>
    <xf numFmtId="0" fontId="0" fillId="47" borderId="1" xfId="0" applyFill="1" applyBorder="1" applyAlignment="1">
      <alignment horizontal="center" vertical="center"/>
    </xf>
    <xf numFmtId="0" fontId="0" fillId="47" borderId="1" xfId="0" applyFill="1" applyBorder="1" applyAlignment="1">
      <alignment horizontal="center" vertical="center" wrapText="1"/>
    </xf>
    <xf numFmtId="0" fontId="0" fillId="17" borderId="1" xfId="0" applyFill="1" applyBorder="1" applyAlignment="1">
      <alignment horizontal="center" vertical="center"/>
    </xf>
    <xf numFmtId="0" fontId="0" fillId="0" borderId="1" xfId="0" applyBorder="1" applyAlignment="1">
      <alignment horizontal="center" vertical="center"/>
    </xf>
    <xf numFmtId="0" fontId="8" fillId="46" borderId="1" xfId="0" applyFont="1" applyFill="1" applyBorder="1" applyAlignment="1">
      <alignment horizontal="center"/>
    </xf>
    <xf numFmtId="0" fontId="0" fillId="17" borderId="0" xfId="0" applyFill="1" applyAlignment="1">
      <alignment horizontal="center" wrapText="1"/>
    </xf>
    <xf numFmtId="0" fontId="7" fillId="17" borderId="0" xfId="0" applyFont="1" applyFill="1" applyAlignment="1">
      <alignment horizontal="center"/>
    </xf>
    <xf numFmtId="0" fontId="2" fillId="46" borderId="1" xfId="0" applyFont="1" applyFill="1" applyBorder="1" applyAlignment="1">
      <alignment horizontal="center"/>
    </xf>
    <xf numFmtId="0" fontId="2" fillId="46" borderId="1" xfId="0" applyFont="1" applyFill="1" applyBorder="1" applyAlignment="1">
      <alignment horizontal="center" vertical="center"/>
    </xf>
    <xf numFmtId="0" fontId="0" fillId="46" borderId="1" xfId="0" applyFill="1" applyBorder="1" applyAlignment="1">
      <alignment horizontal="left" vertical="center" wrapText="1"/>
    </xf>
    <xf numFmtId="0" fontId="8" fillId="0" borderId="1" xfId="0" applyFont="1" applyBorder="1" applyAlignment="1">
      <alignment horizontal="center"/>
    </xf>
    <xf numFmtId="0" fontId="7"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6" fillId="0" borderId="5" xfId="0" applyFont="1" applyBorder="1" applyAlignment="1">
      <alignment horizontal="center"/>
    </xf>
    <xf numFmtId="0" fontId="6" fillId="0" borderId="8" xfId="0" applyFont="1" applyBorder="1" applyAlignment="1">
      <alignment horizontal="center"/>
    </xf>
    <xf numFmtId="0" fontId="6" fillId="0" borderId="6" xfId="0" applyFont="1" applyBorder="1" applyAlignment="1">
      <alignment horizontal="center"/>
    </xf>
    <xf numFmtId="0" fontId="0" fillId="0" borderId="0" xfId="0" applyBorder="1" applyAlignment="1">
      <alignment horizontal="center" vertical="center" wrapText="1"/>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tableStyles count="1" defaultTableStyle="TableStyleMedium2" defaultPivotStyle="PivotStyleLight16">
    <tableStyle name="Invisible" pivot="0" table="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13" Type="http://schemas.openxmlformats.org/officeDocument/2006/relationships/worksheet" Target="worksheets/sheet11.xml" /><Relationship Id="rId6" Type="http://schemas.openxmlformats.org/officeDocument/2006/relationships/worksheet" Target="worksheets/sheet4.xml" /><Relationship Id="rId15" Type="http://schemas.openxmlformats.org/officeDocument/2006/relationships/worksheet" Target="worksheets/sheet13.xml" /><Relationship Id="rId2" Type="http://schemas.openxmlformats.org/officeDocument/2006/relationships/styles" Target="styles.xml" /><Relationship Id="rId16" Type="http://schemas.openxmlformats.org/officeDocument/2006/relationships/worksheet" Target="worksheets/sheet14.xml" /><Relationship Id="rId20" Type="http://schemas.openxmlformats.org/officeDocument/2006/relationships/worksheet" Target="worksheets/sheet18.xml" /><Relationship Id="rId4" Type="http://schemas.openxmlformats.org/officeDocument/2006/relationships/worksheet" Target="worksheets/sheet2.xml" /><Relationship Id="rId19" Type="http://schemas.openxmlformats.org/officeDocument/2006/relationships/worksheet" Target="worksheets/sheet17.xml" /><Relationship Id="rId17" Type="http://schemas.openxmlformats.org/officeDocument/2006/relationships/worksheet" Target="worksheets/sheet15.xml" /><Relationship Id="rId5" Type="http://schemas.openxmlformats.org/officeDocument/2006/relationships/worksheet" Target="worksheets/sheet3.xml" /><Relationship Id="rId14" Type="http://schemas.openxmlformats.org/officeDocument/2006/relationships/worksheet" Target="worksheets/sheet12.xml" /><Relationship Id="rId8" Type="http://schemas.openxmlformats.org/officeDocument/2006/relationships/worksheet" Target="worksheets/sheet6.xml" /><Relationship Id="rId22" Type="http://schemas.openxmlformats.org/officeDocument/2006/relationships/worksheet" Target="worksheets/sheet20.xml" /><Relationship Id="rId24" Type="http://schemas.openxmlformats.org/officeDocument/2006/relationships/sharedStrings" Target="sharedStrings.xml" /><Relationship Id="rId11" Type="http://schemas.openxmlformats.org/officeDocument/2006/relationships/worksheet" Target="worksheets/sheet9.xml" /><Relationship Id="rId18" Type="http://schemas.openxmlformats.org/officeDocument/2006/relationships/worksheet" Target="worksheets/sheet16.xml" /><Relationship Id="rId12" Type="http://schemas.openxmlformats.org/officeDocument/2006/relationships/worksheet" Target="worksheets/sheet10.xml" /><Relationship Id="rId9" Type="http://schemas.openxmlformats.org/officeDocument/2006/relationships/worksheet" Target="worksheets/sheet7.xml" /><Relationship Id="rId7" Type="http://schemas.openxmlformats.org/officeDocument/2006/relationships/worksheet" Target="worksheets/sheet5.xml" /><Relationship Id="rId10" Type="http://schemas.openxmlformats.org/officeDocument/2006/relationships/worksheet" Target="worksheets/sheet8.xml" /><Relationship Id="rId23" Type="http://schemas.openxmlformats.org/officeDocument/2006/relationships/worksheet" Target="worksheets/sheet21.xml" /><Relationship Id="rId21" Type="http://schemas.openxmlformats.org/officeDocument/2006/relationships/worksheet" Target="worksheets/sheet19.xml" /><Relationship Id="rId25" Type="http://schemas.openxmlformats.org/officeDocument/2006/relationships/calcChain" Target="calcChain.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2</xdr:row>
      <xdr:rowOff>0</xdr:rowOff>
    </xdr:from>
    <xdr:to>
      <xdr:col>9</xdr:col>
      <xdr:colOff>719170</xdr:colOff>
      <xdr:row>10</xdr:row>
      <xdr:rowOff>13541</xdr:rowOff>
    </xdr:to>
    <xdr:pic>
      <xdr:nvPicPr>
        <xdr:cNvPr id="1" name="Imagen 1">
          <a:extLst>
            <a:ext uri="{FF2B5EF4-FFF2-40B4-BE49-F238E27FC236}">
              <a16:creationId xmlns:a16="http://schemas.microsoft.com/office/drawing/2014/main" id="{5f430f8b-4937-4bb0-8483-f7ae03570482}"/>
            </a:ext>
          </a:extLst>
        </xdr:cNvPr>
        <xdr:cNvPicPr>
          <a:picLocks noChangeAspect="1"/>
        </xdr:cNvPicPr>
      </xdr:nvPicPr>
      <xdr:blipFill>
        <a:blip r:embed="rId1"/>
        <a:stretch>
          <a:fillRect/>
        </a:stretch>
      </xdr:blipFill>
      <xdr:spPr>
        <a:xfrm>
          <a:off x="762000" y="361950"/>
          <a:ext cx="6819900" cy="1457325"/>
        </a:xfrm>
        <a:prstGeom prst="rect"/>
      </xdr:spPr>
    </xdr:pic>
    <xdr:clientData/>
  </xdr:twoCellAnchor>
  <xdr:twoCellAnchor editAs="oneCell">
    <xdr:from>
      <xdr:col>1</xdr:col>
      <xdr:colOff>7620</xdr:colOff>
      <xdr:row>11</xdr:row>
      <xdr:rowOff>68580</xdr:rowOff>
    </xdr:from>
    <xdr:to>
      <xdr:col>9</xdr:col>
      <xdr:colOff>631527</xdr:colOff>
      <xdr:row>35</xdr:row>
      <xdr:rowOff>147309</xdr:rowOff>
    </xdr:to>
    <xdr:pic>
      <xdr:nvPicPr>
        <xdr:cNvPr id="2" name="Imagen 2">
          <a:extLst>
            <a:ext uri="{FF2B5EF4-FFF2-40B4-BE49-F238E27FC236}">
              <a16:creationId xmlns:a16="http://schemas.microsoft.com/office/drawing/2014/main" id="{1dac8ae1-bc92-480d-8f29-913e97b25662}"/>
            </a:ext>
          </a:extLst>
        </xdr:cNvPr>
        <xdr:cNvPicPr>
          <a:picLocks noChangeAspect="1"/>
        </xdr:cNvPicPr>
      </xdr:nvPicPr>
      <xdr:blipFill>
        <a:blip r:embed="rId2"/>
        <a:stretch>
          <a:fillRect/>
        </a:stretch>
      </xdr:blipFill>
      <xdr:spPr>
        <a:xfrm>
          <a:off x="771525" y="2057400"/>
          <a:ext cx="6724650" cy="4419600"/>
        </a:xfrm>
        <a:prstGeom prst="rec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18.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6DBBB79-FBC6-4CBE-922C-BC8988FECDCE}">
  <dimension ref="A1:H5"/>
  <sheetViews>
    <sheetView workbookViewId="0" topLeftCell="A1">
      <selection pane="topLeft" activeCell="C5" sqref="C5"/>
    </sheetView>
  </sheetViews>
  <sheetFormatPr defaultColWidth="11.4242857142857" defaultRowHeight="13.8"/>
  <cols>
    <col min="1" max="1" width="18" customWidth="1"/>
    <col min="2" max="3" width="19.1428571428571" customWidth="1"/>
    <col min="4" max="4" width="17.2857142857143" customWidth="1"/>
    <col min="5" max="5" width="16.5714285714286" customWidth="1"/>
  </cols>
  <sheetData>
    <row r="1" spans="1:8" ht="69">
      <c r="A1" s="5" t="s">
        <v>0</v>
      </c>
      <c r="B1" s="5" t="s">
        <v>1</v>
      </c>
      <c r="C1" s="5" t="s">
        <v>2</v>
      </c>
      <c r="D1" s="5" t="s">
        <v>3</v>
      </c>
      <c r="E1" s="5" t="s">
        <v>4</v>
      </c>
      <c r="F1" s="5" t="s">
        <v>5</v>
      </c>
      <c r="G1" s="5" t="s">
        <v>6</v>
      </c>
      <c r="H1" s="5" t="s">
        <v>7</v>
      </c>
    </row>
    <row r="2" spans="1:8" ht="27.6">
      <c r="A2" s="6" t="s">
        <v>8</v>
      </c>
      <c r="B2" s="1" t="s">
        <v>9</v>
      </c>
      <c r="C2" s="1" t="s">
        <v>10</v>
      </c>
      <c r="D2" s="1" t="s">
        <v>10</v>
      </c>
      <c r="E2" s="1" t="s">
        <v>10</v>
      </c>
      <c r="F2" s="1" t="s">
        <v>11</v>
      </c>
      <c r="G2" s="1" t="s">
        <v>12</v>
      </c>
      <c r="H2" s="1" t="s">
        <v>12</v>
      </c>
    </row>
    <row r="3" spans="1:8" ht="41.4">
      <c r="A3" s="6" t="s">
        <v>13</v>
      </c>
      <c r="B3" s="1" t="s">
        <v>14</v>
      </c>
      <c r="C3" s="1" t="s">
        <v>9</v>
      </c>
      <c r="D3" s="1" t="s">
        <v>9</v>
      </c>
      <c r="E3" s="1" t="s">
        <v>14</v>
      </c>
      <c r="F3" s="1" t="s">
        <v>11</v>
      </c>
      <c r="G3" s="1" t="s">
        <v>11</v>
      </c>
      <c r="H3" s="1" t="s">
        <v>12</v>
      </c>
    </row>
    <row r="4" spans="1:8" ht="41.4">
      <c r="A4" s="6" t="s">
        <v>15</v>
      </c>
      <c r="B4" s="1" t="s">
        <v>14</v>
      </c>
      <c r="C4" s="1" t="s">
        <v>9</v>
      </c>
      <c r="D4" s="1" t="s">
        <v>14</v>
      </c>
      <c r="E4" s="1" t="s">
        <v>9</v>
      </c>
      <c r="F4" s="1" t="s">
        <v>11</v>
      </c>
      <c r="G4" s="1" t="s">
        <v>12</v>
      </c>
      <c r="H4" s="1" t="s">
        <v>11</v>
      </c>
    </row>
    <row r="5" spans="1:8" ht="27.6">
      <c r="A5" s="6" t="s">
        <v>16</v>
      </c>
      <c r="B5" s="1" t="s">
        <v>14</v>
      </c>
      <c r="C5" s="1" t="s">
        <v>14</v>
      </c>
      <c r="D5" s="1" t="s">
        <v>10</v>
      </c>
      <c r="E5" s="1" t="s">
        <v>10</v>
      </c>
      <c r="F5" s="1" t="s">
        <v>11</v>
      </c>
      <c r="G5" s="1" t="s">
        <v>12</v>
      </c>
      <c r="H5" s="1"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887c2a-1f25-4d7e-a3a3-5ae8638d434b}">
  <dimension ref="A1:I28"/>
  <sheetViews>
    <sheetView zoomScale="56" zoomScaleNormal="56" workbookViewId="0" topLeftCell="A1">
      <selection pane="topLeft" activeCell="N25" sqref="N25"/>
    </sheetView>
  </sheetViews>
  <sheetFormatPr defaultColWidth="11.4242857142857" defaultRowHeight="13.8" outlineLevelRow="2"/>
  <cols>
    <col min="2" max="2" width="13.2857142857143" customWidth="1"/>
    <col min="3" max="3" width="17.1428571428571" customWidth="1"/>
    <col min="4" max="4" width="16.8571428571429" customWidth="1"/>
    <col min="5" max="5" width="14" customWidth="1"/>
    <col min="6" max="6" width="21.5714285714286" customWidth="1"/>
    <col min="7" max="7" width="17.2857142857143" customWidth="1"/>
    <col min="8" max="8" width="12.5714285714286" customWidth="1"/>
  </cols>
  <sheetData>
    <row r="1" spans="1:8" ht="28.2" customHeight="1" thickTop="1" thickBot="1">
      <c r="A1" s="39" t="s">
        <v>89</v>
      </c>
      <c r="B1" s="39"/>
      <c r="C1" s="39"/>
      <c r="D1" s="39"/>
      <c r="E1" s="39"/>
      <c r="F1" s="39"/>
      <c r="G1" s="39"/>
      <c r="H1" s="39"/>
    </row>
    <row r="2" spans="1:8" ht="67.2" customHeight="1" thickTop="1">
      <c r="A2" s="40" t="s">
        <v>90</v>
      </c>
      <c r="B2" s="41" t="s">
        <v>91</v>
      </c>
      <c r="C2" s="41" t="s">
        <v>92</v>
      </c>
      <c r="D2" s="41" t="s">
        <v>93</v>
      </c>
      <c r="E2" s="41" t="s">
        <v>94</v>
      </c>
      <c r="F2" s="41" t="s">
        <v>95</v>
      </c>
      <c r="G2" s="41" t="s">
        <v>96</v>
      </c>
      <c r="H2" s="41" t="s">
        <v>97</v>
      </c>
    </row>
    <row r="3" spans="1:8" ht="28.95" customHeight="1" outlineLevel="2">
      <c r="A3" s="42">
        <v>1</v>
      </c>
      <c r="B3" s="42">
        <v>100</v>
      </c>
      <c r="C3" s="42">
        <v>120</v>
      </c>
      <c r="D3" s="42">
        <f ca="1">RANDBETWEEN(50,150)</f>
        <v>107</v>
      </c>
      <c r="E3" s="42">
        <f ca="1">B3+C3-D3</f>
        <v>113</v>
      </c>
      <c r="F3" s="42">
        <f ca="1">IF(E3&gt;100,E3-100,0)</f>
        <v>13</v>
      </c>
      <c r="G3" s="42">
        <f ca="1">IF(D3&lt;E3,E3-D3,0)</f>
        <v>6</v>
      </c>
      <c r="H3" s="42">
        <f ca="1">F3*1+G3*5</f>
        <v>43</v>
      </c>
    </row>
    <row r="4" spans="1:8" ht="23.25" customHeight="1" outlineLevel="1">
      <c r="A4" s="43" t="s">
        <v>98</v>
      </c>
      <c r="B4" s="44"/>
      <c r="C4" s="44"/>
      <c r="D4" s="44"/>
      <c r="E4" s="44"/>
      <c r="F4" s="44"/>
      <c r="G4" s="45"/>
      <c r="H4" s="40">
        <f ca="1">SUBTOTAL(9,H3:H3)</f>
        <v>43</v>
      </c>
    </row>
    <row r="5" spans="1:8" ht="22.95" customHeight="1" outlineLevel="2" thickBot="1">
      <c r="A5" s="42">
        <v>2</v>
      </c>
      <c r="B5" s="42">
        <f ca="1">E3</f>
        <v>113</v>
      </c>
      <c r="C5" s="42">
        <v>120</v>
      </c>
      <c r="D5" s="42">
        <f ca="1" t="shared" si="0" ref="D5:D25">RANDBETWEEN(50,150)</f>
        <v>101</v>
      </c>
      <c r="E5" s="42">
        <f ca="1" t="shared" si="1" ref="E5:E25">B5+C5-D5</f>
        <v>132</v>
      </c>
      <c r="F5" s="42">
        <f ca="1" t="shared" si="2" ref="F5:F25">IF(E5&gt;100,E5-100,0)</f>
        <v>32</v>
      </c>
      <c r="G5" s="42">
        <f ca="1" t="shared" si="3" ref="G5:G25">IF(D5&lt;E5,E5-D5,0)</f>
        <v>31</v>
      </c>
      <c r="H5" s="42">
        <f ca="1" t="shared" si="4" ref="H5:H25">F5*1+G5*5</f>
        <v>187</v>
      </c>
    </row>
    <row r="6" spans="1:9" ht="13.2" customHeight="1" outlineLevel="1" thickTop="1" thickBot="1">
      <c r="A6" s="43" t="s">
        <v>99</v>
      </c>
      <c r="B6" s="44"/>
      <c r="C6" s="44"/>
      <c r="D6" s="44"/>
      <c r="E6" s="44"/>
      <c r="F6" s="44"/>
      <c r="G6" s="45"/>
      <c r="H6" s="40">
        <f ca="1">SUBTOTAL(9,H5:H5)</f>
        <v>187</v>
      </c>
      <c r="I6" s="46" t="s">
        <v>100</v>
      </c>
    </row>
    <row r="7" spans="1:8" ht="15" outlineLevel="2" thickTop="1" thickBot="1">
      <c r="A7" s="42">
        <v>3</v>
      </c>
      <c r="B7" s="42">
        <f ca="1">E5</f>
        <v>132</v>
      </c>
      <c r="C7" s="42">
        <v>120</v>
      </c>
      <c r="D7" s="42">
        <f t="shared" ca="1" si="0"/>
        <v>82</v>
      </c>
      <c r="E7" s="42">
        <f t="shared" ca="1" si="1"/>
        <v>170</v>
      </c>
      <c r="F7" s="42">
        <f t="shared" ca="1" si="2"/>
        <v>70</v>
      </c>
      <c r="G7" s="42">
        <f t="shared" ca="1" si="3"/>
        <v>88</v>
      </c>
      <c r="H7" s="42">
        <f t="shared" ca="1" si="4"/>
        <v>510</v>
      </c>
    </row>
    <row r="8" spans="1:9" ht="15" outlineLevel="1" thickTop="1" thickBot="1">
      <c r="A8" s="43" t="s">
        <v>101</v>
      </c>
      <c r="B8" s="44"/>
      <c r="C8" s="44"/>
      <c r="D8" s="44"/>
      <c r="E8" s="44"/>
      <c r="F8" s="44"/>
      <c r="G8" s="45"/>
      <c r="H8" s="40">
        <f ca="1">SUBTOTAL(9,H7:H7)</f>
        <v>510</v>
      </c>
      <c r="I8" s="47" t="s">
        <v>102</v>
      </c>
    </row>
    <row r="9" spans="1:9" ht="15" outlineLevel="2" thickTop="1" thickBot="1">
      <c r="A9" s="42">
        <v>4</v>
      </c>
      <c r="B9" s="42">
        <f ca="1">E7</f>
        <v>170</v>
      </c>
      <c r="C9" s="42">
        <v>120</v>
      </c>
      <c r="D9" s="42">
        <f t="shared" ca="1" si="0"/>
        <v>93</v>
      </c>
      <c r="E9" s="42">
        <f t="shared" ca="1" si="1"/>
        <v>197</v>
      </c>
      <c r="F9" s="42">
        <f t="shared" ca="1" si="2"/>
        <v>97</v>
      </c>
      <c r="G9" s="42">
        <f t="shared" ca="1" si="3"/>
        <v>104</v>
      </c>
      <c r="H9" s="42">
        <f t="shared" ca="1" si="4"/>
        <v>617</v>
      </c>
      <c r="I9" s="47" t="s">
        <v>103</v>
      </c>
    </row>
    <row r="10" spans="1:9" ht="15" outlineLevel="1" thickTop="1" thickBot="1">
      <c r="A10" s="43" t="s">
        <v>104</v>
      </c>
      <c r="B10" s="44"/>
      <c r="C10" s="44"/>
      <c r="D10" s="44"/>
      <c r="E10" s="44"/>
      <c r="F10" s="44"/>
      <c r="G10" s="45"/>
      <c r="H10" s="40">
        <f ca="1">SUBTOTAL(9,H9:H9)</f>
        <v>617</v>
      </c>
      <c r="I10" s="47" t="s">
        <v>105</v>
      </c>
    </row>
    <row r="11" spans="1:9" ht="15" outlineLevel="2" thickTop="1" thickBot="1">
      <c r="A11" s="42">
        <v>5</v>
      </c>
      <c r="B11" s="42">
        <f ca="1">E9</f>
        <v>197</v>
      </c>
      <c r="C11" s="42">
        <v>120</v>
      </c>
      <c r="D11" s="42">
        <f t="shared" ca="1" si="0"/>
        <v>75</v>
      </c>
      <c r="E11" s="42">
        <f t="shared" ca="1" si="1"/>
        <v>242</v>
      </c>
      <c r="F11" s="42">
        <f t="shared" ca="1" si="2"/>
        <v>142</v>
      </c>
      <c r="G11" s="42">
        <f t="shared" ca="1" si="3"/>
        <v>167</v>
      </c>
      <c r="H11" s="42">
        <f t="shared" ca="1" si="4"/>
        <v>977</v>
      </c>
      <c r="I11" s="47" t="s">
        <v>106</v>
      </c>
    </row>
    <row r="12" spans="1:9" ht="15" outlineLevel="1" thickTop="1" thickBot="1">
      <c r="A12" s="43" t="s">
        <v>107</v>
      </c>
      <c r="B12" s="44"/>
      <c r="C12" s="44"/>
      <c r="D12" s="44"/>
      <c r="E12" s="44"/>
      <c r="F12" s="44"/>
      <c r="G12" s="45"/>
      <c r="H12" s="40">
        <f ca="1">SUBTOTAL(9,H11:H11)</f>
        <v>977</v>
      </c>
      <c r="I12" s="47" t="s">
        <v>108</v>
      </c>
    </row>
    <row r="13" spans="1:8" ht="14.4" outlineLevel="2" thickTop="1">
      <c r="A13" s="42">
        <v>6</v>
      </c>
      <c r="B13" s="42">
        <f ca="1">E11</f>
        <v>242</v>
      </c>
      <c r="C13" s="42">
        <v>120</v>
      </c>
      <c r="D13" s="42">
        <f t="shared" ca="1" si="0"/>
        <v>147</v>
      </c>
      <c r="E13" s="42">
        <f t="shared" ca="1" si="1"/>
        <v>215</v>
      </c>
      <c r="F13" s="42">
        <f t="shared" ca="1" si="2"/>
        <v>115</v>
      </c>
      <c r="G13" s="42">
        <f t="shared" ca="1" si="3"/>
        <v>68</v>
      </c>
      <c r="H13" s="42">
        <f t="shared" ca="1" si="4"/>
        <v>455</v>
      </c>
    </row>
    <row r="14" spans="1:8" ht="13.8" outlineLevel="1">
      <c r="A14" s="43" t="s">
        <v>109</v>
      </c>
      <c r="B14" s="44"/>
      <c r="C14" s="44"/>
      <c r="D14" s="44"/>
      <c r="E14" s="44"/>
      <c r="F14" s="44"/>
      <c r="G14" s="45"/>
      <c r="H14" s="40">
        <f ca="1">SUBTOTAL(9,H13:H13)</f>
        <v>455</v>
      </c>
    </row>
    <row r="15" spans="1:8" ht="13.8" outlineLevel="2">
      <c r="A15" s="42">
        <v>7</v>
      </c>
      <c r="B15" s="42">
        <f ca="1">E13</f>
        <v>215</v>
      </c>
      <c r="C15" s="42">
        <v>120</v>
      </c>
      <c r="D15" s="42">
        <f t="shared" ca="1" si="0"/>
        <v>51</v>
      </c>
      <c r="E15" s="42">
        <f t="shared" ca="1" si="1"/>
        <v>284</v>
      </c>
      <c r="F15" s="42">
        <f t="shared" ca="1" si="2"/>
        <v>184</v>
      </c>
      <c r="G15" s="42">
        <f t="shared" ca="1" si="3"/>
        <v>233</v>
      </c>
      <c r="H15" s="42">
        <f t="shared" ca="1" si="4"/>
        <v>1349</v>
      </c>
    </row>
    <row r="16" spans="1:8" ht="13.8" outlineLevel="1">
      <c r="A16" s="43" t="s">
        <v>110</v>
      </c>
      <c r="B16" s="44"/>
      <c r="C16" s="44"/>
      <c r="D16" s="44"/>
      <c r="E16" s="44"/>
      <c r="F16" s="44"/>
      <c r="G16" s="45"/>
      <c r="H16" s="40">
        <f ca="1">SUBTOTAL(9,H15:H15)</f>
        <v>1349</v>
      </c>
    </row>
    <row r="17" spans="1:8" ht="13.8" outlineLevel="2">
      <c r="A17" s="42">
        <v>8</v>
      </c>
      <c r="B17" s="42">
        <f ca="1">E15</f>
        <v>284</v>
      </c>
      <c r="C17" s="42">
        <v>120</v>
      </c>
      <c r="D17" s="42">
        <f t="shared" ca="1" si="0"/>
        <v>138</v>
      </c>
      <c r="E17" s="42">
        <f t="shared" ca="1" si="1"/>
        <v>266</v>
      </c>
      <c r="F17" s="42">
        <f t="shared" ca="1" si="2"/>
        <v>166</v>
      </c>
      <c r="G17" s="42">
        <f t="shared" ca="1" si="3"/>
        <v>128</v>
      </c>
      <c r="H17" s="42">
        <f t="shared" ca="1" si="4"/>
        <v>806</v>
      </c>
    </row>
    <row r="18" spans="1:8" ht="13.8" outlineLevel="1">
      <c r="A18" s="43" t="s">
        <v>111</v>
      </c>
      <c r="B18" s="44"/>
      <c r="C18" s="44"/>
      <c r="D18" s="44"/>
      <c r="E18" s="44"/>
      <c r="F18" s="44"/>
      <c r="G18" s="45"/>
      <c r="H18" s="40">
        <f ca="1">SUBTOTAL(9,H17:H17)</f>
        <v>806</v>
      </c>
    </row>
    <row r="19" spans="1:8" ht="13.8" outlineLevel="2">
      <c r="A19" s="42">
        <v>9</v>
      </c>
      <c r="B19" s="42">
        <f ca="1">E17</f>
        <v>266</v>
      </c>
      <c r="C19" s="42">
        <v>120</v>
      </c>
      <c r="D19" s="42">
        <f t="shared" ca="1" si="0"/>
        <v>102</v>
      </c>
      <c r="E19" s="42">
        <f t="shared" ca="1" si="1"/>
        <v>284</v>
      </c>
      <c r="F19" s="42">
        <f t="shared" ca="1" si="2"/>
        <v>184</v>
      </c>
      <c r="G19" s="42">
        <f t="shared" ca="1" si="3"/>
        <v>182</v>
      </c>
      <c r="H19" s="42">
        <f t="shared" ca="1" si="4"/>
        <v>1094</v>
      </c>
    </row>
    <row r="20" spans="1:8" ht="13.8" outlineLevel="1">
      <c r="A20" s="43" t="s">
        <v>112</v>
      </c>
      <c r="B20" s="44"/>
      <c r="C20" s="44"/>
      <c r="D20" s="44"/>
      <c r="E20" s="44"/>
      <c r="F20" s="44"/>
      <c r="G20" s="45"/>
      <c r="H20" s="40">
        <f ca="1">SUBTOTAL(9,H19:H19)</f>
        <v>1094</v>
      </c>
    </row>
    <row r="21" spans="1:8" ht="13.8" outlineLevel="2">
      <c r="A21" s="42">
        <v>10</v>
      </c>
      <c r="B21" s="42">
        <f ca="1">E19</f>
        <v>284</v>
      </c>
      <c r="C21" s="42">
        <v>120</v>
      </c>
      <c r="D21" s="42">
        <f t="shared" ca="1" si="0"/>
        <v>133</v>
      </c>
      <c r="E21" s="42">
        <f t="shared" ca="1" si="1"/>
        <v>271</v>
      </c>
      <c r="F21" s="42">
        <f t="shared" ca="1" si="2"/>
        <v>171</v>
      </c>
      <c r="G21" s="42">
        <f t="shared" ca="1" si="3"/>
        <v>138</v>
      </c>
      <c r="H21" s="42">
        <f t="shared" ca="1" si="4"/>
        <v>861</v>
      </c>
    </row>
    <row r="22" spans="1:8" ht="13.8" outlineLevel="1">
      <c r="A22" s="43" t="s">
        <v>113</v>
      </c>
      <c r="B22" s="44"/>
      <c r="C22" s="44"/>
      <c r="D22" s="44"/>
      <c r="E22" s="44"/>
      <c r="F22" s="44"/>
      <c r="G22" s="45"/>
      <c r="H22" s="40">
        <f ca="1">SUBTOTAL(9,H21:H21)</f>
        <v>861</v>
      </c>
    </row>
    <row r="23" spans="1:8" ht="13.8" outlineLevel="2">
      <c r="A23" s="42">
        <v>11</v>
      </c>
      <c r="B23" s="42">
        <f ca="1">E21</f>
        <v>271</v>
      </c>
      <c r="C23" s="42">
        <v>120</v>
      </c>
      <c r="D23" s="42">
        <f t="shared" ca="1" si="0"/>
        <v>62</v>
      </c>
      <c r="E23" s="42">
        <f t="shared" ca="1" si="1"/>
        <v>329</v>
      </c>
      <c r="F23" s="42">
        <f t="shared" ca="1" si="2"/>
        <v>229</v>
      </c>
      <c r="G23" s="42">
        <f t="shared" ca="1" si="3"/>
        <v>267</v>
      </c>
      <c r="H23" s="42">
        <f t="shared" ca="1" si="4"/>
        <v>1564</v>
      </c>
    </row>
    <row r="24" spans="1:8" ht="13.8" outlineLevel="1">
      <c r="A24" s="43" t="s">
        <v>114</v>
      </c>
      <c r="B24" s="44"/>
      <c r="C24" s="44"/>
      <c r="D24" s="44"/>
      <c r="E24" s="44"/>
      <c r="F24" s="44"/>
      <c r="G24" s="45"/>
      <c r="H24" s="40">
        <f ca="1">SUBTOTAL(9,H23:H23)</f>
        <v>1564</v>
      </c>
    </row>
    <row r="25" spans="1:8" ht="13.8" outlineLevel="2">
      <c r="A25" s="42">
        <v>12</v>
      </c>
      <c r="B25" s="42">
        <f ca="1" t="shared" si="5" ref="B25">E23</f>
        <v>329</v>
      </c>
      <c r="C25" s="42">
        <v>120</v>
      </c>
      <c r="D25" s="42">
        <f t="shared" ca="1" si="0"/>
        <v>51</v>
      </c>
      <c r="E25" s="42">
        <f t="shared" ca="1" si="1"/>
        <v>398</v>
      </c>
      <c r="F25" s="42">
        <f t="shared" ca="1" si="2"/>
        <v>298</v>
      </c>
      <c r="G25" s="42">
        <f t="shared" ca="1" si="3"/>
        <v>347</v>
      </c>
      <c r="H25" s="42">
        <f t="shared" ca="1" si="4"/>
        <v>2033</v>
      </c>
    </row>
    <row r="26" spans="1:8" ht="13.8" outlineLevel="1">
      <c r="A26" s="48" t="s">
        <v>115</v>
      </c>
      <c r="B26" s="48"/>
      <c r="C26" s="48"/>
      <c r="D26" s="48"/>
      <c r="E26" s="48"/>
      <c r="F26" s="48"/>
      <c r="G26" s="48"/>
      <c r="H26" s="40">
        <f ca="1">SUBTOTAL(9,H25:H25)</f>
        <v>2033</v>
      </c>
    </row>
    <row r="27" spans="1:8" ht="13.8">
      <c r="A27" s="49" t="s">
        <v>116</v>
      </c>
      <c r="B27" s="49"/>
      <c r="C27" s="49"/>
      <c r="D27" s="49"/>
      <c r="E27" s="49"/>
      <c r="F27" s="49"/>
      <c r="G27" s="49"/>
      <c r="H27" s="50">
        <f ca="1">SUBTOTAL(9,H3:H25)</f>
        <v>10496</v>
      </c>
    </row>
    <row r="28" spans="6:7" ht="13.8" thickBot="1">
      <c r="F28" s="51" t="s">
        <v>117</v>
      </c>
      <c r="G28" s="52">
        <f ca="1">H27/2</f>
        <v>5248</v>
      </c>
    </row>
  </sheetData>
  <mergeCells count="14">
    <mergeCell ref="A4:G4"/>
    <mergeCell ref="A1:H1"/>
    <mergeCell ref="A6:G6"/>
    <mergeCell ref="A8:G8"/>
    <mergeCell ref="A24:G24"/>
    <mergeCell ref="A22:G22"/>
    <mergeCell ref="A20:G20"/>
    <mergeCell ref="A18:G18"/>
    <mergeCell ref="A16:G16"/>
    <mergeCell ref="A14:G14"/>
    <mergeCell ref="A27:G27"/>
    <mergeCell ref="A26:G26"/>
    <mergeCell ref="A12:G12"/>
    <mergeCell ref="A10:G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2e8e5ce-2063-4651-aacb-94ee58fe4f3b}">
  <dimension ref="A1:A2"/>
  <sheetViews>
    <sheetView workbookViewId="0" topLeftCell="A1">
      <selection pane="topLeft" activeCell="E20" sqref="E20"/>
    </sheetView>
  </sheetViews>
  <sheetFormatPr defaultColWidth="11.4242857142857" defaultRowHeight="13.8"/>
  <sheetData>
    <row r="1" spans="1:1" ht="18" thickTop="1" thickBot="1">
      <c r="A1" s="53" t="s">
        <v>118</v>
      </c>
    </row>
    <row r="2" spans="1:1" ht="15" thickTop="1" thickBot="1">
      <c r="A2" s="54"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b5f9e39-cba4-48f5-8ad0-e334f3526f8a}">
  <dimension ref="A1:A3"/>
  <sheetViews>
    <sheetView zoomScale="105" zoomScaleNormal="105" workbookViewId="0" topLeftCell="A1">
      <selection pane="topLeft" activeCell="J10" sqref="J10"/>
    </sheetView>
  </sheetViews>
  <sheetFormatPr defaultColWidth="11.4242857142857" defaultRowHeight="14.4" customHeight="1"/>
  <cols>
    <col min="1" max="1" width="10.2857142857143" style="16" customWidth="1"/>
    <col min="2" max="16384" width="11.4285714285714" style="16" customWidth="1"/>
  </cols>
  <sheetData>
    <row r="1" spans="1:1" ht="14.4" customHeight="1" thickTop="1" thickBot="1">
      <c r="A1" s="55" t="s">
        <v>120</v>
      </c>
    </row>
    <row r="2" spans="1:1" ht="15" customHeight="1" thickTop="1" thickBot="1">
      <c r="A2" s="56" t="s">
        <v>121</v>
      </c>
    </row>
    <row r="3" spans="1:1" ht="17.4" customHeight="1" thickTop="1" thickBot="1">
      <c r="A3" s="57" t="s">
        <v>122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a50c79f-b53b-47b4-8e64-5dfe3f9b44b8}">
  <dimension ref="A1:B7"/>
  <sheetViews>
    <sheetView workbookViewId="0" topLeftCell="A1">
      <selection pane="topLeft" activeCell="J7" sqref="J7"/>
    </sheetView>
  </sheetViews>
  <sheetFormatPr defaultColWidth="11.4242857142857" defaultRowHeight="14.4" customHeight="1"/>
  <cols>
    <col min="1" max="1" width="15.7142857142857" style="16" customWidth="1"/>
    <col min="2" max="16384" width="11.4285714285714" style="16" customWidth="1"/>
  </cols>
  <sheetData>
    <row r="1" spans="1:2" ht="24" customHeight="1" thickTop="1" thickBot="1">
      <c r="A1" s="58" t="s">
        <v>123</v>
      </c>
      <c r="B1" s="58"/>
    </row>
    <row r="2" spans="1:2" ht="19.2" customHeight="1" thickTop="1" thickBot="1">
      <c r="A2" s="59" t="s">
        <v>124</v>
      </c>
      <c r="B2" s="59" t="s">
        <v>125</v>
      </c>
    </row>
    <row r="3" spans="1:2" ht="33.6" customHeight="1" thickTop="1">
      <c r="A3" s="60" t="s">
        <v>126</v>
      </c>
      <c r="B3" s="60" t="s">
        <v>127</v>
      </c>
    </row>
    <row r="4" spans="1:2" ht="33.6" customHeight="1">
      <c r="A4" s="61" t="s">
        <v>128</v>
      </c>
      <c r="B4" s="61" t="s">
        <v>129</v>
      </c>
    </row>
    <row r="5" spans="1:2" ht="33.6" customHeight="1">
      <c r="A5" s="61" t="s">
        <v>130</v>
      </c>
      <c r="B5" s="61" t="s">
        <v>131</v>
      </c>
    </row>
    <row r="6" spans="1:2" ht="33.6" customHeight="1">
      <c r="A6" s="61" t="s">
        <v>132</v>
      </c>
      <c r="B6" s="61" t="s">
        <v>133</v>
      </c>
    </row>
    <row r="7" spans="1:2" ht="33.6" customHeight="1" thickBot="1">
      <c r="A7" s="61" t="s">
        <v>134</v>
      </c>
      <c r="B7" s="61" t="s">
        <v>135</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76ea28d-43c8-4825-951c-00fd191f839f}">
  <dimension ref="A1:D8"/>
  <sheetViews>
    <sheetView workbookViewId="0" topLeftCell="A1">
      <selection pane="topLeft" activeCell="B4" sqref="B4:E10"/>
    </sheetView>
  </sheetViews>
  <sheetFormatPr defaultColWidth="11.4242857142857" defaultRowHeight="14.4" customHeight="1"/>
  <cols>
    <col min="1" max="4" width="20.2857142857143" style="16" customWidth="1"/>
    <col min="5" max="16384" width="11.4285714285714" style="16" customWidth="1"/>
  </cols>
  <sheetData>
    <row r="1" spans="1:4" ht="30" customHeight="1" thickTop="1" thickBot="1">
      <c r="A1" s="62" t="s">
        <v>136</v>
      </c>
      <c r="B1" s="62"/>
      <c r="C1" s="62"/>
      <c r="D1" s="62"/>
    </row>
    <row r="2" spans="1:4" ht="11.4" customHeight="1" thickTop="1" thickBot="1">
      <c r="A2" s="63" t="s">
        <v>137</v>
      </c>
      <c r="B2" s="63"/>
      <c r="C2" s="63"/>
      <c r="D2" s="63"/>
    </row>
    <row r="3" spans="1:4" ht="22.8" customHeight="1" thickTop="1" thickBot="1">
      <c r="A3" s="64" t="s">
        <v>124</v>
      </c>
      <c r="B3" s="64" t="s">
        <v>138</v>
      </c>
      <c r="C3" s="64" t="s">
        <v>139</v>
      </c>
      <c r="D3" s="65" t="s">
        <v>140</v>
      </c>
    </row>
    <row r="4" spans="1:4" ht="22.2" customHeight="1" thickTop="1">
      <c r="A4" s="66" t="s">
        <v>141</v>
      </c>
      <c r="B4" s="67">
        <v>2</v>
      </c>
      <c r="C4" s="67">
        <v>3</v>
      </c>
      <c r="D4" s="67">
        <f>(B4*C4)</f>
        <v>6</v>
      </c>
    </row>
    <row r="5" spans="1:4" ht="22.2" customHeight="1">
      <c r="A5" s="68" t="s">
        <v>142</v>
      </c>
      <c r="B5" s="69">
        <v>3</v>
      </c>
      <c r="C5" s="69">
        <v>2</v>
      </c>
      <c r="D5" s="69">
        <f t="shared" si="0" ref="D5:D8">(B5*C5)</f>
        <v>6</v>
      </c>
    </row>
    <row r="6" spans="1:4" ht="22.2" customHeight="1">
      <c r="A6" s="68" t="s">
        <v>143</v>
      </c>
      <c r="B6" s="69">
        <v>1</v>
      </c>
      <c r="C6" s="69">
        <v>3</v>
      </c>
      <c r="D6" s="69">
        <f t="shared" si="0"/>
        <v>3</v>
      </c>
    </row>
    <row r="7" spans="1:4" ht="22.2" customHeight="1">
      <c r="A7" s="68" t="s">
        <v>144</v>
      </c>
      <c r="B7" s="69">
        <v>2</v>
      </c>
      <c r="C7" s="69">
        <v>2</v>
      </c>
      <c r="D7" s="69">
        <f t="shared" si="0"/>
        <v>4</v>
      </c>
    </row>
    <row r="8" spans="1:4" ht="22.2" customHeight="1" thickBot="1">
      <c r="A8" s="68" t="s">
        <v>145</v>
      </c>
      <c r="B8" s="69">
        <v>1</v>
      </c>
      <c r="C8" s="69">
        <v>3</v>
      </c>
      <c r="D8" s="69">
        <f t="shared" si="0"/>
        <v>3</v>
      </c>
    </row>
  </sheetData>
  <mergeCells count="2">
    <mergeCell ref="A1:D1"/>
    <mergeCell ref="A2:D2"/>
  </mergeCells>
  <pageMargins left="0.7" right="0.7" top="0.75" bottom="0.75" header="0.3" footer="0.3"/>
  <pageSetup orientation="portrait" paperSize="9"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48fc805-3361-44ba-b7f6-4540c40fb68f}">
  <dimension ref="A1:D8"/>
  <sheetViews>
    <sheetView workbookViewId="0" topLeftCell="A1">
      <selection pane="topLeft" activeCell="B4" sqref="B4:E6"/>
    </sheetView>
  </sheetViews>
  <sheetFormatPr defaultColWidth="11.4242857142857" defaultRowHeight="14.4" customHeight="1"/>
  <cols>
    <col min="1" max="1" width="27.7142857142857" style="16" customWidth="1"/>
    <col min="2" max="2" width="22.7142857142857" style="16" customWidth="1"/>
    <col min="3" max="3" width="19.5714285714286" style="16" customWidth="1"/>
    <col min="4" max="4" width="20.7142857142857" style="16" customWidth="1"/>
    <col min="5" max="16384" width="11.4285714285714" style="16" customWidth="1"/>
  </cols>
  <sheetData>
    <row r="1" spans="1:4" ht="25.8" customHeight="1" thickTop="1" thickBot="1">
      <c r="A1" s="70" t="s">
        <v>146</v>
      </c>
      <c r="B1" s="70"/>
      <c r="C1" s="70"/>
      <c r="D1" s="70"/>
    </row>
    <row r="2" spans="1:4" ht="14.4" customHeight="1" thickTop="1" thickBot="1">
      <c r="A2" s="71" t="s">
        <v>147</v>
      </c>
      <c r="B2" s="71"/>
      <c r="C2" s="71"/>
      <c r="D2" s="71"/>
    </row>
    <row r="3" spans="1:4" ht="25.8" customHeight="1" thickTop="1" thickBot="1">
      <c r="A3" s="72" t="s">
        <v>124</v>
      </c>
      <c r="B3" s="72" t="s">
        <v>138</v>
      </c>
      <c r="C3" s="72" t="s">
        <v>139</v>
      </c>
      <c r="D3" s="73" t="s">
        <v>140</v>
      </c>
    </row>
    <row r="4" spans="1:4" ht="14.4" customHeight="1" thickTop="1">
      <c r="A4" s="74" t="s">
        <v>141</v>
      </c>
      <c r="B4" s="75">
        <v>2</v>
      </c>
      <c r="C4" s="75">
        <v>3</v>
      </c>
      <c r="D4" s="75">
        <f>(B4*C4)</f>
        <v>6</v>
      </c>
    </row>
    <row r="5" spans="1:4" ht="14.4" customHeight="1">
      <c r="A5" s="76" t="s">
        <v>142</v>
      </c>
      <c r="B5" s="77">
        <v>3</v>
      </c>
      <c r="C5" s="77">
        <v>2</v>
      </c>
      <c r="D5" s="77">
        <f t="shared" si="0" ref="D5:D8">(B5*C5)</f>
        <v>6</v>
      </c>
    </row>
    <row r="6" spans="1:4" ht="14.4" customHeight="1">
      <c r="A6" s="76" t="s">
        <v>148</v>
      </c>
      <c r="B6" s="77">
        <v>2</v>
      </c>
      <c r="C6" s="77">
        <v>2</v>
      </c>
      <c r="D6" s="77">
        <f t="shared" si="0"/>
        <v>4</v>
      </c>
    </row>
    <row r="7" spans="1:4" ht="14.4" customHeight="1">
      <c r="A7" s="76" t="s">
        <v>149</v>
      </c>
      <c r="B7" s="77">
        <v>1</v>
      </c>
      <c r="C7" s="77">
        <v>3</v>
      </c>
      <c r="D7" s="77">
        <f t="shared" si="0"/>
        <v>3</v>
      </c>
    </row>
    <row r="8" spans="1:4" ht="14.4" customHeight="1" thickBot="1">
      <c r="A8" s="76" t="s">
        <v>145</v>
      </c>
      <c r="B8" s="77">
        <v>1</v>
      </c>
      <c r="C8" s="77">
        <v>3</v>
      </c>
      <c r="D8" s="77">
        <f t="shared" si="0"/>
        <v>3</v>
      </c>
    </row>
  </sheetData>
  <mergeCells count="2">
    <mergeCell ref="A1:D1"/>
    <mergeCell ref="A2:D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d215cd9-2ece-4a85-aa8b-4c83e520a165}">
  <dimension ref="A1:B8"/>
  <sheetViews>
    <sheetView zoomScale="86" zoomScaleNormal="86" workbookViewId="0" topLeftCell="A1">
      <selection pane="topLeft" activeCell="M4" sqref="M4"/>
    </sheetView>
  </sheetViews>
  <sheetFormatPr defaultColWidth="11.4242857142857" defaultRowHeight="14.4" customHeight="1"/>
  <cols>
    <col min="1" max="1" width="18.1428571428571" style="16" customWidth="1"/>
    <col min="2" max="16384" width="11.4285714285714" style="16" customWidth="1"/>
  </cols>
  <sheetData>
    <row r="1" spans="1:2" ht="27" customHeight="1" thickTop="1" thickBot="1">
      <c r="A1" s="78" t="s">
        <v>150</v>
      </c>
      <c r="B1" s="78"/>
    </row>
    <row r="2" spans="1:2" ht="14.4" customHeight="1" thickTop="1" thickBot="1">
      <c r="A2" s="79" t="s">
        <v>151</v>
      </c>
      <c r="B2" s="79"/>
    </row>
    <row r="3" spans="1:2" ht="26.4" customHeight="1" thickTop="1" thickBot="1">
      <c r="A3" s="80" t="s">
        <v>152</v>
      </c>
      <c r="B3" s="80" t="s">
        <v>153</v>
      </c>
    </row>
    <row r="4" spans="1:2" ht="54" customHeight="1" thickTop="1" thickBot="1">
      <c r="A4" s="81" t="s">
        <v>141</v>
      </c>
      <c r="B4" s="82" t="s">
        <v>154</v>
      </c>
    </row>
    <row r="5" spans="1:2" ht="54" customHeight="1" thickTop="1" thickBot="1">
      <c r="A5" s="81" t="s">
        <v>142</v>
      </c>
      <c r="B5" s="82" t="s">
        <v>155</v>
      </c>
    </row>
    <row r="6" spans="1:2" ht="54" customHeight="1" thickTop="1" thickBot="1">
      <c r="A6" s="81" t="s">
        <v>156</v>
      </c>
      <c r="B6" s="82" t="s">
        <v>157</v>
      </c>
    </row>
    <row r="7" spans="1:2" ht="54" customHeight="1" thickTop="1" thickBot="1">
      <c r="A7" s="81" t="s">
        <v>144</v>
      </c>
      <c r="B7" s="82" t="s">
        <v>158</v>
      </c>
    </row>
    <row r="8" spans="1:2" ht="54" customHeight="1" thickTop="1" thickBot="1">
      <c r="A8" s="81" t="s">
        <v>159</v>
      </c>
      <c r="B8" s="82" t="s">
        <v>160</v>
      </c>
    </row>
  </sheetData>
  <mergeCells count="2">
    <mergeCell ref="A1:B1"/>
    <mergeCell ref="A2:B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7813b02-5b26-405f-b682-b29156ec3cac}">
  <dimension ref="A1:E13"/>
  <sheetViews>
    <sheetView workbookViewId="0" topLeftCell="A1">
      <selection pane="topLeft" activeCell="J12" sqref="J12"/>
    </sheetView>
  </sheetViews>
  <sheetFormatPr defaultColWidth="11.4242857142857" defaultRowHeight="14.4" customHeight="1"/>
  <cols>
    <col min="1" max="3" width="11.4285714285714" style="16" customWidth="1"/>
    <col min="4" max="4" width="23.5714285714286" style="16" customWidth="1"/>
    <col min="5" max="16384" width="11.4285714285714" style="16" customWidth="1"/>
  </cols>
  <sheetData>
    <row r="1" spans="1:5" ht="24.6" customHeight="1" thickTop="1" thickBot="1">
      <c r="A1" s="83" t="s">
        <v>161</v>
      </c>
      <c r="B1" s="83"/>
      <c r="C1" s="83"/>
      <c r="D1" s="83"/>
      <c r="E1" s="84" t="s">
        <v>118</v>
      </c>
    </row>
    <row r="2" spans="1:5" ht="14.4" customHeight="1" thickTop="1" thickBot="1">
      <c r="A2" s="85" t="s">
        <v>162</v>
      </c>
      <c r="B2" s="85"/>
      <c r="C2" s="85"/>
      <c r="D2" s="85"/>
      <c r="E2" s="86" t="s">
        <v>163</v>
      </c>
    </row>
    <row r="3" spans="1:5" s="87" customFormat="1" ht="14.4" customHeight="1" thickTop="1" thickBot="1">
      <c r="A3" s="88" t="s">
        <v>164</v>
      </c>
      <c r="B3" s="89"/>
      <c r="C3" s="89"/>
      <c r="D3" s="89"/>
      <c r="E3" s="90"/>
    </row>
    <row r="4" spans="1:5" s="87" customFormat="1" ht="14.4" customHeight="1" thickTop="1" thickBot="1">
      <c r="A4" s="88" t="s">
        <v>165</v>
      </c>
      <c r="B4" s="89"/>
      <c r="C4" s="89"/>
      <c r="D4" s="89"/>
      <c r="E4" s="90"/>
    </row>
    <row r="5" spans="1:5" s="87" customFormat="1" ht="24.6" customHeight="1" thickTop="1" thickBot="1">
      <c r="A5" s="88" t="s">
        <v>166</v>
      </c>
      <c r="B5" s="89"/>
      <c r="C5" s="89"/>
      <c r="D5" s="89"/>
      <c r="E5" s="90"/>
    </row>
    <row r="6" spans="1:4" s="87" customFormat="1" ht="13.8" customHeight="1" thickTop="1" thickBot="1">
      <c r="A6" s="88" t="s">
        <v>167</v>
      </c>
      <c r="B6" s="89"/>
      <c r="C6" s="89"/>
      <c r="D6" s="89"/>
    </row>
    <row r="7" spans="1:4" s="87" customFormat="1" ht="18" customHeight="1" thickTop="1" thickBot="1">
      <c r="A7" s="91" t="s">
        <v>168</v>
      </c>
      <c r="B7" s="91"/>
      <c r="C7" s="91"/>
      <c r="D7" s="91"/>
    </row>
    <row r="8" spans="1:4" ht="24" customHeight="1" thickTop="1" thickBot="1">
      <c r="A8" s="92" t="s">
        <v>169</v>
      </c>
      <c r="B8" s="92" t="s">
        <v>170</v>
      </c>
      <c r="C8" s="92" t="s">
        <v>171</v>
      </c>
      <c r="D8" s="92" t="s">
        <v>172</v>
      </c>
    </row>
    <row r="9" spans="1:4" ht="42" customHeight="1" thickTop="1">
      <c r="A9" s="93" t="s">
        <v>173</v>
      </c>
      <c r="B9" s="93" t="s">
        <v>174</v>
      </c>
      <c r="C9" s="93" t="s">
        <v>175</v>
      </c>
      <c r="D9" s="93" t="s">
        <v>164</v>
      </c>
    </row>
    <row r="10" spans="1:5" ht="45.6" customHeight="1">
      <c r="A10" s="94" t="s">
        <v>176</v>
      </c>
      <c r="B10" s="94" t="s">
        <v>177</v>
      </c>
      <c r="C10" s="94" t="s">
        <v>178</v>
      </c>
      <c r="D10" s="94" t="s">
        <v>165</v>
      </c>
      <c r="E10" s="95"/>
    </row>
    <row r="11" spans="1:4" ht="49.8" customHeight="1">
      <c r="A11" s="94" t="s">
        <v>179</v>
      </c>
      <c r="B11" s="94" t="s">
        <v>180</v>
      </c>
      <c r="C11" s="94" t="s">
        <v>181</v>
      </c>
      <c r="D11" s="94" t="s">
        <v>166</v>
      </c>
    </row>
    <row r="12" spans="1:4" ht="49.2" customHeight="1">
      <c r="A12" s="94" t="s">
        <v>182</v>
      </c>
      <c r="B12" s="94" t="s">
        <v>183</v>
      </c>
      <c r="C12" s="94" t="s">
        <v>175</v>
      </c>
      <c r="D12" s="94" t="s">
        <v>167</v>
      </c>
    </row>
    <row r="13" spans="1:4" ht="42.6" customHeight="1" thickBot="1">
      <c r="A13" s="94" t="s">
        <v>184</v>
      </c>
      <c r="B13" s="94" t="s">
        <v>185</v>
      </c>
      <c r="C13" s="94" t="s">
        <v>186</v>
      </c>
      <c r="D13" s="94" t="s">
        <v>168</v>
      </c>
    </row>
  </sheetData>
  <mergeCells count="7">
    <mergeCell ref="A2:D2"/>
    <mergeCell ref="A1:D1"/>
    <mergeCell ref="A3:D3"/>
    <mergeCell ref="A4:D4"/>
    <mergeCell ref="A5:D5"/>
    <mergeCell ref="A6:D6"/>
    <mergeCell ref="A7:D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5a3bc81-61b5-42bf-a2e4-01d6e88cd974}">
  <dimension ref="A1:B11"/>
  <sheetViews>
    <sheetView workbookViewId="0" topLeftCell="A1">
      <selection pane="topLeft" activeCell="I12" sqref="I12"/>
    </sheetView>
  </sheetViews>
  <sheetFormatPr defaultColWidth="11.4242857142857" defaultRowHeight="13.8"/>
  <cols>
    <col min="2" max="2" width="20.1428571428571" customWidth="1"/>
  </cols>
  <sheetData>
    <row r="1" spans="1:2" ht="13.8">
      <c r="A1" s="96" t="s">
        <v>187</v>
      </c>
      <c r="B1" s="96"/>
    </row>
    <row r="2" spans="1:2" ht="14.4" customHeight="1">
      <c r="A2" s="97" t="s">
        <v>188</v>
      </c>
      <c r="B2" s="97"/>
    </row>
    <row r="3" spans="1:2" ht="13.8">
      <c r="A3" s="98" t="s">
        <v>189</v>
      </c>
      <c r="B3" s="98"/>
    </row>
    <row r="4" spans="1:1" ht="16.8">
      <c r="A4" s="99" t="s">
        <v>190</v>
      </c>
    </row>
    <row r="5" spans="1:2" ht="13.8">
      <c r="A5" s="100" t="s">
        <v>124</v>
      </c>
      <c r="B5" s="100" t="s">
        <v>125</v>
      </c>
    </row>
    <row r="6" spans="1:2" ht="51.6" customHeight="1">
      <c r="A6" s="101" t="s">
        <v>191</v>
      </c>
      <c r="B6" s="101" t="s">
        <v>192</v>
      </c>
    </row>
    <row r="7" spans="1:2" ht="51.6" customHeight="1">
      <c r="A7" s="2" t="s">
        <v>193</v>
      </c>
      <c r="B7" s="2" t="s">
        <v>194</v>
      </c>
    </row>
    <row r="8" spans="1:2" ht="58.95" customHeight="1">
      <c r="A8" s="101" t="s">
        <v>195</v>
      </c>
      <c r="B8" s="101" t="s">
        <v>196</v>
      </c>
    </row>
    <row r="9" spans="1:2" ht="66.6" customHeight="1">
      <c r="A9" s="2" t="s">
        <v>197</v>
      </c>
      <c r="B9" s="2" t="s">
        <v>198</v>
      </c>
    </row>
    <row r="10" spans="1:2" ht="60" customHeight="1">
      <c r="A10" s="101" t="s">
        <v>199</v>
      </c>
      <c r="B10" s="101" t="s">
        <v>200</v>
      </c>
    </row>
    <row r="11" spans="1:2" ht="60" customHeight="1" thickBot="1">
      <c r="A11" s="2" t="s">
        <v>201</v>
      </c>
      <c r="B11" s="2" t="s">
        <v>202</v>
      </c>
    </row>
  </sheetData>
  <mergeCells count="3">
    <mergeCell ref="A1:B1"/>
    <mergeCell ref="A2:B2"/>
    <mergeCell ref="A3:B3"/>
  </mergeCells>
  <pageMargins left="0.7" right="0.7" top="0.75" bottom="0.75" header="0.3" footer="0.3"/>
  <pageSetup orientation="portrait" paperSize="9"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242a424-757d-4331-985f-8c424ba586b2}">
  <dimension ref="A1:D10"/>
  <sheetViews>
    <sheetView workbookViewId="0" topLeftCell="A13">
      <selection pane="topLeft" activeCell="C27" sqref="C27"/>
    </sheetView>
  </sheetViews>
  <sheetFormatPr defaultColWidth="11.4242857142857" defaultRowHeight="13.8"/>
  <cols>
    <col min="2" max="2" width="20.8571428571429" customWidth="1"/>
    <col min="3" max="3" width="17.7142857142857" customWidth="1"/>
    <col min="4" max="4" width="22.7142857142857" customWidth="1"/>
  </cols>
  <sheetData>
    <row r="1" spans="1:2" ht="13.8">
      <c r="A1" s="102" t="s">
        <v>203</v>
      </c>
      <c r="B1" s="103"/>
    </row>
    <row r="2" spans="1:4" ht="41.4">
      <c r="A2" s="104" t="s">
        <v>124</v>
      </c>
      <c r="B2" s="104" t="s">
        <v>138</v>
      </c>
      <c r="C2" s="104" t="s">
        <v>139</v>
      </c>
      <c r="D2" s="105" t="s">
        <v>140</v>
      </c>
    </row>
    <row r="3" spans="1:4" ht="30" customHeight="1">
      <c r="A3" s="101" t="s">
        <v>204</v>
      </c>
      <c r="B3" s="106">
        <v>2</v>
      </c>
      <c r="C3" s="106">
        <v>3</v>
      </c>
      <c r="D3" s="106">
        <f t="shared" si="0" ref="D3:D8">(B3*C3)</f>
        <v>6</v>
      </c>
    </row>
    <row r="4" spans="1:4" ht="30" customHeight="1">
      <c r="A4" s="2" t="s">
        <v>205</v>
      </c>
      <c r="B4" s="107">
        <v>1</v>
      </c>
      <c r="C4" s="107">
        <v>3</v>
      </c>
      <c r="D4" s="107">
        <f t="shared" si="0"/>
        <v>3</v>
      </c>
    </row>
    <row r="5" spans="1:4" ht="30" customHeight="1">
      <c r="A5" s="101" t="s">
        <v>206</v>
      </c>
      <c r="B5" s="106">
        <v>2</v>
      </c>
      <c r="C5" s="106">
        <v>2</v>
      </c>
      <c r="D5" s="106">
        <f t="shared" si="0"/>
        <v>4</v>
      </c>
    </row>
    <row r="6" spans="1:4" ht="30" customHeight="1">
      <c r="A6" s="2" t="s">
        <v>207</v>
      </c>
      <c r="B6" s="107">
        <v>3</v>
      </c>
      <c r="C6" s="107">
        <v>2</v>
      </c>
      <c r="D6" s="107">
        <f t="shared" si="0"/>
        <v>6</v>
      </c>
    </row>
    <row r="7" spans="1:4" ht="30" customHeight="1">
      <c r="A7" s="101" t="s">
        <v>208</v>
      </c>
      <c r="B7" s="106">
        <v>1</v>
      </c>
      <c r="C7" s="106">
        <v>3</v>
      </c>
      <c r="D7" s="106">
        <f t="shared" si="0"/>
        <v>3</v>
      </c>
    </row>
    <row r="8" spans="1:4" ht="30" customHeight="1">
      <c r="A8" s="2" t="s">
        <v>209</v>
      </c>
      <c r="B8" s="107">
        <v>2</v>
      </c>
      <c r="C8" s="107">
        <v>3</v>
      </c>
      <c r="D8" s="107">
        <f t="shared" si="0"/>
        <v>6</v>
      </c>
    </row>
    <row r="9" spans="1:2" ht="13.8">
      <c r="A9" s="108" t="s">
        <v>210</v>
      </c>
      <c r="B9" s="108"/>
    </row>
    <row r="10" spans="1:4" ht="13.8">
      <c r="A10" s="109" t="s">
        <v>211</v>
      </c>
      <c r="B10" s="109"/>
      <c r="C10" s="109"/>
      <c r="D10" s="109"/>
    </row>
  </sheetData>
  <mergeCells count="3">
    <mergeCell ref="A1:B1"/>
    <mergeCell ref="A9:B9"/>
    <mergeCell ref="A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ABE7157-4486-4EE5-9E4B-6B91CAE6F4B8}">
  <dimension ref="A1:G6"/>
  <sheetViews>
    <sheetView workbookViewId="0" topLeftCell="A1">
      <selection pane="topLeft" activeCell="K6" sqref="K6"/>
    </sheetView>
  </sheetViews>
  <sheetFormatPr defaultColWidth="11.4242857142857" defaultRowHeight="13.8"/>
  <cols>
    <col min="1" max="1" width="23.8571428571429" customWidth="1"/>
  </cols>
  <sheetData>
    <row r="1" spans="1:7" ht="55.2">
      <c r="A1" s="7" t="s">
        <v>0</v>
      </c>
      <c r="B1" s="7" t="s">
        <v>17</v>
      </c>
      <c r="C1" s="7" t="s">
        <v>18</v>
      </c>
      <c r="D1" s="7" t="s">
        <v>19</v>
      </c>
      <c r="E1" s="7" t="s">
        <v>20</v>
      </c>
      <c r="F1" s="7" t="s">
        <v>21</v>
      </c>
      <c r="G1" s="7" t="s">
        <v>22</v>
      </c>
    </row>
    <row r="2" spans="1:7" ht="27.6">
      <c r="A2" s="8" t="s">
        <v>23</v>
      </c>
      <c r="B2" s="2" t="s">
        <v>9</v>
      </c>
      <c r="C2" s="2" t="s">
        <v>14</v>
      </c>
      <c r="D2" s="2" t="s">
        <v>14</v>
      </c>
      <c r="E2" s="1" t="s">
        <v>11</v>
      </c>
      <c r="F2" s="1" t="s">
        <v>12</v>
      </c>
      <c r="G2" s="1" t="s">
        <v>12</v>
      </c>
    </row>
    <row r="3" spans="1:7" ht="27.6">
      <c r="A3" s="8" t="s">
        <v>24</v>
      </c>
      <c r="B3" s="2" t="s">
        <v>9</v>
      </c>
      <c r="C3" s="2" t="s">
        <v>9</v>
      </c>
      <c r="D3" s="2" t="s">
        <v>14</v>
      </c>
      <c r="E3" s="1" t="s">
        <v>11</v>
      </c>
      <c r="F3" s="1" t="s">
        <v>11</v>
      </c>
      <c r="G3" s="1" t="s">
        <v>12</v>
      </c>
    </row>
    <row r="4" spans="1:7" ht="27.6">
      <c r="A4" s="8" t="s">
        <v>25</v>
      </c>
      <c r="B4" s="2" t="s">
        <v>14</v>
      </c>
      <c r="C4" s="2" t="s">
        <v>9</v>
      </c>
      <c r="D4" s="2" t="s">
        <v>14</v>
      </c>
      <c r="E4" s="1" t="s">
        <v>12</v>
      </c>
      <c r="F4" s="1" t="s">
        <v>11</v>
      </c>
      <c r="G4" s="1" t="s">
        <v>12</v>
      </c>
    </row>
    <row r="5" spans="1:7" ht="27.6">
      <c r="A5" s="8" t="s">
        <v>26</v>
      </c>
      <c r="B5" s="2" t="s">
        <v>10</v>
      </c>
      <c r="C5" s="2" t="s">
        <v>10</v>
      </c>
      <c r="D5" s="2" t="s">
        <v>9</v>
      </c>
      <c r="E5" s="1" t="s">
        <v>12</v>
      </c>
      <c r="F5" s="1" t="s">
        <v>12</v>
      </c>
      <c r="G5" s="1" t="s">
        <v>11</v>
      </c>
    </row>
    <row r="6" spans="1:7" ht="27.6">
      <c r="A6" s="8" t="s">
        <v>27</v>
      </c>
      <c r="B6" s="2" t="s">
        <v>14</v>
      </c>
      <c r="C6" s="2" t="s">
        <v>14</v>
      </c>
      <c r="D6" s="2" t="s">
        <v>14</v>
      </c>
      <c r="E6" s="1" t="s">
        <v>12</v>
      </c>
      <c r="F6" s="1" t="s">
        <v>12</v>
      </c>
      <c r="G6" s="1" t="s">
        <v>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ff7581-e553-4573-b28f-1e56125cdff0}">
  <dimension ref="A1:B8"/>
  <sheetViews>
    <sheetView zoomScale="85" zoomScaleNormal="85" workbookViewId="0" topLeftCell="A1">
      <selection pane="topLeft" activeCell="E22" sqref="E22"/>
    </sheetView>
  </sheetViews>
  <sheetFormatPr defaultColWidth="11.4242857142857" defaultRowHeight="13.8"/>
  <sheetData>
    <row r="1" spans="1:2" ht="13.8">
      <c r="A1" s="110" t="s">
        <v>212</v>
      </c>
      <c r="B1" s="110"/>
    </row>
    <row r="2" spans="1:2" ht="14.4" customHeight="1">
      <c r="A2" s="109" t="s">
        <v>213</v>
      </c>
      <c r="B2" s="109"/>
    </row>
    <row r="3" spans="1:2" ht="13.8">
      <c r="A3" s="111" t="s">
        <v>152</v>
      </c>
      <c r="B3" s="111" t="s">
        <v>153</v>
      </c>
    </row>
    <row r="4" spans="1:2" ht="75" customHeight="1">
      <c r="A4" s="112" t="s">
        <v>214</v>
      </c>
      <c r="B4" s="113" t="s">
        <v>215</v>
      </c>
    </row>
    <row r="5" spans="1:2" ht="75" customHeight="1">
      <c r="A5" s="112" t="s">
        <v>216</v>
      </c>
      <c r="B5" s="113" t="s">
        <v>217</v>
      </c>
    </row>
    <row r="6" spans="1:2" ht="75" customHeight="1">
      <c r="A6" s="112" t="s">
        <v>218</v>
      </c>
      <c r="B6" s="113" t="s">
        <v>219</v>
      </c>
    </row>
    <row r="7" spans="1:2" ht="75" customHeight="1">
      <c r="A7" s="112" t="s">
        <v>220</v>
      </c>
      <c r="B7" s="113" t="s">
        <v>221</v>
      </c>
    </row>
    <row r="8" spans="1:2" ht="75" customHeight="1">
      <c r="A8" s="112" t="s">
        <v>222</v>
      </c>
      <c r="B8" s="113" t="s">
        <v>223</v>
      </c>
    </row>
  </sheetData>
  <mergeCells count="2">
    <mergeCell ref="A1:B1"/>
    <mergeCell ref="A2:B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9fb9b1a-5e6d-435b-bbd7-489bdec35bdc}">
  <dimension ref="B1:H5"/>
  <sheetViews>
    <sheetView workbookViewId="0" topLeftCell="A1">
      <selection pane="topLeft" activeCell="K18" sqref="K18"/>
    </sheetView>
  </sheetViews>
  <sheetFormatPr defaultColWidth="11.4242857142857" defaultRowHeight="13.8"/>
  <sheetData>
    <row r="1" spans="2:4" ht="13.8">
      <c r="B1" s="114" t="s">
        <v>224</v>
      </c>
      <c r="C1" s="114"/>
      <c r="D1" s="114"/>
    </row>
    <row r="2" spans="2:7" ht="13.8">
      <c r="B2" s="115" t="s">
        <v>225</v>
      </c>
      <c r="C2" s="115"/>
      <c r="D2" s="115"/>
      <c r="E2" s="115"/>
      <c r="F2" s="115"/>
      <c r="G2" s="115"/>
    </row>
    <row r="3" spans="2:7" ht="13.8">
      <c r="B3" s="116" t="s">
        <v>226</v>
      </c>
      <c r="C3" s="117"/>
      <c r="D3" s="117"/>
      <c r="E3" s="117"/>
      <c r="F3" s="117"/>
      <c r="G3" s="117"/>
    </row>
    <row r="4" spans="2:4" ht="16.8">
      <c r="B4" s="118" t="s">
        <v>118</v>
      </c>
      <c r="C4" s="119"/>
      <c r="D4" s="120"/>
    </row>
    <row r="5" spans="2:8" ht="14.4" customHeight="1">
      <c r="B5" s="121" t="s">
        <v>227</v>
      </c>
      <c r="C5" s="121"/>
      <c r="D5" s="121"/>
      <c r="E5" s="121"/>
      <c r="F5" s="121"/>
      <c r="G5" s="121"/>
      <c r="H5" s="121"/>
    </row>
  </sheetData>
  <mergeCells count="5">
    <mergeCell ref="B2:G2"/>
    <mergeCell ref="B1:D1"/>
    <mergeCell ref="B3:G3"/>
    <mergeCell ref="B4:D4"/>
    <mergeCell ref="B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019D308-941F-4174-9CB5-E4ABA5949895}">
  <dimension ref="A1:J6"/>
  <sheetViews>
    <sheetView workbookViewId="0" topLeftCell="A1">
      <selection pane="topLeft" activeCell="N4" sqref="N4"/>
    </sheetView>
  </sheetViews>
  <sheetFormatPr defaultColWidth="11.4242857142857" defaultRowHeight="13.8"/>
  <cols>
    <col min="5" max="5" width="16.7142857142857" customWidth="1"/>
  </cols>
  <sheetData>
    <row r="1" spans="1:10" ht="69">
      <c r="A1" s="10" t="s">
        <v>0</v>
      </c>
      <c r="B1" s="10" t="s">
        <v>28</v>
      </c>
      <c r="C1" s="10" t="s">
        <v>29</v>
      </c>
      <c r="D1" s="10" t="s">
        <v>30</v>
      </c>
      <c r="E1" s="10" t="s">
        <v>31</v>
      </c>
      <c r="F1" s="10" t="s">
        <v>32</v>
      </c>
      <c r="G1" s="10" t="s">
        <v>33</v>
      </c>
      <c r="H1" s="10" t="s">
        <v>34</v>
      </c>
      <c r="I1" s="10" t="s">
        <v>35</v>
      </c>
      <c r="J1" s="10" t="s">
        <v>41</v>
      </c>
    </row>
    <row r="2" spans="1:10" ht="55.2">
      <c r="A2" s="11" t="s">
        <v>36</v>
      </c>
      <c r="B2" s="2" t="s">
        <v>9</v>
      </c>
      <c r="C2" s="2" t="s">
        <v>9</v>
      </c>
      <c r="D2" s="2" t="s">
        <v>9</v>
      </c>
      <c r="E2" s="2" t="s">
        <v>9</v>
      </c>
      <c r="F2" s="1" t="s">
        <v>11</v>
      </c>
      <c r="G2" s="1" t="s">
        <v>12</v>
      </c>
      <c r="H2" s="1" t="s">
        <v>12</v>
      </c>
      <c r="I2" s="1" t="s">
        <v>12</v>
      </c>
      <c r="J2" s="1" t="s">
        <v>12</v>
      </c>
    </row>
    <row r="3" spans="1:10" ht="41.4">
      <c r="A3" s="11" t="s">
        <v>37</v>
      </c>
      <c r="B3" s="2" t="s">
        <v>14</v>
      </c>
      <c r="C3" s="2" t="s">
        <v>10</v>
      </c>
      <c r="D3" s="2" t="s">
        <v>10</v>
      </c>
      <c r="E3" s="2" t="s">
        <v>10</v>
      </c>
      <c r="F3" s="1" t="s">
        <v>12</v>
      </c>
      <c r="G3" s="1" t="s">
        <v>11</v>
      </c>
      <c r="H3" s="1" t="s">
        <v>11</v>
      </c>
      <c r="I3" s="1" t="s">
        <v>12</v>
      </c>
      <c r="J3" s="1" t="s">
        <v>12</v>
      </c>
    </row>
    <row r="4" spans="1:10" ht="55.2">
      <c r="A4" s="11" t="s">
        <v>38</v>
      </c>
      <c r="B4" s="2" t="s">
        <v>9</v>
      </c>
      <c r="C4" s="2" t="s">
        <v>14</v>
      </c>
      <c r="D4" s="2" t="s">
        <v>10</v>
      </c>
      <c r="E4" s="2" t="s">
        <v>10</v>
      </c>
      <c r="F4" s="1" t="s">
        <v>12</v>
      </c>
      <c r="G4" s="1" t="s">
        <v>12</v>
      </c>
      <c r="H4" s="1" t="s">
        <v>12</v>
      </c>
      <c r="I4" s="1" t="s">
        <v>11</v>
      </c>
      <c r="J4" s="1" t="s">
        <v>11</v>
      </c>
    </row>
    <row r="5" spans="1:10" ht="55.2">
      <c r="A5" s="11" t="s">
        <v>39</v>
      </c>
      <c r="B5" s="2" t="s">
        <v>9</v>
      </c>
      <c r="C5" s="2" t="s">
        <v>9</v>
      </c>
      <c r="D5" s="2" t="s">
        <v>14</v>
      </c>
      <c r="E5" s="2" t="s">
        <v>10</v>
      </c>
      <c r="F5" s="1" t="s">
        <v>12</v>
      </c>
      <c r="G5" s="1" t="s">
        <v>12</v>
      </c>
      <c r="H5" s="1" t="s">
        <v>12</v>
      </c>
      <c r="I5" s="1" t="s">
        <v>11</v>
      </c>
      <c r="J5" s="1" t="s">
        <v>11</v>
      </c>
    </row>
    <row r="6" spans="1:10" ht="69">
      <c r="A6" s="11" t="s">
        <v>40</v>
      </c>
      <c r="B6" s="2" t="s">
        <v>9</v>
      </c>
      <c r="C6" s="2" t="s">
        <v>9</v>
      </c>
      <c r="D6" s="2" t="s">
        <v>9</v>
      </c>
      <c r="E6" s="2" t="s">
        <v>14</v>
      </c>
      <c r="F6" s="1" t="s">
        <v>12</v>
      </c>
      <c r="G6" s="1" t="s">
        <v>12</v>
      </c>
      <c r="H6" s="1" t="s">
        <v>12</v>
      </c>
      <c r="I6" s="1" t="s">
        <v>11</v>
      </c>
      <c r="J6" s="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26638CC-92E7-4691-B8FA-9E659B356221}">
  <dimension ref="A1:H7"/>
  <sheetViews>
    <sheetView workbookViewId="0" topLeftCell="A1">
      <selection pane="topLeft" activeCell="H4" sqref="H4"/>
    </sheetView>
  </sheetViews>
  <sheetFormatPr defaultColWidth="11.4242857142857" defaultRowHeight="13.8"/>
  <cols>
    <col min="1" max="1" width="18.4285714285714" customWidth="1"/>
    <col min="2" max="2" width="16.1428571428571" customWidth="1"/>
    <col min="3" max="3" width="16.4285714285714" customWidth="1"/>
    <col min="4" max="4" width="15" customWidth="1"/>
    <col min="5" max="5" width="16.5714285714286" customWidth="1"/>
    <col min="6" max="6" width="24.2857142857143" customWidth="1"/>
    <col min="7" max="7" width="22.5714285714286" customWidth="1"/>
    <col min="8" max="8" width="21.5714285714286" customWidth="1"/>
  </cols>
  <sheetData>
    <row r="1" spans="1:8" ht="27.6">
      <c r="A1" s="12" t="s">
        <v>0</v>
      </c>
      <c r="B1" s="12" t="s">
        <v>42</v>
      </c>
      <c r="C1" s="12" t="s">
        <v>43</v>
      </c>
      <c r="D1" s="12" t="s">
        <v>44</v>
      </c>
      <c r="E1" s="12" t="s">
        <v>45</v>
      </c>
      <c r="F1" s="12" t="s">
        <v>46</v>
      </c>
      <c r="G1" s="12" t="s">
        <v>47</v>
      </c>
      <c r="H1" s="12" t="s">
        <v>48</v>
      </c>
    </row>
    <row r="2" spans="1:8" ht="49.95" customHeight="1">
      <c r="A2" s="13" t="s">
        <v>49</v>
      </c>
      <c r="B2" s="2" t="s">
        <v>9</v>
      </c>
      <c r="C2" s="2" t="s">
        <v>14</v>
      </c>
      <c r="D2" s="2" t="s">
        <v>14</v>
      </c>
      <c r="E2" s="1" t="s">
        <v>11</v>
      </c>
      <c r="F2" s="1" t="s">
        <v>12</v>
      </c>
      <c r="G2" s="1" t="s">
        <v>12</v>
      </c>
      <c r="H2" s="3">
        <v>0.15</v>
      </c>
    </row>
    <row r="3" spans="1:8" ht="27.6">
      <c r="A3" s="13" t="s">
        <v>50</v>
      </c>
      <c r="B3" s="2" t="s">
        <v>14</v>
      </c>
      <c r="C3" s="2" t="s">
        <v>9</v>
      </c>
      <c r="D3" s="2" t="s">
        <v>14</v>
      </c>
      <c r="E3" s="1" t="s">
        <v>12</v>
      </c>
      <c r="F3" s="1" t="s">
        <v>11</v>
      </c>
      <c r="G3" s="1" t="s">
        <v>12</v>
      </c>
      <c r="H3" s="3">
        <v>0.05</v>
      </c>
    </row>
    <row r="4" spans="1:8" ht="27.6">
      <c r="A4" s="13" t="s">
        <v>51</v>
      </c>
      <c r="B4" s="2" t="s">
        <v>9</v>
      </c>
      <c r="C4" s="2" t="s">
        <v>14</v>
      </c>
      <c r="D4" s="2" t="s">
        <v>9</v>
      </c>
      <c r="E4" s="1" t="s">
        <v>11</v>
      </c>
      <c r="F4" s="1" t="s">
        <v>12</v>
      </c>
      <c r="G4" s="1" t="s">
        <v>11</v>
      </c>
      <c r="H4" s="3">
        <v>0.20</v>
      </c>
    </row>
    <row r="5" spans="1:8" ht="27.6">
      <c r="A5" s="13" t="s">
        <v>52</v>
      </c>
      <c r="B5" s="2" t="s">
        <v>14</v>
      </c>
      <c r="C5" s="2" t="s">
        <v>9</v>
      </c>
      <c r="D5" s="2" t="s">
        <v>9</v>
      </c>
      <c r="E5" s="1" t="s">
        <v>12</v>
      </c>
      <c r="F5" s="1" t="s">
        <v>11</v>
      </c>
      <c r="G5" s="1" t="s">
        <v>11</v>
      </c>
      <c r="H5" s="3">
        <v>0.10</v>
      </c>
    </row>
    <row r="6" spans="1:8" ht="27.6">
      <c r="A6" s="13" t="s">
        <v>53</v>
      </c>
      <c r="B6" s="2" t="s">
        <v>9</v>
      </c>
      <c r="C6" s="2" t="s">
        <v>9</v>
      </c>
      <c r="D6" s="2" t="s">
        <v>14</v>
      </c>
      <c r="E6" s="1" t="s">
        <v>11</v>
      </c>
      <c r="F6" s="1" t="s">
        <v>11</v>
      </c>
      <c r="G6" s="1" t="s">
        <v>12</v>
      </c>
      <c r="H6" s="3">
        <v>0.20</v>
      </c>
    </row>
    <row r="7" spans="1:8" ht="27.6">
      <c r="A7" s="13" t="s">
        <v>54</v>
      </c>
      <c r="B7" s="2" t="s">
        <v>9</v>
      </c>
      <c r="C7" s="2" t="s">
        <v>9</v>
      </c>
      <c r="D7" s="2" t="s">
        <v>9</v>
      </c>
      <c r="E7" s="1" t="s">
        <v>11</v>
      </c>
      <c r="F7" s="1" t="s">
        <v>11</v>
      </c>
      <c r="G7" s="1" t="s">
        <v>11</v>
      </c>
      <c r="H7" s="3">
        <v>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E7DF121-5DD1-4900-8C4F-17A6C695F1C1}">
  <dimension ref="A1:G5"/>
  <sheetViews>
    <sheetView tabSelected="1" workbookViewId="0" topLeftCell="A1">
      <selection pane="topLeft" activeCell="K9" sqref="K9"/>
    </sheetView>
  </sheetViews>
  <sheetFormatPr defaultColWidth="11.4242857142857" defaultRowHeight="13.8"/>
  <cols>
    <col min="1" max="1" width="13.5714285714286" customWidth="1"/>
    <col min="2" max="2" width="15.5714285714286" customWidth="1"/>
    <col min="3" max="3" width="13.7142857142857" customWidth="1"/>
    <col min="4" max="4" width="16.7142857142857" customWidth="1"/>
    <col min="5" max="5" width="16.2857142857143" customWidth="1"/>
  </cols>
  <sheetData>
    <row r="1" spans="1:7" ht="55.2">
      <c r="A1" s="14" t="s">
        <v>0</v>
      </c>
      <c r="B1" s="14" t="s">
        <v>55</v>
      </c>
      <c r="C1" s="14" t="s">
        <v>56</v>
      </c>
      <c r="D1" s="14" t="s">
        <v>19</v>
      </c>
      <c r="E1" s="14" t="s">
        <v>57</v>
      </c>
      <c r="F1" s="14" t="s">
        <v>58</v>
      </c>
      <c r="G1" s="14" t="s">
        <v>59</v>
      </c>
    </row>
    <row r="2" spans="1:7" ht="41.4">
      <c r="A2" s="15" t="s">
        <v>60</v>
      </c>
      <c r="B2" s="2" t="s">
        <v>9</v>
      </c>
      <c r="C2" s="2" t="s">
        <v>14</v>
      </c>
      <c r="D2" s="2" t="s">
        <v>14</v>
      </c>
      <c r="E2" s="1" t="s">
        <v>11</v>
      </c>
      <c r="F2" s="1" t="s">
        <v>12</v>
      </c>
      <c r="G2" s="1" t="s">
        <v>12</v>
      </c>
    </row>
    <row r="3" spans="1:7" ht="41.4">
      <c r="A3" s="15" t="s">
        <v>61</v>
      </c>
      <c r="B3" s="2" t="s">
        <v>14</v>
      </c>
      <c r="C3" s="2" t="s">
        <v>9</v>
      </c>
      <c r="D3" s="2" t="s">
        <v>14</v>
      </c>
      <c r="E3" s="1" t="s">
        <v>12</v>
      </c>
      <c r="F3" s="1" t="s">
        <v>11</v>
      </c>
      <c r="G3" s="1" t="s">
        <v>12</v>
      </c>
    </row>
    <row r="4" spans="1:7" ht="55.2">
      <c r="A4" s="15" t="s">
        <v>62</v>
      </c>
      <c r="B4" s="2" t="s">
        <v>9</v>
      </c>
      <c r="C4" s="2" t="s">
        <v>9</v>
      </c>
      <c r="D4" s="2" t="s">
        <v>14</v>
      </c>
      <c r="E4" s="1" t="s">
        <v>11</v>
      </c>
      <c r="F4" s="1" t="s">
        <v>11</v>
      </c>
      <c r="G4" s="1" t="s">
        <v>12</v>
      </c>
    </row>
    <row r="5" spans="1:7" ht="41.4">
      <c r="A5" s="15" t="s">
        <v>63</v>
      </c>
      <c r="B5" s="2" t="s">
        <v>10</v>
      </c>
      <c r="C5" s="2" t="s">
        <v>10</v>
      </c>
      <c r="D5" s="2" t="s">
        <v>9</v>
      </c>
      <c r="E5" s="1" t="s">
        <v>12</v>
      </c>
      <c r="F5" s="1" t="s">
        <v>12</v>
      </c>
      <c r="G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d536fdc-5674-4e93-a9b2-b0386b7fdb29}">
  <dimension ref="A1"/>
  <sheetViews>
    <sheetView workbookViewId="0" topLeftCell="A1">
      <selection pane="topLeft" activeCell="E15" sqref="E15"/>
    </sheetView>
  </sheetViews>
  <sheetFormatPr defaultColWidth="11.4242857142857" defaultRowHeight="14.4" customHeight="1"/>
  <cols>
    <col min="1" max="16384" width="11.4285714285714" style="16"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9774266-1830-4623-9b1a-10a353edc097}">
  <dimension ref="A1:E9"/>
  <sheetViews>
    <sheetView zoomScale="85" zoomScaleNormal="85" workbookViewId="0" topLeftCell="A1">
      <selection pane="topLeft" activeCell="L15" sqref="L15"/>
    </sheetView>
  </sheetViews>
  <sheetFormatPr defaultColWidth="11.4242857142857" defaultRowHeight="14.4" customHeight="1"/>
  <cols>
    <col min="1" max="1" width="11.4285714285714" style="16" customWidth="1"/>
    <col min="2" max="2" width="12.2857142857143" style="16" customWidth="1"/>
    <col min="3" max="16384" width="11.4285714285714" style="16" customWidth="1"/>
  </cols>
  <sheetData>
    <row r="1" spans="1:4" ht="14.4" customHeight="1" thickTop="1" thickBot="1">
      <c r="A1" s="17" t="s">
        <v>64</v>
      </c>
      <c r="B1" s="18"/>
      <c r="C1" s="18"/>
      <c r="D1" s="19"/>
    </row>
    <row r="2" spans="1:4" ht="14.4" customHeight="1" thickTop="1" thickBot="1">
      <c r="A2" s="17" t="s">
        <v>65</v>
      </c>
      <c r="B2" s="18"/>
      <c r="C2" s="18"/>
      <c r="D2" s="19"/>
    </row>
    <row r="3" spans="1:2" ht="14.4" customHeight="1" thickTop="1">
      <c r="A3" s="20" t="s">
        <v>66</v>
      </c>
      <c r="B3" s="20"/>
    </row>
    <row r="4" spans="4:5" ht="14.4" customHeight="1">
      <c r="D4" s="21" t="s">
        <v>67</v>
      </c>
      <c r="E4" s="22"/>
    </row>
    <row r="5" spans="1:5" ht="14.4" customHeight="1">
      <c r="A5" s="23" t="s">
        <v>68</v>
      </c>
      <c r="B5" s="23" t="s">
        <v>69</v>
      </c>
      <c r="C5" s="23" t="s">
        <v>70</v>
      </c>
      <c r="D5" s="23" t="s">
        <v>71</v>
      </c>
      <c r="E5" s="23" t="s">
        <v>72</v>
      </c>
    </row>
    <row r="6" spans="1:5" ht="14.4" customHeight="1">
      <c r="A6" s="24" t="s">
        <v>73</v>
      </c>
      <c r="B6" s="24">
        <v>2</v>
      </c>
      <c r="C6" s="24">
        <f>B6*40</f>
        <v>80</v>
      </c>
      <c r="D6" s="24">
        <f>2*B6</f>
        <v>4</v>
      </c>
      <c r="E6" s="24">
        <f>3*B6</f>
        <v>6</v>
      </c>
    </row>
    <row r="7" spans="1:5" ht="16.05" customHeight="1">
      <c r="A7" s="24" t="s">
        <v>74</v>
      </c>
      <c r="B7" s="24">
        <v>3</v>
      </c>
      <c r="C7" s="24">
        <f>B7*30</f>
        <v>90</v>
      </c>
      <c r="D7" s="24">
        <f>2*B7</f>
        <v>6</v>
      </c>
      <c r="E7" s="24">
        <f>3*B7</f>
        <v>9</v>
      </c>
    </row>
    <row r="8" spans="1:5" ht="14.4">
      <c r="A8" s="24"/>
      <c r="B8" s="24" t="s">
        <v>75</v>
      </c>
      <c r="C8" s="24">
        <f>C6+C7</f>
        <v>170</v>
      </c>
      <c r="D8" s="24">
        <f>D6+D7</f>
        <v>10</v>
      </c>
      <c r="E8" s="24">
        <f>E6+E7</f>
        <v>15</v>
      </c>
    </row>
    <row r="9" spans="2:5" ht="14.4">
      <c r="B9" s="25" t="s">
        <v>76</v>
      </c>
      <c r="C9" s="25"/>
      <c r="D9" s="25"/>
      <c r="E9" s="25"/>
    </row>
  </sheetData>
  <mergeCells count="5">
    <mergeCell ref="D4:E4"/>
    <mergeCell ref="B9:E9"/>
    <mergeCell ref="A1:D1"/>
    <mergeCell ref="A2:D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166fe20-e5a7-42f6-9f52-c09a7a37b377}">
  <dimension ref="A1:B5"/>
  <sheetViews>
    <sheetView workbookViewId="0" topLeftCell="A1">
      <selection pane="topLeft" activeCell="N15" sqref="N15"/>
    </sheetView>
  </sheetViews>
  <sheetFormatPr defaultColWidth="11.4242857142857" defaultRowHeight="13.8"/>
  <cols>
    <col min="2" max="2" width="10.8571428571429" customWidth="1"/>
  </cols>
  <sheetData>
    <row r="1" spans="1:2" ht="13.8" customHeight="1" thickTop="1" thickBot="1">
      <c r="A1" s="26" t="s">
        <v>77</v>
      </c>
      <c r="B1" s="27" t="s">
        <v>78</v>
      </c>
    </row>
    <row r="2" spans="1:2" ht="14.4" customHeight="1" thickTop="1" thickBot="1">
      <c r="A2" s="28" t="s">
        <v>79</v>
      </c>
      <c r="B2" s="29" t="s">
        <v>80</v>
      </c>
    </row>
    <row r="3" spans="1:1" ht="13.2" customHeight="1" thickTop="1" thickBot="1">
      <c r="A3" s="30" t="s">
        <v>81</v>
      </c>
    </row>
    <row r="4" spans="1:1" ht="15" thickTop="1" thickBot="1">
      <c r="A4" s="31" t="s">
        <v>82</v>
      </c>
    </row>
    <row r="5" spans="1:1" ht="12.6" customHeight="1" thickTop="1" thickBot="1">
      <c r="A5" s="32" t="s">
        <v>83</v>
      </c>
    </row>
  </sheetData>
  <pageMargins left="0.7" right="0.7" top="0.75" bottom="0.75" header="0.3" footer="0.3"/>
  <pageSetup orientation="portrait" paperSize="9"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61f22bd-bb31-4098-ac1b-503df8f8a192}">
  <dimension ref="A1:A5"/>
  <sheetViews>
    <sheetView workbookViewId="0" topLeftCell="A1">
      <selection pane="topLeft" activeCell="I9" sqref="I9"/>
    </sheetView>
  </sheetViews>
  <sheetFormatPr defaultColWidth="11.4242857142857" defaultRowHeight="13.8"/>
  <sheetData>
    <row r="1" spans="1:1" ht="18" thickTop="1" thickBot="1">
      <c r="A1" s="33" t="s">
        <v>84</v>
      </c>
    </row>
    <row r="2" spans="1:1" ht="15" thickTop="1" thickBot="1">
      <c r="A2" s="34" t="s">
        <v>85</v>
      </c>
    </row>
    <row r="3" spans="1:1" ht="12.6" customHeight="1" thickTop="1" thickBot="1">
      <c r="A3" s="35" t="s">
        <v>86</v>
      </c>
    </row>
    <row r="4" spans="1:1" ht="15" thickTop="1" thickBot="1">
      <c r="A4" s="36" t="s">
        <v>87</v>
      </c>
    </row>
    <row r="5" spans="1:1" s="37" customFormat="1" ht="9" customHeight="1" thickTop="1" thickBot="1">
      <c r="A5" s="38"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21</vt:i4>
      </vt:variant>
    </vt:vector>
  </HeadingPairs>
  <TitlesOfParts>
    <vt:vector size="21" baseType="lpstr">
      <vt:lpstr>ejercicio 1</vt:lpstr>
      <vt:lpstr>ejercicio 2</vt:lpstr>
      <vt:lpstr>ejercicio3</vt:lpstr>
      <vt:lpstr>ejercicio 4</vt:lpstr>
      <vt:lpstr>ejercicio 5</vt:lpstr>
      <vt:lpstr>Contexto</vt:lpstr>
      <vt:lpstr>Hoja2</vt:lpstr>
      <vt:lpstr>CONTEXTO (2)</vt:lpstr>
      <vt:lpstr>DEMANDA</vt:lpstr>
      <vt:lpstr>SIMULACIÓN - ANÁLISIS</vt:lpstr>
      <vt:lpstr>CONCLUSIÓN</vt:lpstr>
      <vt:lpstr>CONTEXTO (3)</vt:lpstr>
      <vt:lpstr>RIESGO</vt:lpstr>
      <vt:lpstr>EVALUACIÓN</vt:lpstr>
      <vt:lpstr>PRIORIZACIÓN</vt:lpstr>
      <vt:lpstr>TRATAMIENTO</vt:lpstr>
      <vt:lpstr>MONITOREO</vt:lpstr>
      <vt:lpstr>CASO 1 - TABLA</vt:lpstr>
      <vt:lpstr>TABLA 2</vt:lpstr>
      <vt:lpstr>TABLA 3</vt:lpstr>
      <vt:lpstr>CONCLUSION</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 Martinez</dc:creator>
  <cp:keywords/>
  <dc:description/>
  <cp:lastModifiedBy>DONTIGER DONBUDY</cp:lastModifiedBy>
  <dcterms:created xsi:type="dcterms:W3CDTF">2024-12-02T20:04:58Z</dcterms:created>
  <dcterms:modified xsi:type="dcterms:W3CDTF">2024-12-15T19:31:07Z</dcterms:modified>
  <cp:category/>
</cp:coreProperties>
</file>