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6292\Desktop\美赛冲冲冲\2021Mathematical modeling\MathematicalModeling2021\matlab建模算法\主成分分析法\"/>
    </mc:Choice>
  </mc:AlternateContent>
  <xr:revisionPtr revIDLastSave="0" documentId="13_ncr:1_{20D89C73-8DFE-436C-9A8A-8645095EEF1E}" xr6:coauthVersionLast="46" xr6:coauthVersionMax="46" xr10:uidLastSave="{00000000-0000-0000-0000-000000000000}"/>
  <bookViews>
    <workbookView xWindow="-108" yWindow="-108" windowWidth="23256" windowHeight="12720" xr2:uid="{CEFDCEE3-FD4A-4F93-9FCD-EDED7D9CF21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4" i="1" l="1"/>
  <c r="B64" i="1"/>
  <c r="B75" i="1"/>
  <c r="B67" i="1"/>
  <c r="B66" i="1"/>
  <c r="B72" i="1"/>
  <c r="B69" i="1"/>
  <c r="B65" i="1"/>
  <c r="B73" i="1"/>
  <c r="B76" i="1"/>
  <c r="B71" i="1"/>
  <c r="B70" i="1"/>
  <c r="B68" i="1"/>
  <c r="E40" i="1"/>
  <c r="G34" i="1"/>
  <c r="G35" i="1"/>
  <c r="G36" i="1"/>
  <c r="G37" i="1"/>
  <c r="G38" i="1"/>
  <c r="G39" i="1"/>
  <c r="G40" i="1"/>
  <c r="G41" i="1"/>
  <c r="G42" i="1"/>
  <c r="G43" i="1"/>
  <c r="G44" i="1"/>
  <c r="G45" i="1"/>
  <c r="G33" i="1"/>
  <c r="F34" i="1"/>
  <c r="F35" i="1"/>
  <c r="F36" i="1"/>
  <c r="F37" i="1"/>
  <c r="F38" i="1"/>
  <c r="F39" i="1"/>
  <c r="F40" i="1"/>
  <c r="F41" i="1"/>
  <c r="F42" i="1"/>
  <c r="F43" i="1"/>
  <c r="F44" i="1"/>
  <c r="F45" i="1"/>
  <c r="F33" i="1"/>
  <c r="E34" i="1"/>
  <c r="E35" i="1"/>
  <c r="E36" i="1"/>
  <c r="E37" i="1"/>
  <c r="E38" i="1"/>
  <c r="E39" i="1"/>
  <c r="E41" i="1"/>
  <c r="E42" i="1"/>
  <c r="E43" i="1"/>
  <c r="E44" i="1"/>
  <c r="E45" i="1"/>
  <c r="E33" i="1"/>
  <c r="R14" i="1"/>
  <c r="Q3" i="1"/>
  <c r="Q4" i="1"/>
  <c r="Q5" i="1"/>
  <c r="Q6" i="1"/>
  <c r="Q7" i="1"/>
  <c r="Q8" i="1"/>
  <c r="Q9" i="1"/>
  <c r="Q10" i="1"/>
  <c r="Q11" i="1"/>
  <c r="Q12" i="1"/>
  <c r="Q13" i="1"/>
  <c r="Q14" i="1"/>
  <c r="Q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O2" i="1"/>
  <c r="R2" i="1" s="1"/>
  <c r="O3" i="1"/>
  <c r="R3" i="1" s="1"/>
  <c r="O14" i="1"/>
  <c r="O4" i="1"/>
  <c r="R4" i="1" s="1"/>
  <c r="O5" i="1"/>
  <c r="R5" i="1" s="1"/>
  <c r="O6" i="1"/>
  <c r="R6" i="1" s="1"/>
  <c r="O7" i="1"/>
  <c r="R7" i="1" s="1"/>
  <c r="O8" i="1"/>
  <c r="R8" i="1" s="1"/>
  <c r="O9" i="1"/>
  <c r="R9" i="1" s="1"/>
  <c r="O10" i="1"/>
  <c r="R10" i="1" s="1"/>
  <c r="O11" i="1"/>
  <c r="R11" i="1" s="1"/>
  <c r="O12" i="1"/>
  <c r="R12" i="1" s="1"/>
  <c r="O13" i="1"/>
  <c r="R13" i="1" s="1"/>
</calcChain>
</file>

<file path=xl/sharedStrings.xml><?xml version="1.0" encoding="utf-8"?>
<sst xmlns="http://schemas.openxmlformats.org/spreadsheetml/2006/main" count="91" uniqueCount="63">
  <si>
    <t>南京</t>
  </si>
  <si>
    <t>无锡</t>
  </si>
  <si>
    <t>徐州</t>
  </si>
  <si>
    <t>常州</t>
  </si>
  <si>
    <t>苏州</t>
  </si>
  <si>
    <t>南通</t>
  </si>
  <si>
    <t>连云港</t>
  </si>
  <si>
    <t>淮安</t>
  </si>
  <si>
    <t>盐城</t>
  </si>
  <si>
    <t>扬州</t>
  </si>
  <si>
    <t>镇江</t>
  </si>
  <si>
    <t>泰州</t>
  </si>
  <si>
    <t>宿迁</t>
  </si>
  <si>
    <t>城市</t>
    <phoneticPr fontId="2" type="noConversion"/>
  </si>
  <si>
    <t>非农业人口</t>
    <phoneticPr fontId="2" type="noConversion"/>
  </si>
  <si>
    <t>土地总面积</t>
    <phoneticPr fontId="2" type="noConversion"/>
  </si>
  <si>
    <t>工业增加值</t>
    <phoneticPr fontId="2" type="noConversion"/>
  </si>
  <si>
    <t>固定资产投资额</t>
    <phoneticPr fontId="2" type="noConversion"/>
  </si>
  <si>
    <t>房地产开发投资额</t>
    <phoneticPr fontId="2" type="noConversion"/>
  </si>
  <si>
    <t>人均国内生产总值</t>
    <phoneticPr fontId="2" type="noConversion"/>
  </si>
  <si>
    <t>人均地方财政收入</t>
    <phoneticPr fontId="2" type="noConversion"/>
  </si>
  <si>
    <t>实际利用外资</t>
    <phoneticPr fontId="2" type="noConversion"/>
  </si>
  <si>
    <t>社会消费品零售总额</t>
    <phoneticPr fontId="2" type="noConversion"/>
  </si>
  <si>
    <t>城镇居民人均可支配</t>
    <phoneticPr fontId="2" type="noConversion"/>
  </si>
  <si>
    <t>地均GDP</t>
    <phoneticPr fontId="2" type="noConversion"/>
  </si>
  <si>
    <t>人均住房面积</t>
    <phoneticPr fontId="2" type="noConversion"/>
  </si>
  <si>
    <t>总人口</t>
    <phoneticPr fontId="2" type="noConversion"/>
  </si>
  <si>
    <t>F1</t>
    <phoneticPr fontId="2" type="noConversion"/>
  </si>
  <si>
    <t>F2</t>
    <phoneticPr fontId="2" type="noConversion"/>
  </si>
  <si>
    <t>F3</t>
    <phoneticPr fontId="2" type="noConversion"/>
  </si>
  <si>
    <t>F</t>
    <phoneticPr fontId="2" type="noConversion"/>
  </si>
  <si>
    <t>F1</t>
  </si>
  <si>
    <t>F2</t>
  </si>
  <si>
    <t>F3</t>
  </si>
  <si>
    <t>F</t>
  </si>
  <si>
    <t>南京</t>
    <phoneticPr fontId="2" type="noConversion"/>
  </si>
  <si>
    <t>无锡</t>
    <phoneticPr fontId="2" type="noConversion"/>
  </si>
  <si>
    <t>徐州</t>
    <phoneticPr fontId="2" type="noConversion"/>
  </si>
  <si>
    <t>常州</t>
    <phoneticPr fontId="2" type="noConversion"/>
  </si>
  <si>
    <t>苏州</t>
    <phoneticPr fontId="2" type="noConversion"/>
  </si>
  <si>
    <t>南通</t>
    <phoneticPr fontId="2" type="noConversion"/>
  </si>
  <si>
    <t>连云港</t>
    <phoneticPr fontId="2" type="noConversion"/>
  </si>
  <si>
    <t>淮安</t>
    <phoneticPr fontId="2" type="noConversion"/>
  </si>
  <si>
    <t>盐城</t>
    <phoneticPr fontId="2" type="noConversion"/>
  </si>
  <si>
    <t>扬州</t>
    <phoneticPr fontId="2" type="noConversion"/>
  </si>
  <si>
    <t>镇江</t>
    <phoneticPr fontId="2" type="noConversion"/>
  </si>
  <si>
    <t>泰州</t>
    <phoneticPr fontId="2" type="noConversion"/>
  </si>
  <si>
    <t>宿迁</t>
    <phoneticPr fontId="2" type="noConversion"/>
  </si>
  <si>
    <t>关系</t>
    <phoneticPr fontId="2" type="noConversion"/>
  </si>
  <si>
    <t>系数</t>
    <phoneticPr fontId="2" type="noConversion"/>
  </si>
  <si>
    <t>Z总人口</t>
  </si>
  <si>
    <t>Z非农业人口</t>
  </si>
  <si>
    <t>Z土地总面积</t>
  </si>
  <si>
    <t>Z工业增加值</t>
  </si>
  <si>
    <t>Z固定资产投资额</t>
  </si>
  <si>
    <t>Z房地产开发投资额</t>
  </si>
  <si>
    <t>Z人均国内生产总值</t>
  </si>
  <si>
    <t>Z人均地方财政收入</t>
  </si>
  <si>
    <t>Z实际利用外资</t>
  </si>
  <si>
    <t>Z社会消费品零售总额</t>
  </si>
  <si>
    <t>Z城镇居民人均可支配</t>
  </si>
  <si>
    <t>Z地均GDP</t>
  </si>
  <si>
    <t>Z人均住房面积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</si>
</sst>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9" formatCode="0.00000"/>
    <numFmt numFmtId="183" formatCode="0.00000_ "/>
  </numFmts>
  <fonts count="7" x14ac:knownFonts="1">
    <font>
      <sz val="11"/>
      <color theme="1"/>
      <name val="等线"/>
      <family val="2"/>
      <charset val="134"/>
      <scheme val="minor"/>
    </font>
    <font>
      <sz val="7"/>
      <color rgb="FF231F20"/>
      <name val="宋体"/>
      <family val="3"/>
      <charset val="134"/>
    </font>
    <font>
      <sz val="9"/>
      <name val="等线"/>
      <family val="2"/>
      <charset val="134"/>
      <scheme val="minor"/>
    </font>
    <font>
      <sz val="11"/>
      <color rgb="FF000000"/>
      <name val="等线"/>
      <family val="3"/>
      <charset val="134"/>
    </font>
    <font>
      <sz val="10"/>
      <name val="Arial"/>
      <family val="2"/>
    </font>
    <font>
      <b/>
      <sz val="10"/>
      <color rgb="FF333333"/>
      <name val="Arial"/>
      <family val="2"/>
    </font>
    <font>
      <sz val="10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231F20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12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4" fillId="0" borderId="0" xfId="1"/>
    <xf numFmtId="179" fontId="0" fillId="0" borderId="0" xfId="0" applyNumberFormat="1">
      <alignment vertical="center"/>
    </xf>
    <xf numFmtId="183" fontId="0" fillId="0" borderId="0" xfId="0" applyNumberFormat="1">
      <alignment vertical="center"/>
    </xf>
    <xf numFmtId="0" fontId="5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vertical="center" wrapText="1"/>
    </xf>
    <xf numFmtId="0" fontId="6" fillId="3" borderId="4" xfId="0" applyFont="1" applyFill="1" applyBorder="1" applyAlignment="1">
      <alignment vertical="center" wrapText="1"/>
    </xf>
  </cellXfs>
  <cellStyles count="2">
    <cellStyle name="常规" xfId="0" builtinId="0"/>
    <cellStyle name="常规_Sheet1" xfId="1" xr:uid="{F8D1580E-B4A0-4E3C-AEB3-F44B213ED99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AAA83-A602-448C-985A-AEF8C7F85180}">
  <dimension ref="A1:R90"/>
  <sheetViews>
    <sheetView tabSelected="1" topLeftCell="A65" workbookViewId="0">
      <selection activeCell="C70" sqref="C70"/>
    </sheetView>
  </sheetViews>
  <sheetFormatPr defaultRowHeight="13.8" x14ac:dyDescent="0.25"/>
  <cols>
    <col min="4" max="4" width="12.88671875" customWidth="1"/>
    <col min="5" max="5" width="11.88671875" customWidth="1"/>
    <col min="6" max="6" width="16.21875" customWidth="1"/>
    <col min="7" max="7" width="17" customWidth="1"/>
    <col min="8" max="8" width="19.88671875" customWidth="1"/>
    <col min="9" max="9" width="26.6640625" customWidth="1"/>
    <col min="10" max="10" width="14.77734375" customWidth="1"/>
    <col min="11" max="11" width="22.77734375" customWidth="1"/>
    <col min="12" max="12" width="25.6640625" customWidth="1"/>
    <col min="13" max="13" width="10.6640625" customWidth="1"/>
    <col min="14" max="14" width="13.77734375" customWidth="1"/>
  </cols>
  <sheetData>
    <row r="1" spans="1:18" x14ac:dyDescent="0.25">
      <c r="A1" t="s">
        <v>13</v>
      </c>
      <c r="B1" t="s">
        <v>26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27</v>
      </c>
      <c r="P1" t="s">
        <v>28</v>
      </c>
      <c r="Q1" t="s">
        <v>29</v>
      </c>
      <c r="R1" t="s">
        <v>30</v>
      </c>
    </row>
    <row r="2" spans="1:18" x14ac:dyDescent="0.25">
      <c r="A2" t="s">
        <v>35</v>
      </c>
      <c r="B2">
        <v>595.79999999999995</v>
      </c>
      <c r="C2">
        <v>379.09</v>
      </c>
      <c r="D2">
        <v>6582</v>
      </c>
      <c r="E2">
        <v>903.91</v>
      </c>
      <c r="F2">
        <v>1116.44</v>
      </c>
      <c r="G2">
        <v>296.14</v>
      </c>
      <c r="H2">
        <v>35510</v>
      </c>
      <c r="I2">
        <v>8562.77</v>
      </c>
      <c r="J2">
        <v>141.78</v>
      </c>
      <c r="K2">
        <v>1004.99</v>
      </c>
      <c r="L2">
        <v>14997</v>
      </c>
      <c r="M2">
        <v>36.659999999999997</v>
      </c>
      <c r="N2">
        <v>25.64</v>
      </c>
      <c r="O2">
        <f>-0.00989*B2+0.240129*C2-0.10167*D2+0.308457*E2+0.338054*F2+0.329712*G2+0.320406*H2+0.332813*I2+0.252355*J2+0.331023*K2+0.319969*L2+0.316866*M2-0.15606*N2</f>
        <v>19571.883337760002</v>
      </c>
      <c r="P2">
        <f>0.564553*B2+0.395954*C2+0.530178*D2-0.02231*E2+0.064622*F2+0.029328*G2-0.17976*H2-0.13016*I2+0.159565*J2+0.100992*K2-0.09244*L2-0.17659*M2-0.33659*N2</f>
        <v>-4738.3552816600004</v>
      </c>
      <c r="Q2">
        <f>0.261512*B2+-0.34209*C2+0.347182*D2+0.395882*E2-0.01202*F2+0.056977*G2+0.206375*H2+0.073167*I2-0.66872*J2-0.06804*K2+0.101785*L2+0.150735*M2-0.02351*N2</f>
        <v>11995.663729190001</v>
      </c>
      <c r="R2">
        <f>(65.219/91.324)*O2+(19.809/91.324)*P2+(6.297/91.324)*Q2</f>
        <v>13776.589660261005</v>
      </c>
    </row>
    <row r="3" spans="1:18" x14ac:dyDescent="0.25">
      <c r="A3" t="s">
        <v>36</v>
      </c>
      <c r="B3">
        <v>452.84</v>
      </c>
      <c r="C3">
        <v>167.12</v>
      </c>
      <c r="D3">
        <v>4788</v>
      </c>
      <c r="E3">
        <v>1353.13</v>
      </c>
      <c r="F3">
        <v>890.81</v>
      </c>
      <c r="G3">
        <v>227.74</v>
      </c>
      <c r="H3">
        <v>50958</v>
      </c>
      <c r="I3">
        <v>9314.5499999999993</v>
      </c>
      <c r="J3">
        <v>20.07</v>
      </c>
      <c r="K3">
        <v>824.1</v>
      </c>
      <c r="L3">
        <v>16005</v>
      </c>
      <c r="M3">
        <v>58.58</v>
      </c>
      <c r="N3">
        <v>30.27</v>
      </c>
      <c r="O3">
        <f>-0.00989*B3+0.240129*C3-0.10167*D3+0.308457*E3+0.338054*F3+0.329712*G3+0.320406*H3+0.332813*I3+0.252355*J3+0.331023*K3+0.319969*L3+0.316866*M3-0.15606*N3</f>
        <v>25182.523741290002</v>
      </c>
      <c r="P3">
        <f t="shared" ref="P3:P14" si="0">0.564553*B3+0.395954*C3+0.530178*D3-0.02231*E3+0.064622*F3+0.029328*G3-0.17976*H3-0.13016*I3+0.159565*J3+0.100992*K3-0.09244*L3-0.17659*M3-0.33659*N3</f>
        <v>-8891.8243235099999</v>
      </c>
      <c r="Q3">
        <f t="shared" ref="Q3:Q14" si="1">0.261512*B3+-0.34209*C3+0.347182*D3+0.395882*E3-0.01202*F3+0.056977*G3+0.206375*H3+0.073167*I3-0.66872*J3-0.06804*K3+0.101785*L3+0.150735*M3-0.02351*N3</f>
        <v>15027.177934769998</v>
      </c>
      <c r="R3">
        <f t="shared" ref="R3:R14" si="2">(65.219/91.324)*O3+(19.809/91.324)*P3+(6.297/91.324)*Q3</f>
        <v>17091.531331457554</v>
      </c>
    </row>
    <row r="4" spans="1:18" x14ac:dyDescent="0.25">
      <c r="A4" t="s">
        <v>37</v>
      </c>
      <c r="B4">
        <v>925.31</v>
      </c>
      <c r="C4">
        <v>234.92</v>
      </c>
      <c r="D4">
        <v>11258</v>
      </c>
      <c r="E4">
        <v>399.6</v>
      </c>
      <c r="F4">
        <v>435.23</v>
      </c>
      <c r="G4">
        <v>62.57</v>
      </c>
      <c r="H4">
        <v>13697</v>
      </c>
      <c r="I4">
        <v>1569.85</v>
      </c>
      <c r="J4">
        <v>2.61</v>
      </c>
      <c r="K4">
        <v>396.04</v>
      </c>
      <c r="L4">
        <v>11185</v>
      </c>
      <c r="M4">
        <v>10.77</v>
      </c>
      <c r="N4">
        <v>24.83</v>
      </c>
      <c r="O4">
        <f t="shared" ref="O4:O14" si="3">-0.00989*B4+0.240129*C4-0.10167*D4+0.308457*E4+0.338054*F4+0.329712*G4+0.320406*H4+0.332813*I4+0.252355*J4+0.331023*K4+0.319969*L4+0.316866*M4-0.15606*N4</f>
        <v>7814.8950757800012</v>
      </c>
      <c r="P4">
        <f t="shared" si="0"/>
        <v>2934.9015204600009</v>
      </c>
      <c r="Q4">
        <f t="shared" si="1"/>
        <v>8279.1114322100002</v>
      </c>
      <c r="R4">
        <f t="shared" si="2"/>
        <v>6788.4747805036395</v>
      </c>
    </row>
    <row r="5" spans="1:18" x14ac:dyDescent="0.25">
      <c r="A5" t="s">
        <v>38</v>
      </c>
      <c r="B5">
        <v>351.63</v>
      </c>
      <c r="C5">
        <v>116.33</v>
      </c>
      <c r="D5">
        <v>4375</v>
      </c>
      <c r="E5">
        <v>600.67999999999995</v>
      </c>
      <c r="F5">
        <v>534.70000000000005</v>
      </c>
      <c r="G5">
        <v>114.27</v>
      </c>
      <c r="H5">
        <v>31997</v>
      </c>
      <c r="I5">
        <v>6269.37</v>
      </c>
      <c r="J5">
        <v>7.31</v>
      </c>
      <c r="K5">
        <v>444.08</v>
      </c>
      <c r="L5">
        <v>14589</v>
      </c>
      <c r="M5">
        <v>29.76</v>
      </c>
      <c r="N5">
        <v>28.56</v>
      </c>
      <c r="O5">
        <f t="shared" si="3"/>
        <v>17143.772578930002</v>
      </c>
      <c r="P5">
        <f t="shared" si="0"/>
        <v>-5296.6550871200006</v>
      </c>
      <c r="Q5">
        <f t="shared" si="1"/>
        <v>10324.7075688</v>
      </c>
      <c r="R5">
        <f t="shared" si="2"/>
        <v>11806.238740804269</v>
      </c>
    </row>
    <row r="6" spans="1:18" x14ac:dyDescent="0.25">
      <c r="A6" t="s">
        <v>39</v>
      </c>
      <c r="B6">
        <v>606.9</v>
      </c>
      <c r="C6">
        <v>249.86</v>
      </c>
      <c r="D6">
        <v>8488</v>
      </c>
      <c r="E6">
        <v>2466.06</v>
      </c>
      <c r="F6">
        <v>1233.76</v>
      </c>
      <c r="G6">
        <v>414.33</v>
      </c>
      <c r="H6">
        <v>54164</v>
      </c>
      <c r="I6">
        <v>11832.26</v>
      </c>
      <c r="J6">
        <v>51.16</v>
      </c>
      <c r="K6">
        <v>905.07</v>
      </c>
      <c r="L6">
        <v>16276</v>
      </c>
      <c r="M6">
        <v>47.44</v>
      </c>
      <c r="N6">
        <v>27.37</v>
      </c>
      <c r="O6">
        <f t="shared" si="3"/>
        <v>27328.868180990004</v>
      </c>
      <c r="P6">
        <f t="shared" si="0"/>
        <v>-7720.6099081600005</v>
      </c>
      <c r="Q6">
        <f t="shared" si="1"/>
        <v>17616.357940650003</v>
      </c>
      <c r="R6">
        <f t="shared" si="2"/>
        <v>19056.919300266294</v>
      </c>
    </row>
    <row r="7" spans="1:18" x14ac:dyDescent="0.25">
      <c r="A7" t="s">
        <v>40</v>
      </c>
      <c r="B7">
        <v>770.86</v>
      </c>
      <c r="C7">
        <v>160.52000000000001</v>
      </c>
      <c r="D7">
        <v>8001</v>
      </c>
      <c r="E7">
        <v>552.22</v>
      </c>
      <c r="F7">
        <v>370.69</v>
      </c>
      <c r="G7">
        <v>80.05</v>
      </c>
      <c r="H7">
        <v>19979</v>
      </c>
      <c r="I7">
        <v>2220.77</v>
      </c>
      <c r="J7">
        <v>15.32</v>
      </c>
      <c r="K7">
        <v>536.41</v>
      </c>
      <c r="L7">
        <v>12384</v>
      </c>
      <c r="M7">
        <v>18.399999999999999</v>
      </c>
      <c r="N7">
        <v>30.44</v>
      </c>
      <c r="O7">
        <f t="shared" si="3"/>
        <v>10825.00152912</v>
      </c>
      <c r="P7">
        <f t="shared" si="0"/>
        <v>-227.44837724000024</v>
      </c>
      <c r="Q7">
        <f t="shared" si="1"/>
        <v>8644.6737050000011</v>
      </c>
      <c r="R7">
        <f t="shared" si="2"/>
        <v>8277.4052838609241</v>
      </c>
    </row>
    <row r="8" spans="1:18" x14ac:dyDescent="0.25">
      <c r="A8" t="s">
        <v>41</v>
      </c>
      <c r="B8">
        <v>472.18</v>
      </c>
      <c r="C8">
        <v>117.18</v>
      </c>
      <c r="D8">
        <v>7500</v>
      </c>
      <c r="E8">
        <v>98.17</v>
      </c>
      <c r="F8">
        <v>220.28</v>
      </c>
      <c r="G8">
        <v>35.36</v>
      </c>
      <c r="H8">
        <v>10003</v>
      </c>
      <c r="I8">
        <v>1191.92</v>
      </c>
      <c r="J8">
        <v>2.75</v>
      </c>
      <c r="K8">
        <v>182.08</v>
      </c>
      <c r="L8">
        <v>10006</v>
      </c>
      <c r="M8">
        <v>6.08</v>
      </c>
      <c r="N8">
        <v>31.82</v>
      </c>
      <c r="O8">
        <f t="shared" si="3"/>
        <v>6238.5946942800001</v>
      </c>
      <c r="P8">
        <f t="shared" si="0"/>
        <v>1431.1945637099993</v>
      </c>
      <c r="Q8">
        <f t="shared" si="1"/>
        <v>5881.4700300599998</v>
      </c>
      <c r="R8">
        <f t="shared" si="2"/>
        <v>5171.2699537697272</v>
      </c>
    </row>
    <row r="9" spans="1:18" x14ac:dyDescent="0.25">
      <c r="A9" t="s">
        <v>42</v>
      </c>
      <c r="B9">
        <v>526.48</v>
      </c>
      <c r="C9">
        <v>127.91</v>
      </c>
      <c r="D9">
        <v>10072</v>
      </c>
      <c r="E9">
        <v>160.30000000000001</v>
      </c>
      <c r="F9">
        <v>232.46</v>
      </c>
      <c r="G9">
        <v>45.31</v>
      </c>
      <c r="H9">
        <v>11255</v>
      </c>
      <c r="I9">
        <v>1435.19</v>
      </c>
      <c r="J9">
        <v>0.68</v>
      </c>
      <c r="K9">
        <v>198.62</v>
      </c>
      <c r="L9">
        <v>9115</v>
      </c>
      <c r="M9">
        <v>5.58</v>
      </c>
      <c r="N9">
        <v>28.13</v>
      </c>
      <c r="O9">
        <f t="shared" si="3"/>
        <v>6208.0911024600009</v>
      </c>
      <c r="P9">
        <f t="shared" si="0"/>
        <v>2657.7199003199999</v>
      </c>
      <c r="Q9">
        <f t="shared" si="1"/>
        <v>6995.7289304599999</v>
      </c>
      <c r="R9">
        <f t="shared" si="2"/>
        <v>5492.3609586952416</v>
      </c>
    </row>
    <row r="10" spans="1:18" x14ac:dyDescent="0.25">
      <c r="A10" t="s">
        <v>43</v>
      </c>
      <c r="B10">
        <v>798.67</v>
      </c>
      <c r="C10">
        <v>196.49299999999999</v>
      </c>
      <c r="D10">
        <v>14983</v>
      </c>
      <c r="E10">
        <v>271.52999999999997</v>
      </c>
      <c r="F10">
        <v>264.27</v>
      </c>
      <c r="G10">
        <v>52.24</v>
      </c>
      <c r="H10">
        <v>12849</v>
      </c>
      <c r="I10">
        <v>1087.93</v>
      </c>
      <c r="J10">
        <v>1.62</v>
      </c>
      <c r="K10">
        <v>316.91000000000003</v>
      </c>
      <c r="L10">
        <v>10580</v>
      </c>
      <c r="M10">
        <v>6.75</v>
      </c>
      <c r="N10">
        <v>26.14</v>
      </c>
      <c r="O10">
        <f t="shared" si="3"/>
        <v>6673.8989381869997</v>
      </c>
      <c r="P10">
        <f t="shared" si="0"/>
        <v>5077.8196403119991</v>
      </c>
      <c r="Q10">
        <f t="shared" si="1"/>
        <v>9236.7204735699997</v>
      </c>
      <c r="R10">
        <f t="shared" si="2"/>
        <v>6504.4804534035811</v>
      </c>
    </row>
    <row r="11" spans="1:18" x14ac:dyDescent="0.25">
      <c r="A11" t="s">
        <v>44</v>
      </c>
      <c r="B11">
        <v>456.31</v>
      </c>
      <c r="C11">
        <v>141.13999999999999</v>
      </c>
      <c r="D11">
        <v>6634</v>
      </c>
      <c r="E11">
        <v>381.52</v>
      </c>
      <c r="F11">
        <v>295.55</v>
      </c>
      <c r="G11">
        <v>73.14</v>
      </c>
      <c r="H11">
        <v>20389</v>
      </c>
      <c r="I11">
        <v>2564.6999999999998</v>
      </c>
      <c r="J11">
        <v>5.26</v>
      </c>
      <c r="K11">
        <v>306.89</v>
      </c>
      <c r="L11">
        <v>11379</v>
      </c>
      <c r="M11">
        <v>13.9</v>
      </c>
      <c r="N11">
        <v>31.6</v>
      </c>
      <c r="O11">
        <f t="shared" si="3"/>
        <v>10726.248294450003</v>
      </c>
      <c r="P11">
        <f t="shared" si="0"/>
        <v>-1188.6515004099992</v>
      </c>
      <c r="Q11">
        <f t="shared" si="1"/>
        <v>8056.5018661399999</v>
      </c>
      <c r="R11">
        <f t="shared" si="2"/>
        <v>7957.8312622661797</v>
      </c>
    </row>
    <row r="12" spans="1:18" x14ac:dyDescent="0.25">
      <c r="A12" t="s">
        <v>45</v>
      </c>
      <c r="B12">
        <v>267.61</v>
      </c>
      <c r="C12">
        <v>95.13</v>
      </c>
      <c r="D12">
        <v>3847</v>
      </c>
      <c r="E12">
        <v>360.25</v>
      </c>
      <c r="F12">
        <v>262.77</v>
      </c>
      <c r="G12">
        <v>60.48</v>
      </c>
      <c r="H12">
        <v>29534</v>
      </c>
      <c r="I12">
        <v>4425.1000000000004</v>
      </c>
      <c r="J12">
        <v>5.96</v>
      </c>
      <c r="K12">
        <v>241.39</v>
      </c>
      <c r="L12">
        <v>12394</v>
      </c>
      <c r="M12">
        <v>21.67</v>
      </c>
      <c r="N12">
        <v>27.18</v>
      </c>
      <c r="O12">
        <f t="shared" si="3"/>
        <v>14834.297233949999</v>
      </c>
      <c r="P12">
        <f t="shared" si="0"/>
        <v>-4779.2907699899997</v>
      </c>
      <c r="Q12">
        <f t="shared" si="1"/>
        <v>9178.5448332300002</v>
      </c>
      <c r="R12">
        <f t="shared" si="2"/>
        <v>10190.118230181577</v>
      </c>
    </row>
    <row r="13" spans="1:18" x14ac:dyDescent="0.25">
      <c r="A13" t="s">
        <v>46</v>
      </c>
      <c r="B13">
        <v>502.05</v>
      </c>
      <c r="C13">
        <v>117.54</v>
      </c>
      <c r="D13">
        <v>5791</v>
      </c>
      <c r="E13">
        <v>332.03</v>
      </c>
      <c r="F13">
        <v>218.69</v>
      </c>
      <c r="G13">
        <v>47.24</v>
      </c>
      <c r="H13">
        <v>17474</v>
      </c>
      <c r="I13">
        <v>2249.58</v>
      </c>
      <c r="J13">
        <v>4.5599999999999996</v>
      </c>
      <c r="K13">
        <v>233.81</v>
      </c>
      <c r="L13">
        <v>11122</v>
      </c>
      <c r="M13">
        <v>14.15</v>
      </c>
      <c r="N13">
        <v>32.61</v>
      </c>
      <c r="O13">
        <f t="shared" si="3"/>
        <v>9610.5110142800022</v>
      </c>
      <c r="P13">
        <f t="shared" si="0"/>
        <v>-1042.83852987</v>
      </c>
      <c r="Q13">
        <f t="shared" si="1"/>
        <v>7118.3744265500009</v>
      </c>
      <c r="R13">
        <f t="shared" si="2"/>
        <v>7127.9700097030136</v>
      </c>
    </row>
    <row r="14" spans="1:18" x14ac:dyDescent="0.25">
      <c r="A14" t="s">
        <v>47</v>
      </c>
      <c r="B14">
        <v>524.54</v>
      </c>
      <c r="C14">
        <v>84.7</v>
      </c>
      <c r="D14">
        <v>8555</v>
      </c>
      <c r="E14">
        <v>55.01</v>
      </c>
      <c r="F14">
        <v>124.55</v>
      </c>
      <c r="G14">
        <v>37.17</v>
      </c>
      <c r="H14">
        <v>7570</v>
      </c>
      <c r="I14">
        <v>492.43</v>
      </c>
      <c r="J14">
        <v>0.33</v>
      </c>
      <c r="K14">
        <v>109.5</v>
      </c>
      <c r="L14">
        <v>7208</v>
      </c>
      <c r="M14">
        <v>4.3899999999999997</v>
      </c>
      <c r="N14">
        <v>37.26</v>
      </c>
      <c r="O14">
        <f t="shared" si="3"/>
        <v>4144.2962353900002</v>
      </c>
      <c r="P14">
        <f t="shared" si="0"/>
        <v>2779.8615413300008</v>
      </c>
      <c r="Q14">
        <f t="shared" si="1"/>
        <v>5424.8080466499996</v>
      </c>
      <c r="R14">
        <f t="shared" si="2"/>
        <v>3936.6776501014133</v>
      </c>
    </row>
    <row r="16" spans="1:18" ht="14.4" thickBot="1" x14ac:dyDescent="0.3"/>
    <row r="17" spans="1:5" ht="14.4" thickBot="1" x14ac:dyDescent="0.3">
      <c r="A17" t="s">
        <v>13</v>
      </c>
      <c r="B17" s="3" t="s">
        <v>31</v>
      </c>
      <c r="C17" s="3" t="s">
        <v>32</v>
      </c>
      <c r="D17" s="3" t="s">
        <v>33</v>
      </c>
      <c r="E17" s="3" t="s">
        <v>34</v>
      </c>
    </row>
    <row r="18" spans="1:5" ht="14.4" thickBot="1" x14ac:dyDescent="0.3">
      <c r="A18" s="5" t="s">
        <v>4</v>
      </c>
      <c r="B18" s="4">
        <v>27328.87</v>
      </c>
      <c r="C18" s="4">
        <v>-7720.61</v>
      </c>
      <c r="D18" s="4">
        <v>17616.36</v>
      </c>
      <c r="E18" s="4">
        <v>19056.919999999998</v>
      </c>
    </row>
    <row r="19" spans="1:5" ht="14.4" thickBot="1" x14ac:dyDescent="0.3">
      <c r="A19" s="1" t="s">
        <v>1</v>
      </c>
      <c r="B19" s="4">
        <v>25182.52</v>
      </c>
      <c r="C19" s="4">
        <v>-8891.82</v>
      </c>
      <c r="D19" s="4">
        <v>15027.18</v>
      </c>
      <c r="E19" s="4">
        <v>17091.53</v>
      </c>
    </row>
    <row r="20" spans="1:5" ht="14.4" thickBot="1" x14ac:dyDescent="0.3">
      <c r="A20" s="1" t="s">
        <v>0</v>
      </c>
      <c r="B20" s="4">
        <v>19571.88</v>
      </c>
      <c r="C20" s="4">
        <v>-4738.3599999999997</v>
      </c>
      <c r="D20" s="4">
        <v>11995.66</v>
      </c>
      <c r="E20" s="4">
        <v>13776.59</v>
      </c>
    </row>
    <row r="21" spans="1:5" ht="14.4" thickBot="1" x14ac:dyDescent="0.3">
      <c r="A21" s="1" t="s">
        <v>3</v>
      </c>
      <c r="B21" s="4">
        <v>17143.77</v>
      </c>
      <c r="C21" s="4">
        <v>-5296.66</v>
      </c>
      <c r="D21" s="4">
        <v>10324.709999999999</v>
      </c>
      <c r="E21" s="4">
        <v>11806.24</v>
      </c>
    </row>
    <row r="22" spans="1:5" ht="14.4" thickBot="1" x14ac:dyDescent="0.3">
      <c r="A22" s="1" t="s">
        <v>10</v>
      </c>
      <c r="B22" s="4">
        <v>14834.3</v>
      </c>
      <c r="C22" s="4">
        <v>-4779.29</v>
      </c>
      <c r="D22" s="4">
        <v>9178.5450000000001</v>
      </c>
      <c r="E22" s="4">
        <v>10190.120000000001</v>
      </c>
    </row>
    <row r="23" spans="1:5" ht="14.4" thickBot="1" x14ac:dyDescent="0.3">
      <c r="A23" s="1" t="s">
        <v>5</v>
      </c>
      <c r="B23" s="4">
        <v>10825</v>
      </c>
      <c r="C23" s="4">
        <v>-227.44800000000001</v>
      </c>
      <c r="D23" s="4">
        <v>8644.6740000000009</v>
      </c>
      <c r="E23" s="4">
        <v>8277.4050000000007</v>
      </c>
    </row>
    <row r="24" spans="1:5" ht="14.4" thickBot="1" x14ac:dyDescent="0.3">
      <c r="A24" s="1" t="s">
        <v>9</v>
      </c>
      <c r="B24" s="4">
        <v>10726.25</v>
      </c>
      <c r="C24" s="4">
        <v>-1188.6500000000001</v>
      </c>
      <c r="D24" s="4">
        <v>8056.5020000000004</v>
      </c>
      <c r="E24" s="4">
        <v>7957.8310000000001</v>
      </c>
    </row>
    <row r="25" spans="1:5" ht="14.4" thickBot="1" x14ac:dyDescent="0.3">
      <c r="A25" s="1" t="s">
        <v>11</v>
      </c>
      <c r="B25" s="4">
        <v>9610.5110000000004</v>
      </c>
      <c r="C25" s="4">
        <v>-1042.8399999999999</v>
      </c>
      <c r="D25" s="4">
        <v>7118.3739999999998</v>
      </c>
      <c r="E25" s="4">
        <v>7127.97</v>
      </c>
    </row>
    <row r="26" spans="1:5" ht="14.4" thickBot="1" x14ac:dyDescent="0.3">
      <c r="A26" s="1" t="s">
        <v>2</v>
      </c>
      <c r="B26" s="4">
        <v>7814.8950000000004</v>
      </c>
      <c r="C26" s="4">
        <v>2934.902</v>
      </c>
      <c r="D26" s="4">
        <v>8279.1110000000008</v>
      </c>
      <c r="E26" s="4">
        <v>6788.4750000000004</v>
      </c>
    </row>
    <row r="27" spans="1:5" ht="14.4" thickBot="1" x14ac:dyDescent="0.3">
      <c r="A27" s="1" t="s">
        <v>8</v>
      </c>
      <c r="B27" s="4">
        <v>6673.8990000000003</v>
      </c>
      <c r="C27" s="4">
        <v>5077.82</v>
      </c>
      <c r="D27" s="4">
        <v>9236.7199999999993</v>
      </c>
      <c r="E27" s="4">
        <v>6504.48</v>
      </c>
    </row>
    <row r="28" spans="1:5" ht="14.4" thickBot="1" x14ac:dyDescent="0.3">
      <c r="A28" s="1" t="s">
        <v>7</v>
      </c>
      <c r="B28" s="4">
        <v>6208.0910000000003</v>
      </c>
      <c r="C28" s="4">
        <v>2657.72</v>
      </c>
      <c r="D28" s="4">
        <v>6995.7290000000003</v>
      </c>
      <c r="E28" s="4">
        <v>5492.3609999999999</v>
      </c>
    </row>
    <row r="29" spans="1:5" ht="14.4" thickBot="1" x14ac:dyDescent="0.3">
      <c r="A29" s="1" t="s">
        <v>6</v>
      </c>
      <c r="B29" s="4">
        <v>6238.5950000000003</v>
      </c>
      <c r="C29" s="4">
        <v>1431.1949999999999</v>
      </c>
      <c r="D29" s="4">
        <v>5881.47</v>
      </c>
      <c r="E29" s="4">
        <v>5171.2700000000004</v>
      </c>
    </row>
    <row r="30" spans="1:5" ht="14.4" thickBot="1" x14ac:dyDescent="0.3">
      <c r="A30" s="2" t="s">
        <v>12</v>
      </c>
      <c r="B30" s="4">
        <v>4144.2960000000003</v>
      </c>
      <c r="C30" s="4">
        <v>2779.8620000000001</v>
      </c>
      <c r="D30" s="4">
        <v>5424.808</v>
      </c>
      <c r="E30" s="4">
        <v>3936.6779999999999</v>
      </c>
    </row>
    <row r="32" spans="1:5" x14ac:dyDescent="0.25">
      <c r="A32" t="s">
        <v>48</v>
      </c>
      <c r="E32" t="s">
        <v>49</v>
      </c>
    </row>
    <row r="33" spans="1:13" x14ac:dyDescent="0.25">
      <c r="A33">
        <v>-2.880419483516377E-2</v>
      </c>
      <c r="B33">
        <v>0.90592648992343805</v>
      </c>
      <c r="C33">
        <v>0.23666502708883463</v>
      </c>
      <c r="D33" s="6"/>
      <c r="E33" s="7">
        <f>A33/SQRT(8.478)</f>
        <v>-9.8925677617941292E-3</v>
      </c>
      <c r="F33" s="7">
        <f>B33/SQRT(2.575)</f>
        <v>0.56455250949636315</v>
      </c>
      <c r="G33" s="7">
        <f>C33/SQRT(0.819)</f>
        <v>0.26151230846945661</v>
      </c>
    </row>
    <row r="34" spans="1:13" x14ac:dyDescent="0.25">
      <c r="A34">
        <v>0.69918272207478294</v>
      </c>
      <c r="B34">
        <v>0.6353799498137962</v>
      </c>
      <c r="C34">
        <v>-0.30959081989072279</v>
      </c>
      <c r="D34" s="6"/>
      <c r="E34" s="7">
        <f t="shared" ref="E34:E45" si="4">A34/SQRT(8.478)</f>
        <v>0.24012865124619395</v>
      </c>
      <c r="F34" s="7">
        <f t="shared" ref="F34:F45" si="5">B34/SQRT(2.575)</f>
        <v>0.39595414102679227</v>
      </c>
      <c r="G34" s="7">
        <f t="shared" ref="G34:G45" si="6">C34/SQRT(0.819)</f>
        <v>-0.34209452485003133</v>
      </c>
    </row>
    <row r="35" spans="1:13" x14ac:dyDescent="0.25">
      <c r="A35">
        <v>-0.29602939651492088</v>
      </c>
      <c r="B35">
        <v>0.85076711183184484</v>
      </c>
      <c r="C35">
        <v>0.3141948641900153</v>
      </c>
      <c r="D35" s="6"/>
      <c r="E35" s="7">
        <f t="shared" si="4"/>
        <v>-0.1016689020910182</v>
      </c>
      <c r="F35" s="7">
        <f t="shared" si="5"/>
        <v>0.53017845633615646</v>
      </c>
      <c r="G35" s="7">
        <f t="shared" si="6"/>
        <v>0.34718194426224419</v>
      </c>
    </row>
    <row r="36" spans="1:13" x14ac:dyDescent="0.25">
      <c r="A36">
        <v>0.89813314297027469</v>
      </c>
      <c r="B36">
        <v>-3.5800318605105491E-2</v>
      </c>
      <c r="C36">
        <v>0.35826784572090886</v>
      </c>
      <c r="D36" s="6"/>
      <c r="E36" s="7">
        <f t="shared" si="4"/>
        <v>0.30845656428834045</v>
      </c>
      <c r="F36" s="7">
        <f t="shared" si="5"/>
        <v>-2.2309933459380059E-2</v>
      </c>
      <c r="G36" s="7">
        <f t="shared" si="6"/>
        <v>0.39588211463828138</v>
      </c>
    </row>
    <row r="37" spans="1:13" x14ac:dyDescent="0.25">
      <c r="A37">
        <v>0.98431197016468086</v>
      </c>
      <c r="B37">
        <v>0.10369842637954464</v>
      </c>
      <c r="C37">
        <v>-1.0879377536473127E-2</v>
      </c>
      <c r="D37" s="6"/>
      <c r="E37" s="7">
        <f t="shared" si="4"/>
        <v>0.33805398551574628</v>
      </c>
      <c r="F37" s="7">
        <f t="shared" si="5"/>
        <v>6.4622469366519372E-2</v>
      </c>
      <c r="G37" s="7">
        <f t="shared" si="6"/>
        <v>-1.2021595118090275E-2</v>
      </c>
    </row>
    <row r="38" spans="1:13" x14ac:dyDescent="0.25">
      <c r="A38">
        <v>0.96002308638542755</v>
      </c>
      <c r="B38">
        <v>4.7061612554105146E-2</v>
      </c>
      <c r="C38">
        <v>5.1563070437274386E-2</v>
      </c>
      <c r="D38" s="6"/>
      <c r="E38" s="7">
        <f t="shared" si="4"/>
        <v>0.329712164818461</v>
      </c>
      <c r="F38" s="7">
        <f t="shared" si="5"/>
        <v>2.9327712307663061E-2</v>
      </c>
      <c r="G38" s="7">
        <f t="shared" si="6"/>
        <v>5.6976638025876623E-2</v>
      </c>
    </row>
    <row r="39" spans="1:13" x14ac:dyDescent="0.25">
      <c r="A39">
        <v>0.93292492135291316</v>
      </c>
      <c r="B39">
        <v>-0.28846486151779999</v>
      </c>
      <c r="C39">
        <v>0.18676671399487269</v>
      </c>
      <c r="D39" s="6"/>
      <c r="E39" s="7">
        <f t="shared" si="4"/>
        <v>0.32040551919484611</v>
      </c>
      <c r="F39" s="7">
        <f t="shared" si="5"/>
        <v>-0.17976465340488937</v>
      </c>
      <c r="G39" s="7">
        <f t="shared" si="6"/>
        <v>0.20637520939551687</v>
      </c>
    </row>
    <row r="40" spans="1:13" x14ac:dyDescent="0.25">
      <c r="A40">
        <v>0.96905254133741869</v>
      </c>
      <c r="B40">
        <v>-0.20887103059662041</v>
      </c>
      <c r="C40">
        <v>6.6215234295856629E-2</v>
      </c>
      <c r="D40" s="6"/>
      <c r="E40" s="7">
        <f>A40/SQRT(8.478)</f>
        <v>0.3328132580958747</v>
      </c>
      <c r="F40" s="7">
        <f t="shared" si="5"/>
        <v>-0.13016361238579002</v>
      </c>
      <c r="G40" s="7">
        <f t="shared" si="6"/>
        <v>7.3167121435545379E-2</v>
      </c>
    </row>
    <row r="41" spans="1:13" x14ac:dyDescent="0.25">
      <c r="A41">
        <v>0.73478132191211809</v>
      </c>
      <c r="B41">
        <v>0.25605089933362662</v>
      </c>
      <c r="C41">
        <v>-0.60518161255657188</v>
      </c>
      <c r="D41" s="6"/>
      <c r="E41" s="7">
        <f t="shared" si="4"/>
        <v>0.252354702456135</v>
      </c>
      <c r="F41" s="7">
        <f t="shared" si="5"/>
        <v>0.159565019221169</v>
      </c>
      <c r="G41" s="7">
        <f t="shared" si="6"/>
        <v>-0.6687191702537949</v>
      </c>
    </row>
    <row r="42" spans="1:13" x14ac:dyDescent="0.25">
      <c r="A42">
        <v>0.96383889137975087</v>
      </c>
      <c r="B42">
        <v>0.16205941664536069</v>
      </c>
      <c r="C42">
        <v>-6.1574376763024581E-2</v>
      </c>
      <c r="D42" s="6"/>
      <c r="E42" s="7">
        <f t="shared" si="4"/>
        <v>0.33102267218338322</v>
      </c>
      <c r="F42" s="7">
        <f t="shared" si="5"/>
        <v>0.10099169344566487</v>
      </c>
      <c r="G42" s="7">
        <f t="shared" si="6"/>
        <v>-6.803902379637361E-2</v>
      </c>
    </row>
    <row r="43" spans="1:13" x14ac:dyDescent="0.25">
      <c r="A43">
        <v>0.93165511554708225</v>
      </c>
      <c r="B43">
        <v>-0.14834126502848458</v>
      </c>
      <c r="C43">
        <v>9.2114372159400715E-2</v>
      </c>
      <c r="D43" s="6"/>
      <c r="E43" s="7">
        <f t="shared" si="4"/>
        <v>0.31996941466040629</v>
      </c>
      <c r="F43" s="7">
        <f t="shared" si="5"/>
        <v>-9.2442857522329058E-2</v>
      </c>
      <c r="G43" s="7">
        <f t="shared" si="6"/>
        <v>0.10178539010572718</v>
      </c>
    </row>
    <row r="44" spans="1:13" x14ac:dyDescent="0.25">
      <c r="A44">
        <v>0.92261754588600775</v>
      </c>
      <c r="B44">
        <v>-0.2833710551028954</v>
      </c>
      <c r="C44">
        <v>0.13641279998547715</v>
      </c>
      <c r="D44" s="6"/>
      <c r="E44" s="7">
        <f t="shared" si="4"/>
        <v>0.31686553445178578</v>
      </c>
      <c r="F44" s="7">
        <f t="shared" si="5"/>
        <v>-0.1765903106448426</v>
      </c>
      <c r="G44" s="7">
        <f t="shared" si="6"/>
        <v>0.15073467621218881</v>
      </c>
    </row>
    <row r="45" spans="1:13" x14ac:dyDescent="0.25">
      <c r="A45">
        <v>-0.4543983576621699</v>
      </c>
      <c r="B45">
        <v>-0.54012072646572207</v>
      </c>
      <c r="C45">
        <v>-2.1272179571352308E-2</v>
      </c>
      <c r="D45" s="6"/>
      <c r="E45" s="7">
        <f t="shared" si="4"/>
        <v>-0.15605944098577412</v>
      </c>
      <c r="F45" s="7">
        <f t="shared" si="5"/>
        <v>-0.33659078848990515</v>
      </c>
      <c r="G45" s="7">
        <f t="shared" si="6"/>
        <v>-2.3505529542364755E-2</v>
      </c>
    </row>
    <row r="48" spans="1:13" x14ac:dyDescent="0.25">
      <c r="A48" t="s">
        <v>50</v>
      </c>
      <c r="B48" t="s">
        <v>51</v>
      </c>
      <c r="C48" t="s">
        <v>52</v>
      </c>
      <c r="D48" t="s">
        <v>53</v>
      </c>
      <c r="E48" t="s">
        <v>54</v>
      </c>
      <c r="F48" t="s">
        <v>55</v>
      </c>
      <c r="G48" t="s">
        <v>56</v>
      </c>
      <c r="H48" t="s">
        <v>57</v>
      </c>
      <c r="I48" t="s">
        <v>58</v>
      </c>
      <c r="J48" t="s">
        <v>59</v>
      </c>
      <c r="K48" t="s">
        <v>60</v>
      </c>
      <c r="L48" t="s">
        <v>61</v>
      </c>
      <c r="M48" t="s">
        <v>62</v>
      </c>
    </row>
    <row r="49" spans="1:13" x14ac:dyDescent="0.25">
      <c r="A49">
        <v>0.20748</v>
      </c>
      <c r="B49">
        <v>2.5981900000000002</v>
      </c>
      <c r="C49">
        <v>-0.38342999999999999</v>
      </c>
      <c r="D49">
        <v>0.44553999999999999</v>
      </c>
      <c r="E49">
        <v>1.7459499999999999</v>
      </c>
      <c r="F49">
        <v>1.49152</v>
      </c>
      <c r="G49">
        <v>0.73736000000000002</v>
      </c>
      <c r="H49">
        <v>1.2050099999999999</v>
      </c>
      <c r="I49">
        <v>3.1166499999999999</v>
      </c>
      <c r="J49">
        <v>1.92157</v>
      </c>
      <c r="K49">
        <v>1.0637099999999999</v>
      </c>
      <c r="L49">
        <v>0.90139999999999998</v>
      </c>
      <c r="M49">
        <v>-1.0866400000000001</v>
      </c>
    </row>
    <row r="50" spans="1:13" x14ac:dyDescent="0.25">
      <c r="A50">
        <v>-0.57272999999999996</v>
      </c>
      <c r="B50">
        <v>-1.4579999999999999E-2</v>
      </c>
      <c r="C50">
        <v>-0.96760000000000002</v>
      </c>
      <c r="D50">
        <v>1.12731</v>
      </c>
      <c r="E50">
        <v>1.1299399999999999</v>
      </c>
      <c r="F50">
        <v>0.91583000000000003</v>
      </c>
      <c r="G50">
        <v>1.74987</v>
      </c>
      <c r="H50">
        <v>1.40771</v>
      </c>
      <c r="I50">
        <v>2.9499999999999999E-3</v>
      </c>
      <c r="J50">
        <v>1.30803</v>
      </c>
      <c r="K50">
        <v>1.43323</v>
      </c>
      <c r="L50">
        <v>2.1701800000000002</v>
      </c>
      <c r="M50">
        <v>0.26107999999999998</v>
      </c>
    </row>
    <row r="51" spans="1:13" x14ac:dyDescent="0.25">
      <c r="A51">
        <v>2.0057900000000002</v>
      </c>
      <c r="B51">
        <v>0.82113999999999998</v>
      </c>
      <c r="C51">
        <v>1.1391800000000001</v>
      </c>
      <c r="D51">
        <v>-0.31983</v>
      </c>
      <c r="E51">
        <v>-0.11387</v>
      </c>
      <c r="F51">
        <v>-0.47432000000000002</v>
      </c>
      <c r="G51">
        <v>-0.69233</v>
      </c>
      <c r="H51">
        <v>-0.68045999999999995</v>
      </c>
      <c r="I51">
        <v>-0.44373000000000001</v>
      </c>
      <c r="J51">
        <v>-0.14385999999999999</v>
      </c>
      <c r="K51">
        <v>-0.33373999999999998</v>
      </c>
      <c r="L51">
        <v>-0.59716000000000002</v>
      </c>
      <c r="M51">
        <v>-1.3224100000000001</v>
      </c>
    </row>
    <row r="52" spans="1:13" x14ac:dyDescent="0.25">
      <c r="A52">
        <v>-1.1250899999999999</v>
      </c>
      <c r="B52">
        <v>-0.64061999999999997</v>
      </c>
      <c r="C52">
        <v>-1.1020799999999999</v>
      </c>
      <c r="D52">
        <v>-1.4659999999999999E-2</v>
      </c>
      <c r="E52">
        <v>0.15770000000000001</v>
      </c>
      <c r="F52">
        <v>-3.9190000000000003E-2</v>
      </c>
      <c r="G52">
        <v>0.50710999999999995</v>
      </c>
      <c r="H52">
        <v>0.58665</v>
      </c>
      <c r="I52">
        <v>-0.32349</v>
      </c>
      <c r="J52">
        <v>1.9089999999999999E-2</v>
      </c>
      <c r="K52">
        <v>0.91413999999999995</v>
      </c>
      <c r="L52">
        <v>0.50202000000000002</v>
      </c>
      <c r="M52">
        <v>-0.23666999999999999</v>
      </c>
    </row>
    <row r="53" spans="1:13" x14ac:dyDescent="0.25">
      <c r="A53">
        <v>0.26806000000000002</v>
      </c>
      <c r="B53">
        <v>1.00529</v>
      </c>
      <c r="C53">
        <v>0.23719999999999999</v>
      </c>
      <c r="D53">
        <v>2.81636</v>
      </c>
      <c r="E53">
        <v>2.0662500000000001</v>
      </c>
      <c r="F53">
        <v>2.4862600000000001</v>
      </c>
      <c r="G53">
        <v>1.96</v>
      </c>
      <c r="H53">
        <v>2.0865499999999999</v>
      </c>
      <c r="I53">
        <v>0.79832999999999998</v>
      </c>
      <c r="J53">
        <v>1.58266</v>
      </c>
      <c r="K53">
        <v>1.53257</v>
      </c>
      <c r="L53">
        <v>1.5253699999999999</v>
      </c>
      <c r="M53">
        <v>-0.58306000000000002</v>
      </c>
    </row>
    <row r="54" spans="1:13" x14ac:dyDescent="0.25">
      <c r="A54">
        <v>1.1628799999999999</v>
      </c>
      <c r="B54">
        <v>-9.5930000000000001E-2</v>
      </c>
      <c r="C54">
        <v>7.8630000000000005E-2</v>
      </c>
      <c r="D54">
        <v>-8.8209999999999997E-2</v>
      </c>
      <c r="E54">
        <v>-0.29008</v>
      </c>
      <c r="F54">
        <v>-0.32719999999999999</v>
      </c>
      <c r="G54">
        <v>-0.28058</v>
      </c>
      <c r="H54">
        <v>-0.50495000000000001</v>
      </c>
      <c r="I54">
        <v>-0.11856999999999999</v>
      </c>
      <c r="J54">
        <v>0.33224999999999999</v>
      </c>
      <c r="K54">
        <v>0.10580000000000001</v>
      </c>
      <c r="L54">
        <v>-0.15551999999999999</v>
      </c>
      <c r="M54">
        <v>0.31056</v>
      </c>
    </row>
    <row r="55" spans="1:13" x14ac:dyDescent="0.25">
      <c r="A55">
        <v>-0.46717999999999998</v>
      </c>
      <c r="B55">
        <v>-0.63014000000000003</v>
      </c>
      <c r="C55">
        <v>-8.4510000000000002E-2</v>
      </c>
      <c r="D55">
        <v>-0.77729999999999999</v>
      </c>
      <c r="E55">
        <v>-0.70072000000000001</v>
      </c>
      <c r="F55">
        <v>-0.70333000000000001</v>
      </c>
      <c r="G55">
        <v>-0.93444000000000005</v>
      </c>
      <c r="H55">
        <v>-0.78236000000000006</v>
      </c>
      <c r="I55">
        <v>-0.44013999999999998</v>
      </c>
      <c r="J55">
        <v>-0.86956</v>
      </c>
      <c r="K55">
        <v>-0.76595000000000002</v>
      </c>
      <c r="L55">
        <v>-0.86863000000000001</v>
      </c>
      <c r="M55">
        <v>0.71226</v>
      </c>
    </row>
    <row r="56" spans="1:13" x14ac:dyDescent="0.25">
      <c r="A56">
        <v>-0.17083999999999999</v>
      </c>
      <c r="B56">
        <v>-0.49787999999999999</v>
      </c>
      <c r="C56">
        <v>0.75299000000000005</v>
      </c>
      <c r="D56">
        <v>-0.68301000000000001</v>
      </c>
      <c r="E56">
        <v>-0.66747000000000001</v>
      </c>
      <c r="F56">
        <v>-0.61958999999999997</v>
      </c>
      <c r="G56">
        <v>-0.85238000000000003</v>
      </c>
      <c r="H56">
        <v>-0.71677000000000002</v>
      </c>
      <c r="I56">
        <v>-0.49309999999999998</v>
      </c>
      <c r="J56">
        <v>-0.81345999999999996</v>
      </c>
      <c r="K56">
        <v>-1.0925800000000001</v>
      </c>
      <c r="L56">
        <v>-0.89756999999999998</v>
      </c>
      <c r="M56">
        <v>-0.36183999999999999</v>
      </c>
    </row>
    <row r="57" spans="1:13" x14ac:dyDescent="0.25">
      <c r="A57">
        <v>1.3146500000000001</v>
      </c>
      <c r="B57">
        <v>0.34748000000000001</v>
      </c>
      <c r="C57">
        <v>2.3521200000000002</v>
      </c>
      <c r="D57">
        <v>-0.51419999999999999</v>
      </c>
      <c r="E57">
        <v>-0.58062000000000002</v>
      </c>
      <c r="F57">
        <v>-0.56125999999999998</v>
      </c>
      <c r="G57">
        <v>-0.74790999999999996</v>
      </c>
      <c r="H57">
        <v>-0.81040000000000001</v>
      </c>
      <c r="I57">
        <v>-0.46905000000000002</v>
      </c>
      <c r="J57">
        <v>-0.41225000000000001</v>
      </c>
      <c r="K57">
        <v>-0.55552999999999997</v>
      </c>
      <c r="L57">
        <v>-0.82984999999999998</v>
      </c>
      <c r="M57">
        <v>-0.94110000000000005</v>
      </c>
    </row>
    <row r="58" spans="1:13" x14ac:dyDescent="0.25">
      <c r="A58">
        <v>-0.55379</v>
      </c>
      <c r="B58">
        <v>-0.33481</v>
      </c>
      <c r="C58">
        <v>-0.36649999999999999</v>
      </c>
      <c r="D58">
        <v>-0.34727000000000002</v>
      </c>
      <c r="E58">
        <v>-0.49521999999999999</v>
      </c>
      <c r="F58">
        <v>-0.38535999999999998</v>
      </c>
      <c r="G58">
        <v>-0.25370999999999999</v>
      </c>
      <c r="H58">
        <v>-0.41221999999999998</v>
      </c>
      <c r="I58">
        <v>-0.37592999999999999</v>
      </c>
      <c r="J58">
        <v>-0.44623000000000002</v>
      </c>
      <c r="K58">
        <v>-0.26262000000000002</v>
      </c>
      <c r="L58">
        <v>-0.41599000000000003</v>
      </c>
      <c r="M58">
        <v>0.64822000000000002</v>
      </c>
    </row>
    <row r="59" spans="1:13" x14ac:dyDescent="0.25">
      <c r="A59">
        <v>-1.5836300000000001</v>
      </c>
      <c r="B59">
        <v>-0.90193000000000001</v>
      </c>
      <c r="C59">
        <v>-1.2740100000000001</v>
      </c>
      <c r="D59">
        <v>-0.37955</v>
      </c>
      <c r="E59">
        <v>-0.58472000000000002</v>
      </c>
      <c r="F59">
        <v>-0.49191000000000001</v>
      </c>
      <c r="G59">
        <v>0.34567999999999999</v>
      </c>
      <c r="H59">
        <v>8.9389999999999997E-2</v>
      </c>
      <c r="I59">
        <v>-0.35802</v>
      </c>
      <c r="J59">
        <v>-0.66839999999999999</v>
      </c>
      <c r="K59">
        <v>0.10947</v>
      </c>
      <c r="L59">
        <v>3.3750000000000002E-2</v>
      </c>
      <c r="M59">
        <v>-0.63836999999999999</v>
      </c>
    </row>
    <row r="60" spans="1:13" x14ac:dyDescent="0.25">
      <c r="A60">
        <v>-0.30417</v>
      </c>
      <c r="B60">
        <v>-0.62570999999999999</v>
      </c>
      <c r="C60">
        <v>-0.64100000000000001</v>
      </c>
      <c r="D60">
        <v>-0.42237999999999998</v>
      </c>
      <c r="E60">
        <v>-0.70506000000000002</v>
      </c>
      <c r="F60">
        <v>-0.60335000000000005</v>
      </c>
      <c r="G60">
        <v>-0.44477</v>
      </c>
      <c r="H60">
        <v>-0.49719000000000002</v>
      </c>
      <c r="I60">
        <v>-0.39384000000000002</v>
      </c>
      <c r="J60">
        <v>-0.69411</v>
      </c>
      <c r="K60">
        <v>-0.35682999999999998</v>
      </c>
      <c r="L60">
        <v>-0.40151999999999999</v>
      </c>
      <c r="M60">
        <v>0.94220999999999999</v>
      </c>
    </row>
    <row r="61" spans="1:13" x14ac:dyDescent="0.25">
      <c r="A61">
        <v>-0.18143000000000001</v>
      </c>
      <c r="B61">
        <v>-1.0305</v>
      </c>
      <c r="C61">
        <v>0.25901999999999997</v>
      </c>
      <c r="D61">
        <v>-0.84279999999999999</v>
      </c>
      <c r="E61">
        <v>-0.96208000000000005</v>
      </c>
      <c r="F61">
        <v>-0.68810000000000004</v>
      </c>
      <c r="G61">
        <v>-1.0939099999999999</v>
      </c>
      <c r="H61">
        <v>-0.97096000000000005</v>
      </c>
      <c r="I61">
        <v>-0.50205999999999995</v>
      </c>
      <c r="J61">
        <v>-1.11574</v>
      </c>
      <c r="K61">
        <v>-1.7916700000000001</v>
      </c>
      <c r="L61">
        <v>-0.96645000000000003</v>
      </c>
      <c r="M61">
        <v>2.29575</v>
      </c>
    </row>
    <row r="63" spans="1:13" x14ac:dyDescent="0.25">
      <c r="B63" t="s">
        <v>30</v>
      </c>
    </row>
    <row r="64" spans="1:13" x14ac:dyDescent="0.25">
      <c r="A64" t="s">
        <v>37</v>
      </c>
      <c r="B64" s="8">
        <f>0.714*MMULT($E$33:$E$45,A49:M49)+0.217*MMULT($F$33:$F$45,A49:M49)+0.067*MMULT($G$33:$G$45,A49:M49)</f>
        <v>2.7587770294578581E-2</v>
      </c>
      <c r="C64" s="8"/>
      <c r="D64" s="8"/>
    </row>
    <row r="65" spans="1:4" x14ac:dyDescent="0.25">
      <c r="A65" t="s">
        <v>8</v>
      </c>
      <c r="B65" s="8">
        <f>0.714*MMULT($E$33:$E$45,A50:M50)+0.217*MMULT($F$33:$F$45,A50:M50)+0.067*MMULT($G$33:$G$45,A50:M50)</f>
        <v>-7.6153574709918959E-2</v>
      </c>
    </row>
    <row r="66" spans="1:4" x14ac:dyDescent="0.25">
      <c r="A66" t="s">
        <v>5</v>
      </c>
      <c r="B66" s="8">
        <f>0.714*MMULT($E$33:$E$45,A51:M51)+0.217*MMULT($F$33:$F$45,A51:M51)+0.067*MMULT($G$33:$G$45,A51:M51)</f>
        <v>0.26670172440313655</v>
      </c>
    </row>
    <row r="67" spans="1:4" x14ac:dyDescent="0.25">
      <c r="A67" t="s">
        <v>4</v>
      </c>
      <c r="B67" s="8">
        <f>0.714*MMULT($E$33:$E$45,A52:M52)+0.217*MMULT($F$33:$F$45,A52:M52)+0.067*MMULT($G$33:$G$45,A52:M52)</f>
        <v>-0.14959863351034997</v>
      </c>
    </row>
    <row r="68" spans="1:4" x14ac:dyDescent="0.25">
      <c r="A68" t="s">
        <v>0</v>
      </c>
      <c r="B68" s="8">
        <f>0.714*MMULT($E$33:$E$45,A53:M53)+0.217*MMULT($F$33:$F$45,A53:M53)+0.067*MMULT($G$33:$G$45,A53:M53)</f>
        <v>3.5642846082343999E-2</v>
      </c>
    </row>
    <row r="69" spans="1:4" x14ac:dyDescent="0.25">
      <c r="A69" t="s">
        <v>7</v>
      </c>
      <c r="B69" s="8">
        <f>0.714*MMULT($E$33:$E$45,A54:M54)+0.217*MMULT($F$33:$F$45,A54:M54)+0.067*MMULT($G$33:$G$45,A54:M54)</f>
        <v>0.15462341584807951</v>
      </c>
    </row>
    <row r="70" spans="1:4" x14ac:dyDescent="0.25">
      <c r="A70" t="s">
        <v>12</v>
      </c>
      <c r="B70" s="8">
        <f>0.714*MMULT($E$33:$E$45,A55:M55)+0.217*MMULT($F$33:$F$45,A55:M55)+0.067*MMULT($G$33:$G$45,A55:M55)</f>
        <v>-6.2119021236847982E-2</v>
      </c>
    </row>
    <row r="71" spans="1:4" x14ac:dyDescent="0.25">
      <c r="A71" t="s">
        <v>11</v>
      </c>
      <c r="B71" s="8">
        <f>0.714*MMULT($E$33:$E$45,A56:M56)+0.217*MMULT($F$33:$F$45,A56:M56)+0.067*MMULT($G$33:$G$45,A56:M56)</f>
        <v>-2.2715898771572225E-2</v>
      </c>
    </row>
    <row r="72" spans="1:4" x14ac:dyDescent="0.25">
      <c r="A72" t="s">
        <v>6</v>
      </c>
      <c r="B72" s="8">
        <f>0.714*MMULT($E$33:$E$45,A57:M57)+0.217*MMULT($F$33:$F$45,A57:M57)+0.067*MMULT($G$33:$G$45,A57:M57)</f>
        <v>0.17480365441376389</v>
      </c>
    </row>
    <row r="73" spans="1:4" x14ac:dyDescent="0.25">
      <c r="A73" t="s">
        <v>9</v>
      </c>
      <c r="B73" s="8">
        <f>0.714*MMULT($E$33:$E$45,A58:M58)+0.217*MMULT($F$33:$F$45,A58:M58)+0.067*MMULT($G$33:$G$45,A58:M58)</f>
        <v>-7.363520007439113E-2</v>
      </c>
    </row>
    <row r="74" spans="1:4" x14ac:dyDescent="0.25">
      <c r="A74" t="s">
        <v>1</v>
      </c>
      <c r="B74" s="8">
        <f>0.714*MMULT($E$33:$E$45,A59:M59)+0.217*MMULT($F$33:$F$45,A59:M59)+0.067*MMULT($G$33:$G$45,A59:M59)</f>
        <v>-0.21056882914788644</v>
      </c>
    </row>
    <row r="75" spans="1:4" x14ac:dyDescent="0.25">
      <c r="A75" t="s">
        <v>3</v>
      </c>
      <c r="B75" s="8">
        <f>0.714*MMULT($E$33:$E$45,A60:M60)+0.217*MMULT($F$33:$F$45,A60:M60)+0.067*MMULT($G$33:$G$45,A60:M60)</f>
        <v>-4.0444245664651851E-2</v>
      </c>
    </row>
    <row r="76" spans="1:4" x14ac:dyDescent="0.25">
      <c r="A76" t="s">
        <v>10</v>
      </c>
      <c r="B76" s="8">
        <f>0.714*MMULT($E$33:$E$45,A61:M61)+0.217*MMULT($F$33:$F$45,A61:M61)+0.067*MMULT($G$33:$G$45,A61:M61)</f>
        <v>-2.4124007926283938E-2</v>
      </c>
    </row>
    <row r="77" spans="1:4" ht="14.4" thickBot="1" x14ac:dyDescent="0.3"/>
    <row r="78" spans="1:4" ht="14.4" thickBot="1" x14ac:dyDescent="0.3">
      <c r="C78" s="9" t="s">
        <v>2</v>
      </c>
      <c r="D78" s="9">
        <v>2.759E-2</v>
      </c>
    </row>
    <row r="79" spans="1:4" ht="14.4" thickBot="1" x14ac:dyDescent="0.3">
      <c r="C79" s="11" t="s">
        <v>5</v>
      </c>
      <c r="D79" s="11">
        <v>0.26669999999999999</v>
      </c>
    </row>
    <row r="80" spans="1:4" ht="14.4" thickBot="1" x14ac:dyDescent="0.3">
      <c r="C80" s="11" t="s">
        <v>6</v>
      </c>
      <c r="D80" s="11">
        <v>0.17480000000000001</v>
      </c>
    </row>
    <row r="81" spans="3:4" ht="14.4" thickBot="1" x14ac:dyDescent="0.3">
      <c r="C81" s="10" t="s">
        <v>7</v>
      </c>
      <c r="D81" s="10">
        <v>0.15462000000000001</v>
      </c>
    </row>
    <row r="82" spans="3:4" ht="14.4" thickBot="1" x14ac:dyDescent="0.3">
      <c r="C82" s="11" t="s">
        <v>0</v>
      </c>
      <c r="D82" s="11">
        <v>3.5639999999999998E-2</v>
      </c>
    </row>
    <row r="83" spans="3:4" ht="14.4" thickBot="1" x14ac:dyDescent="0.3">
      <c r="C83" s="10" t="s">
        <v>11</v>
      </c>
      <c r="D83" s="10">
        <v>-2.2720000000000001E-2</v>
      </c>
    </row>
    <row r="84" spans="3:4" ht="14.4" thickBot="1" x14ac:dyDescent="0.3">
      <c r="C84" s="11" t="s">
        <v>10</v>
      </c>
      <c r="D84" s="11">
        <v>-2.4119999999999999E-2</v>
      </c>
    </row>
    <row r="85" spans="3:4" ht="14.4" thickBot="1" x14ac:dyDescent="0.3">
      <c r="C85" s="10" t="s">
        <v>3</v>
      </c>
      <c r="D85" s="10">
        <v>-4.0439999999999997E-2</v>
      </c>
    </row>
    <row r="86" spans="3:4" ht="14.4" thickBot="1" x14ac:dyDescent="0.3">
      <c r="C86" s="11" t="s">
        <v>12</v>
      </c>
      <c r="D86" s="11">
        <v>-6.2120000000000002E-2</v>
      </c>
    </row>
    <row r="87" spans="3:4" ht="14.4" thickBot="1" x14ac:dyDescent="0.3">
      <c r="C87" s="10" t="s">
        <v>9</v>
      </c>
      <c r="D87" s="10">
        <v>-7.3639999999999997E-2</v>
      </c>
    </row>
    <row r="88" spans="3:4" ht="14.4" thickBot="1" x14ac:dyDescent="0.3">
      <c r="C88" s="10" t="s">
        <v>8</v>
      </c>
      <c r="D88" s="10">
        <v>-7.6149999999999995E-2</v>
      </c>
    </row>
    <row r="89" spans="3:4" ht="14.4" thickBot="1" x14ac:dyDescent="0.3">
      <c r="C89" s="10" t="s">
        <v>4</v>
      </c>
      <c r="D89" s="10">
        <v>-0.14960000000000001</v>
      </c>
    </row>
    <row r="90" spans="3:4" ht="14.4" thickBot="1" x14ac:dyDescent="0.3">
      <c r="C90" s="11" t="s">
        <v>1</v>
      </c>
      <c r="D90" s="11">
        <v>-0.21057000000000001</v>
      </c>
    </row>
  </sheetData>
  <sortState xmlns:xlrd2="http://schemas.microsoft.com/office/spreadsheetml/2017/richdata2" ref="C79:D90">
    <sortCondition descending="1" ref="D79:D90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元宝</dc:creator>
  <cp:lastModifiedBy>元宝</cp:lastModifiedBy>
  <dcterms:created xsi:type="dcterms:W3CDTF">2020-02-26T14:39:12Z</dcterms:created>
  <dcterms:modified xsi:type="dcterms:W3CDTF">2021-02-02T11:53:03Z</dcterms:modified>
</cp:coreProperties>
</file>