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r_dimatteo10_studenti_unisa_it/Documents/C08_GPS/Documenti/Schedule and Cost/"/>
    </mc:Choice>
  </mc:AlternateContent>
  <xr:revisionPtr revIDLastSave="246" documentId="8_{9D6837B0-5E93-4E75-A6A5-56D08CF82228}" xr6:coauthVersionLast="47" xr6:coauthVersionMax="47" xr10:uidLastSave="{173663D6-0F69-4A73-AD8D-2FF4896DAF78}"/>
  <bookViews>
    <workbookView xWindow="-110" yWindow="-110" windowWidth="19420" windowHeight="10300" tabRatio="515" activeTab="1" xr2:uid="{00000000-000D-0000-FFFF-FFFF00000000}"/>
  </bookViews>
  <sheets>
    <sheet name="Definizioni" sheetId="3" r:id="rId1"/>
    <sheet name="Tabella" sheetId="1" r:id="rId2"/>
    <sheet name="Grafici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9" i="1"/>
  <c r="J5" i="1"/>
  <c r="J12" i="1" s="1"/>
  <c r="N5" i="1"/>
  <c r="I5" i="1"/>
  <c r="F5" i="1"/>
  <c r="M5" i="1"/>
  <c r="M9" i="1" s="1"/>
  <c r="L5" i="1"/>
  <c r="L12" i="1" s="1"/>
  <c r="K5" i="1"/>
  <c r="K12" i="1" s="1"/>
  <c r="B5" i="1"/>
  <c r="G5" i="1"/>
  <c r="G9" i="1" s="1"/>
  <c r="H5" i="1"/>
  <c r="F9" i="1"/>
  <c r="E5" i="1"/>
  <c r="E12" i="1" s="1"/>
  <c r="C5" i="1"/>
  <c r="C9" i="1" s="1"/>
  <c r="D5" i="1"/>
  <c r="D10" i="1" s="1"/>
  <c r="J11" i="1" l="1"/>
  <c r="J14" i="1" s="1"/>
  <c r="N9" i="1"/>
  <c r="N10" i="1"/>
  <c r="N11" i="1"/>
  <c r="N14" i="1" s="1"/>
  <c r="N15" i="1" s="1"/>
  <c r="N12" i="1"/>
  <c r="B14" i="1"/>
  <c r="B13" i="1" s="1"/>
  <c r="B10" i="1"/>
  <c r="I9" i="1"/>
  <c r="B12" i="1"/>
  <c r="I10" i="1"/>
  <c r="B11" i="1"/>
  <c r="I11" i="1"/>
  <c r="I14" i="1" s="1"/>
  <c r="I12" i="1"/>
  <c r="M10" i="1"/>
  <c r="M11" i="1"/>
  <c r="M14" i="1" s="1"/>
  <c r="M13" i="1" s="1"/>
  <c r="M12" i="1"/>
  <c r="M15" i="1"/>
  <c r="L11" i="1"/>
  <c r="L16" i="1" s="1"/>
  <c r="L17" i="1" s="1"/>
  <c r="L9" i="1"/>
  <c r="L10" i="1"/>
  <c r="K9" i="1"/>
  <c r="K11" i="1"/>
  <c r="K16" i="1" s="1"/>
  <c r="K17" i="1" s="1"/>
  <c r="K10" i="1"/>
  <c r="E11" i="1"/>
  <c r="E14" i="1" s="1"/>
  <c r="E15" i="1" s="1"/>
  <c r="G12" i="1"/>
  <c r="F10" i="1"/>
  <c r="F11" i="1"/>
  <c r="F12" i="1"/>
  <c r="F16" i="1" s="1"/>
  <c r="F17" i="1" s="1"/>
  <c r="G10" i="1"/>
  <c r="G11" i="1"/>
  <c r="G14" i="1" s="1"/>
  <c r="H10" i="1"/>
  <c r="H11" i="1"/>
  <c r="H14" i="1" s="1"/>
  <c r="H9" i="1"/>
  <c r="H12" i="1"/>
  <c r="F14" i="1"/>
  <c r="F15" i="1" s="1"/>
  <c r="E9" i="1"/>
  <c r="E10" i="1"/>
  <c r="C10" i="1"/>
  <c r="C12" i="1"/>
  <c r="C11" i="1"/>
  <c r="C14" i="1" s="1"/>
  <c r="C15" i="1" s="1"/>
  <c r="B9" i="1"/>
  <c r="D11" i="1"/>
  <c r="D14" i="1" s="1"/>
  <c r="D13" i="1" s="1"/>
  <c r="D9" i="1"/>
  <c r="D12" i="1"/>
  <c r="K14" i="1" l="1"/>
  <c r="K15" i="1" s="1"/>
  <c r="J15" i="1"/>
  <c r="J13" i="1"/>
  <c r="M16" i="1"/>
  <c r="M17" i="1" s="1"/>
  <c r="J16" i="1"/>
  <c r="J17" i="1" s="1"/>
  <c r="N16" i="1"/>
  <c r="N17" i="1" s="1"/>
  <c r="N13" i="1"/>
  <c r="I16" i="1"/>
  <c r="I17" i="1" s="1"/>
  <c r="I15" i="1"/>
  <c r="I13" i="1"/>
  <c r="L14" i="1"/>
  <c r="L15" i="1" s="1"/>
  <c r="L13" i="1"/>
  <c r="K13" i="1"/>
  <c r="E13" i="1"/>
  <c r="G13" i="1"/>
  <c r="G15" i="1"/>
  <c r="G16" i="1"/>
  <c r="G17" i="1" s="1"/>
  <c r="E16" i="1"/>
  <c r="E17" i="1" s="1"/>
  <c r="H13" i="1"/>
  <c r="H15" i="1"/>
  <c r="H16" i="1"/>
  <c r="H17" i="1" s="1"/>
  <c r="F13" i="1"/>
  <c r="C16" i="1"/>
  <c r="C17" i="1" s="1"/>
  <c r="C13" i="1"/>
  <c r="B16" i="1"/>
  <c r="B17" i="1" s="1"/>
  <c r="D16" i="1"/>
  <c r="D17" i="1" s="1"/>
  <c r="D15" i="1"/>
  <c r="B15" i="1"/>
</calcChain>
</file>

<file path=xl/sharedStrings.xml><?xml version="1.0" encoding="utf-8"?>
<sst xmlns="http://schemas.openxmlformats.org/spreadsheetml/2006/main" count="98" uniqueCount="95">
  <si>
    <t>Metric</t>
  </si>
  <si>
    <t>Budget at Completion (BAC)</t>
  </si>
  <si>
    <t>Earned Value (EV)</t>
  </si>
  <si>
    <t>Actual Cost (AC)</t>
  </si>
  <si>
    <t>Planned Value (PV)</t>
  </si>
  <si>
    <t>%Progress</t>
  </si>
  <si>
    <t>Cost Variance (CV)</t>
  </si>
  <si>
    <t>Schedule Variance (SV)</t>
  </si>
  <si>
    <t>Cost Performance Index (CPI)</t>
  </si>
  <si>
    <t>Schedule Performance Index (SPI)</t>
  </si>
  <si>
    <t>Estimate to Completion (ETC)</t>
  </si>
  <si>
    <t>Estimate at Completion (EAC)</t>
  </si>
  <si>
    <t>Variance at Completion (VAC)</t>
  </si>
  <si>
    <t>Average Index</t>
  </si>
  <si>
    <t>Stato</t>
  </si>
  <si>
    <t>Nota</t>
  </si>
  <si>
    <t>Progetto ReStart</t>
  </si>
  <si>
    <t>Project Manager: Rebecca Di Matteo, Leonardo Monaco</t>
  </si>
  <si>
    <t>First Status Report  (RAD-SDD)</t>
  </si>
  <si>
    <t>Project Earned Value Analysis</t>
  </si>
  <si>
    <t>Abbrev.</t>
  </si>
  <si>
    <t>Descrizione</t>
  </si>
  <si>
    <t>Formula/Value</t>
  </si>
  <si>
    <t>Budget at Completion</t>
  </si>
  <si>
    <t>BAC</t>
  </si>
  <si>
    <t>N/A</t>
  </si>
  <si>
    <t>Actual Cost</t>
  </si>
  <si>
    <t>AC</t>
  </si>
  <si>
    <t>Earned Value</t>
  </si>
  <si>
    <t>EV</t>
  </si>
  <si>
    <t>Planned Value</t>
  </si>
  <si>
    <t>PV</t>
  </si>
  <si>
    <t>Cost Variance</t>
  </si>
  <si>
    <t>CV</t>
  </si>
  <si>
    <t>Earned Value–Actual Cost
EV–AC</t>
  </si>
  <si>
    <t>Cost Performance Index</t>
  </si>
  <si>
    <t>CPI</t>
  </si>
  <si>
    <t>Earned Value/
Actual Cost
EV/AC</t>
  </si>
  <si>
    <t>Schedule Variance</t>
  </si>
  <si>
    <t>SV</t>
  </si>
  <si>
    <t>Earned Value–Planned Value
EV–PV</t>
  </si>
  <si>
    <t>Schedule Performance Index</t>
  </si>
  <si>
    <t>SPI</t>
  </si>
  <si>
    <t>Earned Value/Planned Value
EV/PV</t>
  </si>
  <si>
    <t>Estimate to Completion</t>
  </si>
  <si>
    <t>ETC</t>
  </si>
  <si>
    <t>Estimate at Completion–Actual Cost
EAC–AC</t>
  </si>
  <si>
    <t>Estimate at Completion</t>
  </si>
  <si>
    <t>EAC</t>
  </si>
  <si>
    <t>Budget at Completion/Cost Performance Index
BAC/CPI</t>
  </si>
  <si>
    <t>Variance at Completion</t>
  </si>
  <si>
    <t>VAC</t>
  </si>
  <si>
    <t>Budget at Completion–Estimate at Completion
BAC–EAC</t>
  </si>
  <si>
    <t>Status</t>
  </si>
  <si>
    <t>(Cost Performance Index+Schedule Performance Index)/2
(CPI+SPI)/2</t>
  </si>
  <si>
    <t>GREEN = On track</t>
  </si>
  <si>
    <t>&gt;1.0</t>
  </si>
  <si>
    <t>YELLOW = Slightly behind schedule or budget</t>
  </si>
  <si>
    <t>&gt;0.85</t>
  </si>
  <si>
    <t>RED = Needs immediate attention</t>
  </si>
  <si>
    <t>&gt;0.65</t>
  </si>
  <si>
    <t>BLACK = Killed or Restore</t>
  </si>
  <si>
    <t>&lt;0.65</t>
  </si>
  <si>
    <t>05/12/2023</t>
  </si>
  <si>
    <t>Costo di base per il 100% del progetto.</t>
  </si>
  <si>
    <t>Costi totali effettivamente sostenuti finora.</t>
  </si>
  <si>
    <t>Importo del budget guadagnato finora in base al lavoro fisico svolto, senza riferimento ai costi effettivi.</t>
  </si>
  <si>
    <t>Il budget per il lavoro fisico programmato per essere completato entro la fine del periodo di tempo.</t>
  </si>
  <si>
    <t>Misura del superamento dei costi. La differenza tra il budget per il lavoro effettivamente svolto finora e i costi effettivi finora.</t>
  </si>
  <si>
    <t>Rapporto efficienza-costo. Un CPI pari a 1,00 significa che i costi finora sono esattamente gli stessi del budget per il lavoro effettivamente svolto finora.</t>
  </si>
  <si>
    <t>Misura dello slittamento del programma. La differenza tra il budget per il lavoro effettivamente svolto finora e il costo preventivato del lavoro programmato.</t>
  </si>
  <si>
    <t>Il rapporto di efficienza della pianificazione. Un SPI di 1.0 significa che il progetto è esattamente nei tempi previsti.</t>
  </si>
  <si>
    <t>Il costo aggiuntivo previsto per il completamento.</t>
  </si>
  <si>
    <t>Costo totale previsto basato sull'attuale rapporto di efficienza dei costi.</t>
  </si>
  <si>
    <t>Superamento del costo stimato alla fine del progetto.</t>
  </si>
  <si>
    <t>Media di CPI e SPI.</t>
  </si>
  <si>
    <t>24/11/2023</t>
  </si>
  <si>
    <t>PV * Percent Complete</t>
  </si>
  <si>
    <t>RAD Requirement Specification</t>
  </si>
  <si>
    <t>RAD Analisys Model</t>
  </si>
  <si>
    <t>16/11/2023</t>
  </si>
  <si>
    <t>SDD</t>
  </si>
  <si>
    <t>08/12/2023</t>
  </si>
  <si>
    <t>ODD</t>
  </si>
  <si>
    <t>TP-TCS</t>
  </si>
  <si>
    <t>Second Status Report    (TP-TCS-ODD)</t>
  </si>
  <si>
    <t>19/12/2023</t>
  </si>
  <si>
    <t>05//12//2023</t>
  </si>
  <si>
    <t xml:space="preserve">Source Code </t>
  </si>
  <si>
    <t>Testing</t>
  </si>
  <si>
    <t>Manuali</t>
  </si>
  <si>
    <t>Third Status Report</t>
  </si>
  <si>
    <t>La stesura del codice non è ancora stata terminata ci troviamo all'incirca al 45% del lavoro svolto</t>
  </si>
  <si>
    <t>Fourth Status Report</t>
  </si>
  <si>
    <t>Final Status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</si>
</sst>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0_);[Red]\(0\)"/>
  </numFmts>
  <fonts count="1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C3FC5"/>
        <bgColor indexed="64"/>
      </patternFill>
    </fill>
    <fill>
      <patternFill patternType="solid">
        <fgColor rgb="FFE6E1FF"/>
        <bgColor indexed="64"/>
      </patternFill>
    </fill>
  </fills>
  <borders count="2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55"/>
      </top>
      <bottom/>
      <diagonal/>
    </border>
    <border>
      <left style="thin">
        <color auto="1"/>
      </left>
      <right style="thin">
        <color auto="1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55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55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</cellStyleXfs>
  <cellXfs count="66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165" fontId="1" fillId="4" borderId="7" xfId="1" applyNumberFormat="1" applyFill="1" applyBorder="1" applyAlignment="1" applyProtection="1">
      <alignment horizontal="center" vertical="center"/>
    </xf>
    <xf numFmtId="0" fontId="8" fillId="0" borderId="0" xfId="0" applyFont="1"/>
    <xf numFmtId="2" fontId="1" fillId="3" borderId="8" xfId="1" applyNumberFormat="1" applyFill="1" applyBorder="1" applyAlignment="1" applyProtection="1">
      <alignment horizontal="center"/>
    </xf>
    <xf numFmtId="0" fontId="14" fillId="0" borderId="0" xfId="0" applyFont="1" applyAlignment="1">
      <alignment vertical="center" wrapText="1"/>
    </xf>
    <xf numFmtId="0" fontId="0" fillId="0" borderId="10" xfId="0" applyBorder="1"/>
    <xf numFmtId="0" fontId="0" fillId="0" borderId="10" xfId="0" applyBorder="1" applyAlignment="1">
      <alignment horizontal="center"/>
    </xf>
    <xf numFmtId="0" fontId="14" fillId="0" borderId="10" xfId="0" applyFont="1" applyBorder="1" applyAlignment="1">
      <alignment wrapText="1"/>
    </xf>
    <xf numFmtId="0" fontId="0" fillId="0" borderId="11" xfId="0" applyBorder="1"/>
    <xf numFmtId="0" fontId="0" fillId="0" borderId="11" xfId="0" applyBorder="1" applyAlignment="1">
      <alignment horizontal="center"/>
    </xf>
    <xf numFmtId="0" fontId="14" fillId="0" borderId="11" xfId="0" applyFont="1" applyBorder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0" fillId="0" borderId="12" xfId="0" applyBorder="1"/>
    <xf numFmtId="0" fontId="0" fillId="0" borderId="12" xfId="0" applyBorder="1" applyAlignment="1">
      <alignment horizontal="center"/>
    </xf>
    <xf numFmtId="0" fontId="14" fillId="0" borderId="12" xfId="0" applyFont="1" applyBorder="1" applyAlignment="1">
      <alignment wrapText="1"/>
    </xf>
    <xf numFmtId="0" fontId="0" fillId="0" borderId="13" xfId="0" applyBorder="1"/>
    <xf numFmtId="0" fontId="0" fillId="0" borderId="13" xfId="0" applyBorder="1" applyAlignment="1">
      <alignment horizontal="center"/>
    </xf>
    <xf numFmtId="0" fontId="14" fillId="0" borderId="13" xfId="0" applyFont="1" applyBorder="1" applyAlignment="1">
      <alignment wrapText="1"/>
    </xf>
    <xf numFmtId="0" fontId="0" fillId="0" borderId="13" xfId="0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wrapText="1"/>
    </xf>
    <xf numFmtId="0" fontId="0" fillId="0" borderId="14" xfId="0" applyBorder="1" applyAlignment="1">
      <alignment horizontal="center"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6" borderId="13" xfId="0" applyFill="1" applyBorder="1" applyAlignment="1">
      <alignment wrapText="1"/>
    </xf>
    <xf numFmtId="0" fontId="0" fillId="7" borderId="11" xfId="0" applyFill="1" applyBorder="1" applyAlignment="1">
      <alignment wrapText="1"/>
    </xf>
    <xf numFmtId="0" fontId="0" fillId="8" borderId="11" xfId="0" applyFill="1" applyBorder="1" applyAlignment="1">
      <alignment wrapText="1"/>
    </xf>
    <xf numFmtId="0" fontId="0" fillId="0" borderId="16" xfId="0" applyBorder="1"/>
    <xf numFmtId="0" fontId="0" fillId="0" borderId="16" xfId="0" applyBorder="1" applyAlignment="1">
      <alignment horizontal="center"/>
    </xf>
    <xf numFmtId="0" fontId="16" fillId="9" borderId="16" xfId="0" applyFont="1" applyFill="1" applyBorder="1" applyAlignment="1">
      <alignment wrapText="1"/>
    </xf>
    <xf numFmtId="0" fontId="15" fillId="5" borderId="17" xfId="0" applyFont="1" applyFill="1" applyBorder="1" applyAlignment="1">
      <alignment horizontal="center"/>
    </xf>
    <xf numFmtId="0" fontId="15" fillId="5" borderId="18" xfId="0" applyFont="1" applyFill="1" applyBorder="1" applyAlignment="1">
      <alignment horizontal="center"/>
    </xf>
    <xf numFmtId="0" fontId="15" fillId="5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20" xfId="0" applyBorder="1" applyAlignment="1">
      <alignment wrapText="1"/>
    </xf>
    <xf numFmtId="0" fontId="6" fillId="10" borderId="2" xfId="1" applyFont="1" applyFill="1" applyBorder="1" applyAlignment="1" applyProtection="1">
      <alignment horizontal="center" wrapText="1"/>
      <protection locked="0"/>
    </xf>
    <xf numFmtId="2" fontId="4" fillId="10" borderId="5" xfId="1" applyNumberFormat="1" applyFont="1" applyFill="1" applyBorder="1" applyAlignment="1" applyProtection="1">
      <alignment horizontal="left" wrapText="1"/>
      <protection locked="0"/>
    </xf>
    <xf numFmtId="165" fontId="4" fillId="10" borderId="6" xfId="1" applyNumberFormat="1" applyFont="1" applyFill="1" applyBorder="1" applyAlignment="1" applyProtection="1">
      <alignment horizontal="left" vertical="center" wrapText="1"/>
      <protection locked="0"/>
    </xf>
    <xf numFmtId="0" fontId="4" fillId="10" borderId="8" xfId="0" applyFont="1" applyFill="1" applyBorder="1" applyAlignment="1">
      <alignment horizontal="left" vertical="center"/>
    </xf>
    <xf numFmtId="0" fontId="4" fillId="10" borderId="5" xfId="1" applyFont="1" applyFill="1" applyBorder="1" applyAlignment="1" applyProtection="1">
      <alignment horizontal="left" wrapText="1"/>
      <protection locked="0"/>
    </xf>
    <xf numFmtId="165" fontId="4" fillId="10" borderId="5" xfId="1" applyNumberFormat="1" applyFont="1" applyFill="1" applyBorder="1" applyAlignment="1" applyProtection="1">
      <alignment horizontal="left" wrapText="1"/>
      <protection locked="0"/>
    </xf>
    <xf numFmtId="14" fontId="4" fillId="10" borderId="3" xfId="1" applyNumberFormat="1" applyFont="1" applyFill="1" applyBorder="1" applyAlignment="1" applyProtection="1">
      <alignment horizontal="center"/>
      <protection locked="0"/>
    </xf>
    <xf numFmtId="164" fontId="1" fillId="11" borderId="8" xfId="1" applyNumberFormat="1" applyFill="1" applyBorder="1" applyAlignment="1" applyProtection="1">
      <alignment horizontal="right"/>
      <protection locked="0"/>
    </xf>
    <xf numFmtId="9" fontId="2" fillId="11" borderId="8" xfId="2" applyNumberFormat="1" applyFill="1" applyBorder="1" applyAlignment="1" applyProtection="1">
      <alignment horizontal="right"/>
      <protection locked="0"/>
    </xf>
    <xf numFmtId="164" fontId="2" fillId="11" borderId="8" xfId="2" applyNumberFormat="1" applyFill="1" applyBorder="1" applyAlignment="1" applyProtection="1">
      <alignment horizontal="right"/>
    </xf>
    <xf numFmtId="10" fontId="2" fillId="11" borderId="8" xfId="2" applyNumberFormat="1" applyFill="1" applyBorder="1" applyAlignment="1" applyProtection="1">
      <alignment horizontal="right"/>
    </xf>
    <xf numFmtId="0" fontId="11" fillId="11" borderId="8" xfId="0" applyFont="1" applyFill="1" applyBorder="1" applyAlignment="1">
      <alignment horizontal="center" vertical="center" wrapText="1"/>
    </xf>
    <xf numFmtId="0" fontId="0" fillId="11" borderId="8" xfId="0" applyFill="1" applyBorder="1" applyAlignment="1">
      <alignment horizontal="left" vertical="center" wrapText="1"/>
    </xf>
    <xf numFmtId="0" fontId="0" fillId="11" borderId="0" xfId="0" applyFill="1" applyAlignment="1">
      <alignment wrapText="1"/>
    </xf>
    <xf numFmtId="0" fontId="12" fillId="0" borderId="0" xfId="0" applyFont="1" applyAlignment="1" applyProtection="1">
      <alignment horizontal="left"/>
      <protection locked="0"/>
    </xf>
    <xf numFmtId="0" fontId="13" fillId="0" borderId="0" xfId="0" applyFont="1" applyAlignment="1">
      <alignment horizontal="left" vertical="center" wrapText="1"/>
    </xf>
    <xf numFmtId="0" fontId="10" fillId="11" borderId="8" xfId="0" applyFont="1" applyFill="1" applyBorder="1" applyAlignment="1">
      <alignment horizontal="left" vertical="top" wrapText="1"/>
    </xf>
    <xf numFmtId="0" fontId="7" fillId="11" borderId="8" xfId="0" applyFont="1" applyFill="1" applyBorder="1" applyAlignment="1">
      <alignment horizontal="left" vertical="top" wrapText="1"/>
    </xf>
    <xf numFmtId="0" fontId="11" fillId="11" borderId="4" xfId="0" applyFont="1" applyFill="1" applyBorder="1" applyAlignment="1">
      <alignment horizontal="left" vertical="center" wrapText="1"/>
    </xf>
    <xf numFmtId="0" fontId="11" fillId="11" borderId="21" xfId="0" applyFont="1" applyFill="1" applyBorder="1" applyAlignment="1">
      <alignment horizontal="left" vertical="center" wrapText="1"/>
    </xf>
    <xf numFmtId="0" fontId="9" fillId="11" borderId="9" xfId="0" applyFont="1" applyFill="1" applyBorder="1" applyAlignment="1">
      <alignment horizontal="left" vertical="center" wrapText="1"/>
    </xf>
    <xf numFmtId="0" fontId="9" fillId="11" borderId="21" xfId="0" applyFont="1" applyFill="1" applyBorder="1" applyAlignment="1">
      <alignment horizontal="left" vertical="center" wrapText="1"/>
    </xf>
  </cellXfs>
  <cellStyles count="3">
    <cellStyle name="Normale" xfId="0" builtinId="0"/>
    <cellStyle name="Output" xfId="2" builtinId="21"/>
    <cellStyle name="Titolo 4" xfId="1" builtinId="19"/>
  </cellStyles>
  <dxfs count="18"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18"/>
      </font>
      <fill>
        <patternFill>
          <bgColor indexed="26"/>
        </patternFill>
      </fill>
    </dxf>
    <dxf>
      <font>
        <b/>
        <i val="0"/>
        <condense val="0"/>
        <extend val="0"/>
        <color indexed="43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6"/>
      </font>
      <fill>
        <patternFill>
          <bgColor indexed="13"/>
        </patternFill>
      </fill>
    </dxf>
    <dxf>
      <font>
        <b/>
        <i val="0"/>
        <condense val="0"/>
        <extend val="0"/>
        <color indexed="43"/>
      </font>
      <fill>
        <patternFill>
          <bgColor indexed="58"/>
        </patternFill>
      </fill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€&quot;\ #,##0.00"/>
      <fill>
        <patternFill patternType="solid">
          <fgColor indexed="64"/>
          <bgColor rgb="FFE6E1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4" formatCode="&quot;€&quot;\ #,##0.00"/>
      <fill>
        <patternFill patternType="solid">
          <fgColor indexed="64"/>
          <bgColor rgb="FFE6E1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4" formatCode="&quot;€&quot;\ #,##0.00"/>
      <fill>
        <patternFill patternType="solid">
          <fgColor indexed="64"/>
          <bgColor rgb="FFE6E1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€&quot;\ #,##0.00"/>
      <fill>
        <patternFill patternType="solid">
          <fgColor indexed="64"/>
          <bgColor rgb="FFE6E1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4" formatCode="&quot;€&quot;\ #,##0.00"/>
      <fill>
        <patternFill patternType="solid">
          <fgColor indexed="64"/>
          <bgColor rgb="FFE6E1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€&quot;\ #,##0.00"/>
      <fill>
        <patternFill patternType="solid">
          <fgColor indexed="64"/>
          <bgColor indexed="47"/>
        </patternFill>
      </fill>
      <alignment horizontal="right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5" formatCode="0_);[Red]\(0\)"/>
      <fill>
        <patternFill patternType="solid">
          <fgColor indexed="64"/>
          <bgColor rgb="FF8C3FC5"/>
        </patternFill>
      </fill>
      <alignment horizontal="left" vertical="bottom" textRotation="0" wrapText="1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solid">
          <fgColor indexed="64"/>
          <bgColor indexed="47"/>
        </patternFill>
      </fill>
      <alignment horizontal="right" vertical="bottom" textRotation="0" wrapText="0" relativeIndent="0" justifyLastLine="0" shrinkToFit="0" readingOrder="0"/>
      <border diagonalUp="0" diagonalDown="0" outline="0"/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</dxfs>
  <tableStyles count="0" defaultTableStyle="TableStyleMedium2" defaultPivotStyle="PivotStyleLight16"/>
  <colors>
    <mruColors>
      <color rgb="FFE6E1FF"/>
      <color rgb="FF8C3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Performance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Tabella!$A$11</c:f>
              <c:strCache>
                <c:ptCount val="1"/>
                <c:pt idx="0">
                  <c:v>Cost Performance Index (CPI)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Tabella!$B$3:$F$3</c:f>
              <c:strCache>
                <c:ptCount val="5"/>
                <c:pt idx="0">
                  <c:v>16/11/2023</c:v>
                </c:pt>
                <c:pt idx="1">
                  <c:v>24/11/2023</c:v>
                </c:pt>
                <c:pt idx="2">
                  <c:v>05/12/2023</c:v>
                </c:pt>
                <c:pt idx="3">
                  <c:v>05//12//2023</c:v>
                </c:pt>
                <c:pt idx="4">
                  <c:v>08/12/2023</c:v>
                </c:pt>
              </c:strCache>
            </c:strRef>
          </c:cat>
          <c:val>
            <c:numRef>
              <c:f>Tabella!$B$11:$F$11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E-4407-A669-A32D4ABF7FBA}"/>
            </c:ext>
          </c:extLst>
        </c:ser>
        <c:ser>
          <c:idx val="1"/>
          <c:order val="1"/>
          <c:tx>
            <c:strRef>
              <c:f>Tabella!$A$12</c:f>
              <c:strCache>
                <c:ptCount val="1"/>
                <c:pt idx="0">
                  <c:v>Schedule Performance Index (SPI)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Tabella!$B$3:$F$3</c:f>
              <c:strCache>
                <c:ptCount val="5"/>
                <c:pt idx="0">
                  <c:v>16/11/2023</c:v>
                </c:pt>
                <c:pt idx="1">
                  <c:v>24/11/2023</c:v>
                </c:pt>
                <c:pt idx="2">
                  <c:v>05/12/2023</c:v>
                </c:pt>
                <c:pt idx="3">
                  <c:v>05//12//2023</c:v>
                </c:pt>
                <c:pt idx="4">
                  <c:v>08/12/2023</c:v>
                </c:pt>
              </c:strCache>
            </c:strRef>
          </c:cat>
          <c:val>
            <c:numRef>
              <c:f>Tabella!$B$12:$F$12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E-4407-A669-A32D4ABF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404335"/>
        <c:axId val="1761403503"/>
      </c:lineChart>
      <c:catAx>
        <c:axId val="176140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1403503"/>
        <c:crosses val="autoZero"/>
        <c:auto val="1"/>
        <c:lblAlgn val="ctr"/>
        <c:lblOffset val="100"/>
        <c:noMultiLvlLbl val="0"/>
      </c:catAx>
      <c:valAx>
        <c:axId val="17614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Percentuali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1404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Variance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Tabella!$A$13</c:f>
              <c:strCache>
                <c:ptCount val="1"/>
                <c:pt idx="0">
                  <c:v>Estimate to Completion (ETC)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Tabella!$B$3:$F$3</c:f>
              <c:strCache>
                <c:ptCount val="5"/>
                <c:pt idx="0">
                  <c:v>16/11/2023</c:v>
                </c:pt>
                <c:pt idx="1">
                  <c:v>24/11/2023</c:v>
                </c:pt>
                <c:pt idx="2">
                  <c:v>05/12/2023</c:v>
                </c:pt>
                <c:pt idx="3">
                  <c:v>05//12//2023</c:v>
                </c:pt>
                <c:pt idx="4">
                  <c:v>08/12/2023</c:v>
                </c:pt>
              </c:strCache>
            </c:strRef>
          </c:cat>
          <c:val>
            <c:numRef>
              <c:f>Tabella!$B$13:$F$13</c:f>
              <c:numCache>
                <c:formatCode>"€"\ #,##0.00</c:formatCode>
                <c:ptCount val="5"/>
                <c:pt idx="0">
                  <c:v>0</c:v>
                </c:pt>
                <c:pt idx="1">
                  <c:v>800</c:v>
                </c:pt>
                <c:pt idx="2">
                  <c:v>1300</c:v>
                </c:pt>
                <c:pt idx="3">
                  <c:v>0</c:v>
                </c:pt>
                <c:pt idx="4">
                  <c:v>1940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2-4F93-B4B5-AE118EE1ECD4}"/>
            </c:ext>
          </c:extLst>
        </c:ser>
        <c:ser>
          <c:idx val="1"/>
          <c:order val="1"/>
          <c:tx>
            <c:strRef>
              <c:f>Tabella!$A$14</c:f>
              <c:strCache>
                <c:ptCount val="1"/>
                <c:pt idx="0">
                  <c:v>Estimate at Completion (EAC)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Tabella!$B$3:$F$3</c:f>
              <c:strCache>
                <c:ptCount val="5"/>
                <c:pt idx="0">
                  <c:v>16/11/2023</c:v>
                </c:pt>
                <c:pt idx="1">
                  <c:v>24/11/2023</c:v>
                </c:pt>
                <c:pt idx="2">
                  <c:v>05/12/2023</c:v>
                </c:pt>
                <c:pt idx="3">
                  <c:v>05//12//2023</c:v>
                </c:pt>
                <c:pt idx="4">
                  <c:v>08/12/2023</c:v>
                </c:pt>
              </c:strCache>
            </c:strRef>
          </c:cat>
          <c:val>
            <c:numRef>
              <c:f>Tabella!$B$14:$F$14</c:f>
              <c:numCache>
                <c:formatCode>"€"\ #,##0.00</c:formatCode>
                <c:ptCount val="5"/>
                <c:pt idx="0">
                  <c:v>800</c:v>
                </c:pt>
                <c:pt idx="1">
                  <c:v>1300</c:v>
                </c:pt>
                <c:pt idx="2">
                  <c:v>1940</c:v>
                </c:pt>
                <c:pt idx="3">
                  <c:v>1940</c:v>
                </c:pt>
                <c:pt idx="4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2-4F93-B4B5-AE118EE1ECD4}"/>
            </c:ext>
          </c:extLst>
        </c:ser>
        <c:ser>
          <c:idx val="2"/>
          <c:order val="2"/>
          <c:tx>
            <c:strRef>
              <c:f>Tabella!$A$15</c:f>
              <c:strCache>
                <c:ptCount val="1"/>
                <c:pt idx="0">
                  <c:v>Variance at Completion (VAC)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Tabella!$B$3:$F$3</c:f>
              <c:strCache>
                <c:ptCount val="5"/>
                <c:pt idx="0">
                  <c:v>16/11/2023</c:v>
                </c:pt>
                <c:pt idx="1">
                  <c:v>24/11/2023</c:v>
                </c:pt>
                <c:pt idx="2">
                  <c:v>05/12/2023</c:v>
                </c:pt>
                <c:pt idx="3">
                  <c:v>05//12//2023</c:v>
                </c:pt>
                <c:pt idx="4">
                  <c:v>08/12/2023</c:v>
                </c:pt>
              </c:strCache>
            </c:strRef>
          </c:cat>
          <c:val>
            <c:numRef>
              <c:f>Tabella!$B$15:$F$15</c:f>
              <c:numCache>
                <c:formatCode>"€"\ 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92-4F93-B4B5-AE118EE1E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404335"/>
        <c:axId val="1761403503"/>
      </c:lineChart>
      <c:catAx>
        <c:axId val="176140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1403503"/>
        <c:crosses val="autoZero"/>
        <c:auto val="1"/>
        <c:lblAlgn val="ctr"/>
        <c:lblOffset val="100"/>
        <c:noMultiLvlLbl val="0"/>
      </c:catAx>
      <c:valAx>
        <c:axId val="17614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1404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Earned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Tabella!$A$4</c:f>
              <c:strCache>
                <c:ptCount val="1"/>
                <c:pt idx="0">
                  <c:v>Budget at Completion (BAC)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Tabella!$B$3:$F$3</c:f>
              <c:strCache>
                <c:ptCount val="5"/>
                <c:pt idx="0">
                  <c:v>16/11/2023</c:v>
                </c:pt>
                <c:pt idx="1">
                  <c:v>24/11/2023</c:v>
                </c:pt>
                <c:pt idx="2">
                  <c:v>05/12/2023</c:v>
                </c:pt>
                <c:pt idx="3">
                  <c:v>05//12//2023</c:v>
                </c:pt>
                <c:pt idx="4">
                  <c:v>08/12/2023</c:v>
                </c:pt>
              </c:strCache>
            </c:strRef>
          </c:cat>
          <c:val>
            <c:numRef>
              <c:f>Tabella!$B$4:$F$4</c:f>
              <c:numCache>
                <c:formatCode>"€"\ #,##0.00</c:formatCode>
                <c:ptCount val="5"/>
                <c:pt idx="0">
                  <c:v>800</c:v>
                </c:pt>
                <c:pt idx="1">
                  <c:v>1300</c:v>
                </c:pt>
                <c:pt idx="2">
                  <c:v>1940</c:v>
                </c:pt>
                <c:pt idx="3">
                  <c:v>1940</c:v>
                </c:pt>
                <c:pt idx="4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E-45EA-9F55-8FFDD7B30C23}"/>
            </c:ext>
          </c:extLst>
        </c:ser>
        <c:ser>
          <c:idx val="1"/>
          <c:order val="1"/>
          <c:tx>
            <c:strRef>
              <c:f>Tabella!$A$5</c:f>
              <c:strCache>
                <c:ptCount val="1"/>
                <c:pt idx="0">
                  <c:v>Earned Value (EV)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Tabella!$B$3:$F$3</c:f>
              <c:strCache>
                <c:ptCount val="5"/>
                <c:pt idx="0">
                  <c:v>16/11/2023</c:v>
                </c:pt>
                <c:pt idx="1">
                  <c:v>24/11/2023</c:v>
                </c:pt>
                <c:pt idx="2">
                  <c:v>05/12/2023</c:v>
                </c:pt>
                <c:pt idx="3">
                  <c:v>05//12//2023</c:v>
                </c:pt>
                <c:pt idx="4">
                  <c:v>08/12/2023</c:v>
                </c:pt>
              </c:strCache>
            </c:strRef>
          </c:cat>
          <c:val>
            <c:numRef>
              <c:f>Tabella!$B$5:$F$5</c:f>
              <c:numCache>
                <c:formatCode>"€"\ #,##0.00</c:formatCode>
                <c:ptCount val="5"/>
                <c:pt idx="0">
                  <c:v>800</c:v>
                </c:pt>
                <c:pt idx="1">
                  <c:v>500</c:v>
                </c:pt>
                <c:pt idx="2">
                  <c:v>640</c:v>
                </c:pt>
                <c:pt idx="3">
                  <c:v>1940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E-45EA-9F55-8FFDD7B30C23}"/>
            </c:ext>
          </c:extLst>
        </c:ser>
        <c:ser>
          <c:idx val="2"/>
          <c:order val="2"/>
          <c:tx>
            <c:strRef>
              <c:f>Tabella!$A$6</c:f>
              <c:strCache>
                <c:ptCount val="1"/>
                <c:pt idx="0">
                  <c:v>Actual Cost (AC)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Tabella!$B$3:$F$3</c:f>
              <c:strCache>
                <c:ptCount val="5"/>
                <c:pt idx="0">
                  <c:v>16/11/2023</c:v>
                </c:pt>
                <c:pt idx="1">
                  <c:v>24/11/2023</c:v>
                </c:pt>
                <c:pt idx="2">
                  <c:v>05/12/2023</c:v>
                </c:pt>
                <c:pt idx="3">
                  <c:v>05//12//2023</c:v>
                </c:pt>
                <c:pt idx="4">
                  <c:v>08/12/2023</c:v>
                </c:pt>
              </c:strCache>
            </c:strRef>
          </c:cat>
          <c:val>
            <c:numRef>
              <c:f>Tabella!$B$6:$F$6</c:f>
              <c:numCache>
                <c:formatCode>"€"\ #,##0.00</c:formatCode>
                <c:ptCount val="5"/>
                <c:pt idx="0">
                  <c:v>800</c:v>
                </c:pt>
                <c:pt idx="1">
                  <c:v>500</c:v>
                </c:pt>
                <c:pt idx="2">
                  <c:v>640</c:v>
                </c:pt>
                <c:pt idx="3">
                  <c:v>1940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0E-45EA-9F55-8FFDD7B30C23}"/>
            </c:ext>
          </c:extLst>
        </c:ser>
        <c:ser>
          <c:idx val="3"/>
          <c:order val="3"/>
          <c:tx>
            <c:strRef>
              <c:f>Tabella!$A$7</c:f>
              <c:strCache>
                <c:ptCount val="1"/>
                <c:pt idx="0">
                  <c:v>Planned Value (PV)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Tabella!$B$3:$F$3</c:f>
              <c:strCache>
                <c:ptCount val="5"/>
                <c:pt idx="0">
                  <c:v>16/11/2023</c:v>
                </c:pt>
                <c:pt idx="1">
                  <c:v>24/11/2023</c:v>
                </c:pt>
                <c:pt idx="2">
                  <c:v>05/12/2023</c:v>
                </c:pt>
                <c:pt idx="3">
                  <c:v>05//12//2023</c:v>
                </c:pt>
                <c:pt idx="4">
                  <c:v>08/12/2023</c:v>
                </c:pt>
              </c:strCache>
            </c:strRef>
          </c:cat>
          <c:val>
            <c:numRef>
              <c:f>Tabella!$B$7:$F$7</c:f>
              <c:numCache>
                <c:formatCode>"€"\ #,##0.00</c:formatCode>
                <c:ptCount val="5"/>
                <c:pt idx="0">
                  <c:v>800</c:v>
                </c:pt>
                <c:pt idx="1">
                  <c:v>500</c:v>
                </c:pt>
                <c:pt idx="2">
                  <c:v>640</c:v>
                </c:pt>
                <c:pt idx="3">
                  <c:v>1940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0E-45EA-9F55-8FFDD7B30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404335"/>
        <c:axId val="1761403503"/>
      </c:lineChart>
      <c:catAx>
        <c:axId val="176140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1403503"/>
        <c:crosses val="autoZero"/>
        <c:auto val="1"/>
        <c:lblAlgn val="ctr"/>
        <c:lblOffset val="100"/>
        <c:noMultiLvlLbl val="0"/>
      </c:catAx>
      <c:valAx>
        <c:axId val="17614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1404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28</xdr:row>
      <xdr:rowOff>31750</xdr:rowOff>
    </xdr:from>
    <xdr:to>
      <xdr:col>17</xdr:col>
      <xdr:colOff>546100</xdr:colOff>
      <xdr:row>54</xdr:row>
      <xdr:rowOff>19050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CAF9E0F-5B9C-4323-810B-F50726583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355600</xdr:colOff>
      <xdr:row>55</xdr:row>
      <xdr:rowOff>69850</xdr:rowOff>
    </xdr:from>
    <xdr:to>
      <xdr:col>17</xdr:col>
      <xdr:colOff>549276</xdr:colOff>
      <xdr:row>81</xdr:row>
      <xdr:rowOff>57150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122046D-7DC6-40CC-93A7-21C3D9DA5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0</xdr:row>
      <xdr:rowOff>127000</xdr:rowOff>
    </xdr:from>
    <xdr:to>
      <xdr:col>17</xdr:col>
      <xdr:colOff>536576</xdr:colOff>
      <xdr:row>26</xdr:row>
      <xdr:rowOff>114300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544CE23-75EB-4695-A1D5-F01F1F826140}"/>
            </a:ext>
            <a:ext uri="{147F2762-F138-4A5C-976F-8EAC2B608ADB}">
              <a16:predDERef xmlns:a16="http://schemas.microsoft.com/office/drawing/2014/main" pred="{F122046D-7DC6-40CC-93A7-21C3D9DA5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B9D13F-29DD-4FCE-95F8-FB1E49CC33B3}" name="Tabella1" displayName="Tabella1" ref="A3:G17" totalsRowShown="0" headerRowDxfId="17" dataDxfId="15" headerRowBorderDxfId="16" tableBorderDxfId="14" totalsRowBorderDxfId="13" headerRowCellStyle="Titolo 4" dataCellStyle="Titolo 4">
  <autoFilter ref="A3:G17" xr:uid="{88FA255E-6AEF-4B13-B2F6-AC8CB5175056}"/>
  <tableColumns count="7">
    <tableColumn id="1" xr3:uid="{F69B326F-4B8C-4C09-895F-6F3D12F6FC49}" name="Metric" dataDxfId="12" dataCellStyle="Titolo 4"/>
    <tableColumn id="3" xr3:uid="{0174E2D3-011A-4812-80CE-9A5C54E765BD}" name="16/11/2023" dataDxfId="11" dataCellStyle="Titolo 4"/>
    <tableColumn id="6" xr3:uid="{89179F17-8F03-4ACF-87AC-E5132A5853B9}" name="24/11/2023" dataDxfId="10" dataCellStyle="Output"/>
    <tableColumn id="4" xr3:uid="{CFE92BBC-C966-4C7D-9389-82CBD79E3248}" name="05/12/2023" dataDxfId="9" dataCellStyle="Output"/>
    <tableColumn id="7" xr3:uid="{CBF99D97-A938-48BA-BDFE-E2F0C2FD0C54}" name="05//12//2023" dataDxfId="8" dataCellStyle="Output"/>
    <tableColumn id="2" xr3:uid="{443A6D18-153E-4C66-8F6B-0B4E8E23886D}" name="08/12/2023" dataDxfId="7" dataCellStyle="Output"/>
    <tableColumn id="8" xr3:uid="{C0B4A2E5-715D-4F31-82F5-9F79CC2C9CF2}" name="19/12/2023" dataDxfId="6" dataCellStyle="Outpu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57FB0-DBCB-4A58-968B-007D9F0C25A0}">
  <dimension ref="A1:D20"/>
  <sheetViews>
    <sheetView topLeftCell="A14" workbookViewId="0">
      <selection activeCell="C18" sqref="C18"/>
    </sheetView>
  </sheetViews>
  <sheetFormatPr defaultRowHeight="14.5" x14ac:dyDescent="0.35"/>
  <cols>
    <col min="1" max="1" width="22.54296875" customWidth="1"/>
    <col min="2" max="2" width="29.1796875" customWidth="1"/>
    <col min="3" max="3" width="39.81640625" customWidth="1"/>
    <col min="4" max="4" width="28.1796875" customWidth="1"/>
  </cols>
  <sheetData>
    <row r="1" spans="1:4" ht="15.5" x14ac:dyDescent="0.35">
      <c r="A1" s="58" t="s">
        <v>19</v>
      </c>
      <c r="B1" s="58"/>
      <c r="C1" s="58"/>
      <c r="D1" s="58"/>
    </row>
    <row r="2" spans="1:4" ht="46.5" customHeight="1" x14ac:dyDescent="0.35">
      <c r="A2" s="59"/>
      <c r="B2" s="59"/>
      <c r="C2" s="59"/>
      <c r="D2" s="59"/>
    </row>
    <row r="3" spans="1:4" ht="44" customHeight="1" x14ac:dyDescent="0.35">
      <c r="A3" s="6"/>
      <c r="B3" s="6"/>
      <c r="C3" s="6"/>
      <c r="D3" s="6"/>
    </row>
    <row r="4" spans="1:4" x14ac:dyDescent="0.35">
      <c r="A4" s="38" t="s">
        <v>0</v>
      </c>
      <c r="B4" s="39" t="s">
        <v>20</v>
      </c>
      <c r="C4" s="39" t="s">
        <v>21</v>
      </c>
      <c r="D4" s="40" t="s">
        <v>22</v>
      </c>
    </row>
    <row r="5" spans="1:4" x14ac:dyDescent="0.35">
      <c r="A5" s="41" t="s">
        <v>23</v>
      </c>
      <c r="B5" s="42" t="s">
        <v>24</v>
      </c>
      <c r="C5" s="43" t="s">
        <v>64</v>
      </c>
      <c r="D5" s="42" t="s">
        <v>25</v>
      </c>
    </row>
    <row r="6" spans="1:4" x14ac:dyDescent="0.35">
      <c r="A6" s="7" t="s">
        <v>26</v>
      </c>
      <c r="B6" s="8" t="s">
        <v>27</v>
      </c>
      <c r="C6" s="9" t="s">
        <v>65</v>
      </c>
      <c r="D6" s="8" t="s">
        <v>25</v>
      </c>
    </row>
    <row r="7" spans="1:4" ht="38.5" x14ac:dyDescent="0.35">
      <c r="A7" s="10" t="s">
        <v>28</v>
      </c>
      <c r="B7" s="11" t="s">
        <v>29</v>
      </c>
      <c r="C7" s="12" t="s">
        <v>66</v>
      </c>
      <c r="D7" s="13" t="s">
        <v>77</v>
      </c>
    </row>
    <row r="8" spans="1:4" ht="38.5" x14ac:dyDescent="0.35">
      <c r="A8" s="14" t="s">
        <v>30</v>
      </c>
      <c r="B8" s="15" t="s">
        <v>31</v>
      </c>
      <c r="C8" s="16" t="s">
        <v>67</v>
      </c>
      <c r="D8" s="15" t="s">
        <v>25</v>
      </c>
    </row>
    <row r="9" spans="1:4" ht="38.5" x14ac:dyDescent="0.35">
      <c r="A9" s="17" t="s">
        <v>32</v>
      </c>
      <c r="B9" s="18" t="s">
        <v>33</v>
      </c>
      <c r="C9" s="19" t="s">
        <v>68</v>
      </c>
      <c r="D9" s="20" t="s">
        <v>34</v>
      </c>
    </row>
    <row r="10" spans="1:4" ht="58" x14ac:dyDescent="0.35">
      <c r="A10" s="10" t="s">
        <v>35</v>
      </c>
      <c r="B10" s="11" t="s">
        <v>36</v>
      </c>
      <c r="C10" s="21" t="s">
        <v>69</v>
      </c>
      <c r="D10" s="22" t="s">
        <v>37</v>
      </c>
    </row>
    <row r="11" spans="1:4" ht="58" x14ac:dyDescent="0.35">
      <c r="A11" s="17" t="s">
        <v>38</v>
      </c>
      <c r="B11" s="18" t="s">
        <v>39</v>
      </c>
      <c r="C11" s="23" t="s">
        <v>70</v>
      </c>
      <c r="D11" s="20" t="s">
        <v>40</v>
      </c>
    </row>
    <row r="12" spans="1:4" ht="43.5" x14ac:dyDescent="0.35">
      <c r="A12" s="10" t="s">
        <v>41</v>
      </c>
      <c r="B12" s="11" t="s">
        <v>42</v>
      </c>
      <c r="C12" s="21" t="s">
        <v>71</v>
      </c>
      <c r="D12" s="22" t="s">
        <v>43</v>
      </c>
    </row>
    <row r="13" spans="1:4" ht="43.5" x14ac:dyDescent="0.35">
      <c r="A13" s="24" t="s">
        <v>44</v>
      </c>
      <c r="B13" s="25" t="s">
        <v>45</v>
      </c>
      <c r="C13" s="26" t="s">
        <v>72</v>
      </c>
      <c r="D13" s="27" t="s">
        <v>46</v>
      </c>
    </row>
    <row r="14" spans="1:4" ht="43.5" x14ac:dyDescent="0.35">
      <c r="A14" s="28" t="s">
        <v>47</v>
      </c>
      <c r="B14" s="29" t="s">
        <v>48</v>
      </c>
      <c r="C14" s="30" t="s">
        <v>73</v>
      </c>
      <c r="D14" s="31" t="s">
        <v>49</v>
      </c>
    </row>
    <row r="15" spans="1:4" ht="43.5" x14ac:dyDescent="0.35">
      <c r="A15" s="17" t="s">
        <v>50</v>
      </c>
      <c r="B15" s="18" t="s">
        <v>51</v>
      </c>
      <c r="C15" s="23" t="s">
        <v>74</v>
      </c>
      <c r="D15" s="20" t="s">
        <v>52</v>
      </c>
    </row>
    <row r="16" spans="1:4" ht="58" x14ac:dyDescent="0.35">
      <c r="A16" s="10" t="s">
        <v>53</v>
      </c>
      <c r="B16" s="11"/>
      <c r="C16" s="21" t="s">
        <v>75</v>
      </c>
      <c r="D16" s="22" t="s">
        <v>54</v>
      </c>
    </row>
    <row r="17" spans="1:4" x14ac:dyDescent="0.35">
      <c r="A17" s="17"/>
      <c r="B17" s="18"/>
      <c r="C17" s="32" t="s">
        <v>55</v>
      </c>
      <c r="D17" s="18" t="s">
        <v>56</v>
      </c>
    </row>
    <row r="18" spans="1:4" x14ac:dyDescent="0.35">
      <c r="A18" s="10"/>
      <c r="B18" s="11"/>
      <c r="C18" s="33" t="s">
        <v>57</v>
      </c>
      <c r="D18" s="11" t="s">
        <v>58</v>
      </c>
    </row>
    <row r="19" spans="1:4" x14ac:dyDescent="0.35">
      <c r="A19" s="10"/>
      <c r="B19" s="11"/>
      <c r="C19" s="34" t="s">
        <v>59</v>
      </c>
      <c r="D19" s="11" t="s">
        <v>60</v>
      </c>
    </row>
    <row r="20" spans="1:4" x14ac:dyDescent="0.35">
      <c r="A20" s="35"/>
      <c r="B20" s="36"/>
      <c r="C20" s="37" t="s">
        <v>61</v>
      </c>
      <c r="D20" s="36" t="s">
        <v>62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zoomScale="86" zoomScaleNormal="100" workbookViewId="0">
      <pane xSplit="1" topLeftCell="B1" activePane="topRight" state="frozen"/>
      <selection pane="topRight" activeCell="P3" sqref="P3"/>
    </sheetView>
  </sheetViews>
  <sheetFormatPr defaultRowHeight="14.5" x14ac:dyDescent="0.35"/>
  <cols>
    <col min="1" max="1" width="38.81640625" customWidth="1"/>
    <col min="2" max="3" width="27.08984375" customWidth="1"/>
    <col min="4" max="5" width="27.54296875" customWidth="1"/>
    <col min="6" max="7" width="24.1796875" customWidth="1"/>
    <col min="8" max="12" width="25.1796875" customWidth="1"/>
    <col min="13" max="14" width="20.81640625" customWidth="1"/>
  </cols>
  <sheetData>
    <row r="1" spans="1:14" s="1" customFormat="1" ht="25.5" customHeight="1" x14ac:dyDescent="0.35">
      <c r="A1" s="60" t="s">
        <v>16</v>
      </c>
      <c r="B1" s="62" t="s">
        <v>17</v>
      </c>
      <c r="C1" s="63"/>
      <c r="D1" s="64"/>
      <c r="E1" s="65"/>
      <c r="F1" s="65"/>
      <c r="G1" s="57"/>
      <c r="H1" s="57"/>
      <c r="I1" s="57"/>
      <c r="J1" s="57"/>
      <c r="K1" s="57"/>
      <c r="L1" s="57"/>
      <c r="M1" s="57"/>
      <c r="N1" s="57"/>
    </row>
    <row r="2" spans="1:14" s="1" customFormat="1" ht="39.65" customHeight="1" x14ac:dyDescent="0.35">
      <c r="A2" s="61"/>
      <c r="B2" s="55" t="s">
        <v>78</v>
      </c>
      <c r="C2" s="55" t="s">
        <v>79</v>
      </c>
      <c r="D2" s="55" t="s">
        <v>81</v>
      </c>
      <c r="E2" s="55" t="s">
        <v>18</v>
      </c>
      <c r="F2" s="55" t="s">
        <v>84</v>
      </c>
      <c r="G2" s="55" t="s">
        <v>83</v>
      </c>
      <c r="H2" s="55" t="s">
        <v>85</v>
      </c>
      <c r="I2" s="55" t="s">
        <v>91</v>
      </c>
      <c r="J2" s="55" t="s">
        <v>93</v>
      </c>
      <c r="K2" s="55" t="s">
        <v>88</v>
      </c>
      <c r="L2" s="55" t="s">
        <v>89</v>
      </c>
      <c r="M2" s="55" t="s">
        <v>90</v>
      </c>
      <c r="N2" s="55" t="s">
        <v>94</v>
      </c>
    </row>
    <row r="3" spans="1:14" s="2" customFormat="1" ht="18.5" x14ac:dyDescent="0.45">
      <c r="A3" s="44" t="s">
        <v>0</v>
      </c>
      <c r="B3" s="50" t="s">
        <v>80</v>
      </c>
      <c r="C3" s="50" t="s">
        <v>76</v>
      </c>
      <c r="D3" s="50" t="s">
        <v>63</v>
      </c>
      <c r="E3" s="50" t="s">
        <v>87</v>
      </c>
      <c r="F3" s="50" t="s">
        <v>82</v>
      </c>
      <c r="G3" s="50" t="s">
        <v>86</v>
      </c>
      <c r="H3" s="50">
        <v>45279</v>
      </c>
      <c r="I3" s="50">
        <v>45294</v>
      </c>
      <c r="J3" s="50">
        <v>45308</v>
      </c>
      <c r="K3" s="50">
        <v>45308</v>
      </c>
      <c r="L3" s="50">
        <v>45309</v>
      </c>
      <c r="M3" s="50">
        <v>45310</v>
      </c>
      <c r="N3" s="50">
        <v>45314</v>
      </c>
    </row>
    <row r="4" spans="1:14" x14ac:dyDescent="0.35">
      <c r="A4" s="48" t="s">
        <v>1</v>
      </c>
      <c r="B4" s="51">
        <v>800</v>
      </c>
      <c r="C4" s="51">
        <v>1300</v>
      </c>
      <c r="D4" s="51">
        <v>1940</v>
      </c>
      <c r="E4" s="51">
        <v>1940</v>
      </c>
      <c r="F4" s="51">
        <v>2140</v>
      </c>
      <c r="G4" s="51">
        <v>2640</v>
      </c>
      <c r="H4" s="51">
        <v>2640</v>
      </c>
      <c r="I4" s="51">
        <v>5600</v>
      </c>
      <c r="J4" s="51">
        <v>5600</v>
      </c>
      <c r="K4" s="51">
        <v>5600</v>
      </c>
      <c r="L4" s="51">
        <v>6840</v>
      </c>
      <c r="M4" s="51">
        <v>7000</v>
      </c>
      <c r="N4" s="51">
        <v>7000</v>
      </c>
    </row>
    <row r="5" spans="1:14" x14ac:dyDescent="0.35">
      <c r="A5" s="48" t="s">
        <v>2</v>
      </c>
      <c r="B5" s="51">
        <f>B7*B8</f>
        <v>800</v>
      </c>
      <c r="C5" s="51">
        <f t="shared" ref="C5:E5" si="0">C7*C8</f>
        <v>500</v>
      </c>
      <c r="D5" s="51">
        <f t="shared" si="0"/>
        <v>640</v>
      </c>
      <c r="E5" s="51">
        <f t="shared" si="0"/>
        <v>1940</v>
      </c>
      <c r="F5" s="51">
        <f>F7*F8</f>
        <v>200</v>
      </c>
      <c r="G5" s="51">
        <f t="shared" ref="G5" si="1">G7*G8</f>
        <v>500</v>
      </c>
      <c r="H5" s="51">
        <f t="shared" ref="H5:K5" si="2">H7*H8</f>
        <v>2640</v>
      </c>
      <c r="I5" s="51">
        <f>I7*I8</f>
        <v>1332</v>
      </c>
      <c r="J5" s="51">
        <f t="shared" ref="J5" si="3">J7*J8</f>
        <v>2960</v>
      </c>
      <c r="K5" s="51">
        <f t="shared" si="2"/>
        <v>2960</v>
      </c>
      <c r="L5" s="51">
        <f t="shared" ref="L5:M5" si="4">L7*L8</f>
        <v>1240</v>
      </c>
      <c r="M5" s="51">
        <f t="shared" si="4"/>
        <v>160</v>
      </c>
      <c r="N5" s="51">
        <f t="shared" ref="N5" si="5">N7*N8</f>
        <v>7000</v>
      </c>
    </row>
    <row r="6" spans="1:14" x14ac:dyDescent="0.35">
      <c r="A6" s="48" t="s">
        <v>3</v>
      </c>
      <c r="B6" s="51">
        <v>800</v>
      </c>
      <c r="C6" s="51">
        <v>500</v>
      </c>
      <c r="D6" s="51">
        <v>640</v>
      </c>
      <c r="E6" s="51">
        <v>1940</v>
      </c>
      <c r="F6" s="51">
        <v>200</v>
      </c>
      <c r="G6" s="51">
        <v>500</v>
      </c>
      <c r="H6" s="51">
        <v>2640</v>
      </c>
      <c r="I6" s="51">
        <v>1000</v>
      </c>
      <c r="J6" s="51">
        <v>2960</v>
      </c>
      <c r="K6" s="51">
        <v>2960</v>
      </c>
      <c r="L6" s="51">
        <v>1240</v>
      </c>
      <c r="M6" s="51">
        <v>160</v>
      </c>
      <c r="N6" s="51">
        <v>7000</v>
      </c>
    </row>
    <row r="7" spans="1:14" x14ac:dyDescent="0.35">
      <c r="A7" s="48" t="s">
        <v>4</v>
      </c>
      <c r="B7" s="51">
        <v>800</v>
      </c>
      <c r="C7" s="51">
        <v>500</v>
      </c>
      <c r="D7" s="51">
        <v>640</v>
      </c>
      <c r="E7" s="51">
        <v>1940</v>
      </c>
      <c r="F7" s="51">
        <v>200</v>
      </c>
      <c r="G7" s="51">
        <v>500</v>
      </c>
      <c r="H7" s="51">
        <v>2640</v>
      </c>
      <c r="I7" s="51">
        <v>2960</v>
      </c>
      <c r="J7" s="51">
        <v>2960</v>
      </c>
      <c r="K7" s="51">
        <v>2960</v>
      </c>
      <c r="L7" s="51">
        <v>1240</v>
      </c>
      <c r="M7" s="51">
        <v>160</v>
      </c>
      <c r="N7" s="51">
        <v>7000</v>
      </c>
    </row>
    <row r="8" spans="1:14" x14ac:dyDescent="0.35">
      <c r="A8" s="48" t="s">
        <v>5</v>
      </c>
      <c r="B8" s="52">
        <v>1</v>
      </c>
      <c r="C8" s="52">
        <v>1</v>
      </c>
      <c r="D8" s="52">
        <v>1</v>
      </c>
      <c r="E8" s="52">
        <v>1</v>
      </c>
      <c r="F8" s="52">
        <v>1</v>
      </c>
      <c r="G8" s="52">
        <v>1</v>
      </c>
      <c r="H8" s="52">
        <v>1</v>
      </c>
      <c r="I8" s="52">
        <v>0.45</v>
      </c>
      <c r="J8" s="52">
        <v>1</v>
      </c>
      <c r="K8" s="52">
        <v>1</v>
      </c>
      <c r="L8" s="52">
        <v>1</v>
      </c>
      <c r="M8" s="52">
        <v>1</v>
      </c>
      <c r="N8" s="52">
        <v>1</v>
      </c>
    </row>
    <row r="9" spans="1:14" x14ac:dyDescent="0.35">
      <c r="A9" s="49" t="s">
        <v>6</v>
      </c>
      <c r="B9" s="53">
        <f t="shared" ref="B9:F9" si="6">B5-B6</f>
        <v>0</v>
      </c>
      <c r="C9" s="53">
        <f t="shared" si="6"/>
        <v>0</v>
      </c>
      <c r="D9" s="53">
        <f t="shared" si="6"/>
        <v>0</v>
      </c>
      <c r="E9" s="53">
        <f t="shared" si="6"/>
        <v>0</v>
      </c>
      <c r="F9" s="53">
        <f t="shared" si="6"/>
        <v>0</v>
      </c>
      <c r="G9" s="53">
        <f t="shared" ref="G9" si="7">G5-G6</f>
        <v>0</v>
      </c>
      <c r="H9" s="53">
        <f t="shared" ref="H9:K9" si="8">H5-H6</f>
        <v>0</v>
      </c>
      <c r="I9" s="53">
        <f t="shared" ref="I9:J9" si="9">I5-I6</f>
        <v>332</v>
      </c>
      <c r="J9" s="53">
        <f t="shared" si="9"/>
        <v>0</v>
      </c>
      <c r="K9" s="53">
        <f t="shared" si="8"/>
        <v>0</v>
      </c>
      <c r="L9" s="53">
        <f t="shared" ref="L9:M9" si="10">L5-L6</f>
        <v>0</v>
      </c>
      <c r="M9" s="53">
        <f t="shared" si="10"/>
        <v>0</v>
      </c>
      <c r="N9" s="53">
        <f t="shared" ref="N9" si="11">N5-N6</f>
        <v>0</v>
      </c>
    </row>
    <row r="10" spans="1:14" x14ac:dyDescent="0.35">
      <c r="A10" s="49" t="s">
        <v>7</v>
      </c>
      <c r="B10" s="53">
        <f>B5-B7</f>
        <v>0</v>
      </c>
      <c r="C10" s="53">
        <f t="shared" ref="C10" si="12">C5-C7</f>
        <v>0</v>
      </c>
      <c r="D10" s="53">
        <f t="shared" ref="D10:F10" si="13">D5-D7</f>
        <v>0</v>
      </c>
      <c r="E10" s="53">
        <f t="shared" si="13"/>
        <v>0</v>
      </c>
      <c r="F10" s="53">
        <f t="shared" si="13"/>
        <v>0</v>
      </c>
      <c r="G10" s="53">
        <f t="shared" ref="G10" si="14">G5-G7</f>
        <v>0</v>
      </c>
      <c r="H10" s="53">
        <f t="shared" ref="H10:K10" si="15">H5-H7</f>
        <v>0</v>
      </c>
      <c r="I10" s="53">
        <f t="shared" ref="I10:J10" si="16">I5-I7</f>
        <v>-1628</v>
      </c>
      <c r="J10" s="53">
        <f t="shared" si="16"/>
        <v>0</v>
      </c>
      <c r="K10" s="53">
        <f t="shared" si="15"/>
        <v>0</v>
      </c>
      <c r="L10" s="53">
        <f t="shared" ref="L10:M10" si="17">L5-L7</f>
        <v>0</v>
      </c>
      <c r="M10" s="53">
        <f t="shared" si="17"/>
        <v>0</v>
      </c>
      <c r="N10" s="53">
        <f t="shared" ref="N10" si="18">N5-N7</f>
        <v>0</v>
      </c>
    </row>
    <row r="11" spans="1:14" x14ac:dyDescent="0.35">
      <c r="A11" s="45" t="s">
        <v>8</v>
      </c>
      <c r="B11" s="54">
        <f>IF(B6,B5/B6,"")</f>
        <v>1</v>
      </c>
      <c r="C11" s="54">
        <f t="shared" ref="C11" si="19">IF(C6,C5/C6,"")</f>
        <v>1</v>
      </c>
      <c r="D11" s="54">
        <f t="shared" ref="D11" si="20">IF(D6,D5/D6,"")</f>
        <v>1</v>
      </c>
      <c r="E11" s="54">
        <f t="shared" ref="E11" si="21">IF(E6,E5/E6,"")</f>
        <v>1</v>
      </c>
      <c r="F11" s="54">
        <f t="shared" ref="F11" si="22">IF(F6,F5/F6,"")</f>
        <v>1</v>
      </c>
      <c r="G11" s="54">
        <f t="shared" ref="G11" si="23">IF(G6,G5/G6,"")</f>
        <v>1</v>
      </c>
      <c r="H11" s="54">
        <f t="shared" ref="H11:K11" si="24">IF(H6,H5/H6,"")</f>
        <v>1</v>
      </c>
      <c r="I11" s="54">
        <f t="shared" ref="I11:J11" si="25">IF(I6,I5/I6,"")</f>
        <v>1.3320000000000001</v>
      </c>
      <c r="J11" s="54">
        <f t="shared" si="25"/>
        <v>1</v>
      </c>
      <c r="K11" s="54">
        <f t="shared" si="24"/>
        <v>1</v>
      </c>
      <c r="L11" s="54">
        <f t="shared" ref="L11:M11" si="26">IF(L6,L5/L6,"")</f>
        <v>1</v>
      </c>
      <c r="M11" s="54">
        <f t="shared" si="26"/>
        <v>1</v>
      </c>
      <c r="N11" s="54">
        <f t="shared" ref="N11" si="27">IF(N6,N5/N6,"")</f>
        <v>1</v>
      </c>
    </row>
    <row r="12" spans="1:14" x14ac:dyDescent="0.35">
      <c r="A12" s="45" t="s">
        <v>9</v>
      </c>
      <c r="B12" s="54">
        <f>IF(B7,B5/B7,"")</f>
        <v>1</v>
      </c>
      <c r="C12" s="54">
        <f t="shared" ref="C12" si="28">IF(C7,C5/C7,"")</f>
        <v>1</v>
      </c>
      <c r="D12" s="54">
        <f t="shared" ref="D12" si="29">IF(D7,D5/D7,"")</f>
        <v>1</v>
      </c>
      <c r="E12" s="54">
        <f t="shared" ref="E12" si="30">IF(E7,E5/E7,"")</f>
        <v>1</v>
      </c>
      <c r="F12" s="54">
        <f t="shared" ref="F12" si="31">IF(F7,F5/F7,"")</f>
        <v>1</v>
      </c>
      <c r="G12" s="54">
        <f t="shared" ref="G12" si="32">IF(G7,G5/G7,"")</f>
        <v>1</v>
      </c>
      <c r="H12" s="54">
        <f t="shared" ref="H12:K12" si="33">IF(H7,H5/H7,"")</f>
        <v>1</v>
      </c>
      <c r="I12" s="54">
        <f t="shared" ref="I12:J12" si="34">IF(I7,I5/I7,"")</f>
        <v>0.45</v>
      </c>
      <c r="J12" s="54">
        <f t="shared" si="34"/>
        <v>1</v>
      </c>
      <c r="K12" s="54">
        <f t="shared" si="33"/>
        <v>1</v>
      </c>
      <c r="L12" s="54">
        <f t="shared" ref="L12:M12" si="35">IF(L7,L5/L7,"")</f>
        <v>1</v>
      </c>
      <c r="M12" s="54">
        <f t="shared" si="35"/>
        <v>1</v>
      </c>
      <c r="N12" s="54">
        <f t="shared" ref="N12" si="36">IF(N7,N5/N7,"")</f>
        <v>1</v>
      </c>
    </row>
    <row r="13" spans="1:14" x14ac:dyDescent="0.35">
      <c r="A13" s="49" t="s">
        <v>10</v>
      </c>
      <c r="B13" s="53">
        <f t="shared" ref="B13:F13" si="37">IF(B5,IF(B6,B14-B6,""),"")</f>
        <v>0</v>
      </c>
      <c r="C13" s="53">
        <f t="shared" si="37"/>
        <v>800</v>
      </c>
      <c r="D13" s="53">
        <f t="shared" si="37"/>
        <v>1300</v>
      </c>
      <c r="E13" s="53">
        <f t="shared" si="37"/>
        <v>0</v>
      </c>
      <c r="F13" s="53">
        <f t="shared" si="37"/>
        <v>1940</v>
      </c>
      <c r="G13" s="53">
        <f t="shared" ref="G13" si="38">IF(G5,IF(G6,G14-G6,""),"")</f>
        <v>2140</v>
      </c>
      <c r="H13" s="53">
        <f t="shared" ref="H13:K13" si="39">IF(H5,IF(H6,H14-H6,""),"")</f>
        <v>0</v>
      </c>
      <c r="I13" s="53">
        <f t="shared" ref="I13:J13" si="40">IF(I5,IF(I6,I14-I6,""),"")</f>
        <v>3204.204204204204</v>
      </c>
      <c r="J13" s="53">
        <f t="shared" si="40"/>
        <v>2640</v>
      </c>
      <c r="K13" s="53">
        <f t="shared" si="39"/>
        <v>2640</v>
      </c>
      <c r="L13" s="53">
        <f t="shared" ref="L13:M13" si="41">IF(L5,IF(L6,L14-L6,""),"")</f>
        <v>5600</v>
      </c>
      <c r="M13" s="53">
        <f t="shared" si="41"/>
        <v>6840</v>
      </c>
      <c r="N13" s="53">
        <f t="shared" ref="N13" si="42">IF(N5,IF(N6,N14-N6,""),"")</f>
        <v>0</v>
      </c>
    </row>
    <row r="14" spans="1:14" x14ac:dyDescent="0.35">
      <c r="A14" s="49" t="s">
        <v>11</v>
      </c>
      <c r="B14" s="53">
        <f>IF(B5,IF(B6,B4/B11,""),"")</f>
        <v>800</v>
      </c>
      <c r="C14" s="53">
        <f t="shared" ref="C14" si="43">IF(C5,IF(C6,C4/C11,""),"")</f>
        <v>1300</v>
      </c>
      <c r="D14" s="53">
        <f t="shared" ref="D14" si="44">IF(D5,IF(D6,D4/D11,""),"")</f>
        <v>1940</v>
      </c>
      <c r="E14" s="53">
        <f t="shared" ref="E14" si="45">IF(E5,IF(E6,E4/E11,""),"")</f>
        <v>1940</v>
      </c>
      <c r="F14" s="53">
        <f t="shared" ref="F14" si="46">IF(F5,IF(F6,F4/F11,""),"")</f>
        <v>2140</v>
      </c>
      <c r="G14" s="53">
        <f t="shared" ref="G14" si="47">IF(G5,IF(G6,G4/G11,""),"")</f>
        <v>2640</v>
      </c>
      <c r="H14" s="53">
        <f t="shared" ref="H14:K14" si="48">IF(H5,IF(H6,H4/H11,""),"")</f>
        <v>2640</v>
      </c>
      <c r="I14" s="53">
        <f t="shared" ref="I14:J14" si="49">IF(I5,IF(I6,I4/I11,""),"")</f>
        <v>4204.204204204204</v>
      </c>
      <c r="J14" s="53">
        <f t="shared" si="49"/>
        <v>5600</v>
      </c>
      <c r="K14" s="53">
        <f t="shared" si="48"/>
        <v>5600</v>
      </c>
      <c r="L14" s="53">
        <f t="shared" ref="L14:M14" si="50">IF(L5,IF(L6,L4/L11,""),"")</f>
        <v>6840</v>
      </c>
      <c r="M14" s="53">
        <f t="shared" si="50"/>
        <v>7000</v>
      </c>
      <c r="N14" s="53">
        <f t="shared" ref="N14" si="51">IF(N5,IF(N6,N4/N11,""),"")</f>
        <v>7000</v>
      </c>
    </row>
    <row r="15" spans="1:14" x14ac:dyDescent="0.35">
      <c r="A15" s="49" t="s">
        <v>12</v>
      </c>
      <c r="B15" s="53">
        <f t="shared" ref="B15:C15" si="52">IF(B5,IF(B6,B4-B14,""),"")</f>
        <v>0</v>
      </c>
      <c r="C15" s="53">
        <f t="shared" si="52"/>
        <v>0</v>
      </c>
      <c r="D15" s="53">
        <f t="shared" ref="D15" si="53">IF(D5,IF(D6,D4-D14,""),"")</f>
        <v>0</v>
      </c>
      <c r="E15" s="53">
        <f t="shared" ref="E15" si="54">IF(E5,IF(E6,E4-E14,""),"")</f>
        <v>0</v>
      </c>
      <c r="F15" s="53">
        <f t="shared" ref="F15" si="55">IF(F5,IF(F6,F4-F14,""),"")</f>
        <v>0</v>
      </c>
      <c r="G15" s="53">
        <f t="shared" ref="G15" si="56">IF(G5,IF(G6,G4-G14,""),"")</f>
        <v>0</v>
      </c>
      <c r="H15" s="53">
        <f t="shared" ref="H15:K15" si="57">IF(H5,IF(H6,H4-H14,""),"")</f>
        <v>0</v>
      </c>
      <c r="I15" s="53">
        <f t="shared" ref="I15:J15" si="58">IF(I5,IF(I6,I4-I14,""),"")</f>
        <v>1395.795795795796</v>
      </c>
      <c r="J15" s="53">
        <f t="shared" si="58"/>
        <v>0</v>
      </c>
      <c r="K15" s="53">
        <f t="shared" si="57"/>
        <v>0</v>
      </c>
      <c r="L15" s="53">
        <f t="shared" ref="L15:M15" si="59">IF(L5,IF(L6,L4-L14,""),"")</f>
        <v>0</v>
      </c>
      <c r="M15" s="53">
        <f t="shared" si="59"/>
        <v>0</v>
      </c>
      <c r="N15" s="53">
        <f t="shared" ref="N15" si="60">IF(N5,IF(N6,N4-N14,""),"")</f>
        <v>0</v>
      </c>
    </row>
    <row r="16" spans="1:14" ht="16.25" customHeight="1" x14ac:dyDescent="0.35">
      <c r="A16" s="45" t="s">
        <v>13</v>
      </c>
      <c r="B16" s="5">
        <f t="shared" ref="B16" si="61">(B12+B11)/2</f>
        <v>1</v>
      </c>
      <c r="C16" s="5">
        <f t="shared" ref="C16" si="62">(C12+C11)/2</f>
        <v>1</v>
      </c>
      <c r="D16" s="5">
        <f t="shared" ref="D16:F16" si="63">(D12+D11)/2</f>
        <v>1</v>
      </c>
      <c r="E16" s="5">
        <f t="shared" si="63"/>
        <v>1</v>
      </c>
      <c r="F16" s="5">
        <f t="shared" si="63"/>
        <v>1</v>
      </c>
      <c r="G16" s="5">
        <f t="shared" ref="G16" si="64">(G12+G11)/2</f>
        <v>1</v>
      </c>
      <c r="H16" s="5">
        <f t="shared" ref="H16:K16" si="65">(H12+H11)/2</f>
        <v>1</v>
      </c>
      <c r="I16" s="5">
        <f t="shared" ref="I16:J16" si="66">(I12+I11)/2</f>
        <v>0.89100000000000001</v>
      </c>
      <c r="J16" s="5">
        <f t="shared" si="66"/>
        <v>1</v>
      </c>
      <c r="K16" s="5">
        <f t="shared" si="65"/>
        <v>1</v>
      </c>
      <c r="L16" s="5">
        <f t="shared" ref="L16:M16" si="67">(L12+L11)/2</f>
        <v>1</v>
      </c>
      <c r="M16" s="5">
        <f t="shared" si="67"/>
        <v>1</v>
      </c>
      <c r="N16" s="5">
        <f t="shared" ref="N16" si="68">(N12+N11)/2</f>
        <v>1</v>
      </c>
    </row>
    <row r="17" spans="1:14" ht="20.5" customHeight="1" x14ac:dyDescent="0.35">
      <c r="A17" s="46" t="s">
        <v>14</v>
      </c>
      <c r="B17" s="3" t="str">
        <f t="shared" ref="B17:C17" si="69">IF(B7,IF(B6,IF(B16&lt;0.65,"BLACK",IF(B16&lt;0.85,"RED",IF(B16&lt;1,"YELLOW","GREEN"))),""),"")</f>
        <v>GREEN</v>
      </c>
      <c r="C17" s="3" t="str">
        <f t="shared" si="69"/>
        <v>GREEN</v>
      </c>
      <c r="D17" s="3" t="str">
        <f t="shared" ref="D17" si="70">IF(D7,IF(D6,IF(D16&lt;0.65,"BLACK",IF(D16&lt;0.85,"RED",IF(D16&lt;1,"YELLOW","GREEN"))),""),"")</f>
        <v>GREEN</v>
      </c>
      <c r="E17" s="3" t="str">
        <f t="shared" ref="E17" si="71">IF(E7,IF(E6,IF(E16&lt;0.65,"BLACK",IF(E16&lt;0.85,"RED",IF(E16&lt;1,"YELLOW","GREEN"))),""),"")</f>
        <v>GREEN</v>
      </c>
      <c r="F17" s="3" t="str">
        <f t="shared" ref="F17:M17" si="72">IF(F7,IF(F6,IF(F16&lt;0.65,"BLACK",IF(F16&lt;0.85,"RED",IF(F16&lt;1,"YELLOW","GREEN"))),""),"")</f>
        <v>GREEN</v>
      </c>
      <c r="G17" s="3" t="str">
        <f t="shared" si="72"/>
        <v>GREEN</v>
      </c>
      <c r="H17" s="3" t="str">
        <f t="shared" si="72"/>
        <v>GREEN</v>
      </c>
      <c r="I17" s="3" t="str">
        <f t="shared" si="72"/>
        <v>YELLOW</v>
      </c>
      <c r="J17" s="3" t="str">
        <f t="shared" ref="J17" si="73">IF(J7,IF(J6,IF(J16&lt;0.65,"BLACK",IF(J16&lt;0.85,"RED",IF(J16&lt;1,"YELLOW","GREEN"))),""),"")</f>
        <v>GREEN</v>
      </c>
      <c r="K17" s="3" t="str">
        <f t="shared" si="72"/>
        <v>GREEN</v>
      </c>
      <c r="L17" s="3" t="str">
        <f t="shared" si="72"/>
        <v>GREEN</v>
      </c>
      <c r="M17" s="3" t="str">
        <f t="shared" si="72"/>
        <v>GREEN</v>
      </c>
      <c r="N17" s="3" t="str">
        <f t="shared" ref="N17" si="74">IF(N7,IF(N6,IF(N16&lt;0.65,"BLACK",IF(N16&lt;0.85,"RED",IF(N16&lt;1,"YELLOW","GREEN"))),""),"")</f>
        <v>GREEN</v>
      </c>
    </row>
    <row r="18" spans="1:14" ht="96.5" customHeight="1" x14ac:dyDescent="0.35">
      <c r="A18" s="47" t="s">
        <v>15</v>
      </c>
      <c r="B18" s="56"/>
      <c r="C18" s="56"/>
      <c r="D18" s="56"/>
      <c r="E18" s="56"/>
      <c r="F18" s="56"/>
      <c r="G18" s="56"/>
      <c r="H18" s="56"/>
      <c r="I18" s="56" t="s">
        <v>92</v>
      </c>
      <c r="J18" s="56"/>
      <c r="K18" s="56"/>
      <c r="L18" s="56"/>
      <c r="M18" s="56"/>
      <c r="N18" s="56"/>
    </row>
  </sheetData>
  <mergeCells count="2">
    <mergeCell ref="A1:A2"/>
    <mergeCell ref="B1:F1"/>
  </mergeCells>
  <phoneticPr fontId="3" type="noConversion"/>
  <conditionalFormatting sqref="A17">
    <cfRule type="cellIs" dxfId="5" priority="1" stopIfTrue="1" operator="equal">
      <formula>"GREEN"</formula>
    </cfRule>
    <cfRule type="cellIs" dxfId="4" priority="2" stopIfTrue="1" operator="equal">
      <formula>"YELLOW"</formula>
    </cfRule>
    <cfRule type="cellIs" dxfId="3" priority="3" stopIfTrue="1" operator="equal">
      <formula>"RED"</formula>
    </cfRule>
  </conditionalFormatting>
  <conditionalFormatting sqref="S17 B17:Q17">
    <cfRule type="cellIs" dxfId="2" priority="4" stopIfTrue="1" operator="equal">
      <formula>"GREEN"</formula>
    </cfRule>
    <cfRule type="cellIs" dxfId="1" priority="5" stopIfTrue="1" operator="equal">
      <formula>"YELLOW"</formula>
    </cfRule>
    <cfRule type="cellIs" dxfId="0" priority="6" stopIfTrue="1" operator="equal">
      <formula>"RED"</formula>
    </cfRule>
  </conditionalFormatting>
  <dataValidations count="1">
    <dataValidation type="decimal" allowBlank="1" showInputMessage="1" showErrorMessage="1" error="Please enter a valid number." sqref="B4:N8" xr:uid="{2C0C4A18-AA81-4C29-8FAA-E3A132E9ACEC}">
      <formula1>-100000000</formula1>
      <formula2>100000000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497E-A7DE-4F22-95E3-5F381E8B8BF1}">
  <dimension ref="V25"/>
  <sheetViews>
    <sheetView topLeftCell="A4" zoomScale="93" zoomScaleNormal="120" workbookViewId="0">
      <selection activeCell="U53" sqref="U53"/>
    </sheetView>
  </sheetViews>
  <sheetFormatPr defaultRowHeight="14.5" x14ac:dyDescent="0.35"/>
  <sheetData>
    <row r="25" spans="22:22" x14ac:dyDescent="0.35">
      <c r="V25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Definizioni</vt:lpstr>
      <vt:lpstr>Tabella</vt:lpstr>
      <vt:lpstr>Grafici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Stefano Lambiase</dc:creator>
  <cp:keywords/>
  <dc:description/>
  <cp:lastModifiedBy>REBECCA DI MATTEO</cp:lastModifiedBy>
  <cp:revision/>
  <dcterms:created xsi:type="dcterms:W3CDTF">2015-06-05T18:17:20Z</dcterms:created>
  <dcterms:modified xsi:type="dcterms:W3CDTF">2024-01-04T12:40:26Z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87f9d695-3d0e-426c-9fef-66db9afad7a5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2023-12-02T12:20:50Z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52b04413-07dc-43c9-8d59-195b4c94778a</vt:lpwstr>
  </property>
  <property fmtid="{D5CDD505-2E9C-101B-9397-08002B2CF9AE}" pid="9" name="MSIP_Label_e463cba9-5f6c-478d-9329-7b2295e4e8ed_ContentBits">
    <vt:lpwstr>0</vt:lpwstr>
  </property>
</Properties>
</file>