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780" windowHeight="11700" activeTab="2"/>
  </bookViews>
  <sheets>
    <sheet name="Exo1" sheetId="1" r:id="rId1"/>
    <sheet name="Exo2" sheetId="2" r:id="rId2"/>
    <sheet name="LoiStat" sheetId="5" r:id="rId3"/>
    <sheet name="Exo3" sheetId="4" r:id="rId4"/>
    <sheet name="Exo3bis" sheetId="8" r:id="rId5"/>
    <sheet name="Exo4" sheetId="3" r:id="rId6"/>
    <sheet name="Exo4bis" sheetId="9" r:id="rId7"/>
    <sheet name="Exo4ter" sheetId="11" r:id="rId8"/>
    <sheet name="Exo5" sheetId="6" r:id="rId9"/>
    <sheet name="Exo5bis" sheetId="10" r:id="rId10"/>
    <sheet name="Exo6" sheetId="7" r:id="rId11"/>
    <sheet name="X2a" sheetId="12" r:id="rId12"/>
    <sheet name="X2b" sheetId="13" r:id="rId13"/>
    <sheet name="X2c" sheetId="14" r:id="rId14"/>
  </sheets>
  <externalReferences>
    <externalReference r:id="rId15"/>
  </externalReferences>
  <definedNames>
    <definedName name="ess" localSheetId="0">'Exo1'!$C$1:$C$17</definedName>
    <definedName name="ess_1" localSheetId="0">'Exo1'!$C$1:$C$17</definedName>
    <definedName name="ess_2" localSheetId="0">'Exo1'!$D$6:$D$17</definedName>
    <definedName name="ess_3" localSheetId="0">'Exo1'!#REF!</definedName>
    <definedName name="lim_sup">[1]td1suite!$A$4:$A$13</definedName>
    <definedName name="m">[1]td1fin!$D$46</definedName>
    <definedName name="moy">[1]td1suite!$F$15</definedName>
    <definedName name="n">[1]td1fin!$C$45</definedName>
    <definedName name="totc">[1]td2!$G$35:$G$38</definedName>
    <definedName name="totg">[1]td2!$G$39</definedName>
    <definedName name="totl">[1]td2!$B$39:$F$39</definedName>
    <definedName name="xj">[1]données!$A$4:$A$102</definedName>
    <definedName name="xj_triés">[1]td1fin!#REF!</definedName>
  </definedNames>
  <calcPr calcId="145621"/>
  <pivotCaches>
    <pivotCache cacheId="2" r:id="rId16"/>
  </pivotCaches>
</workbook>
</file>

<file path=xl/calcChain.xml><?xml version="1.0" encoding="utf-8"?>
<calcChain xmlns="http://schemas.openxmlformats.org/spreadsheetml/2006/main">
  <c r="G8" i="1" l="1"/>
  <c r="F8" i="1"/>
  <c r="E8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D8" i="1"/>
  <c r="B8" i="1"/>
  <c r="C8" i="1"/>
  <c r="D3" i="1"/>
  <c r="D4" i="1"/>
  <c r="D5" i="1"/>
  <c r="D6" i="1"/>
  <c r="D7" i="1"/>
  <c r="D2" i="1"/>
  <c r="A27" i="14" l="1"/>
  <c r="D23" i="14"/>
  <c r="A14" i="11" l="1"/>
  <c r="I11" i="5" l="1"/>
  <c r="I9" i="5"/>
  <c r="I10" i="5"/>
  <c r="E21" i="10"/>
  <c r="E16" i="10"/>
  <c r="C14" i="9"/>
  <c r="D10" i="8"/>
  <c r="D7" i="8"/>
  <c r="D10" i="11" l="1"/>
  <c r="G22" i="10"/>
  <c r="F11" i="9"/>
  <c r="C23" i="9"/>
  <c r="G17" i="10" l="1"/>
  <c r="F11" i="8"/>
  <c r="I14" i="5" l="1"/>
  <c r="I13" i="5"/>
  <c r="I12" i="5"/>
  <c r="C6" i="5"/>
  <c r="C5" i="5"/>
  <c r="C2" i="5"/>
  <c r="C1" i="5"/>
</calcChain>
</file>

<file path=xl/sharedStrings.xml><?xml version="1.0" encoding="utf-8"?>
<sst xmlns="http://schemas.openxmlformats.org/spreadsheetml/2006/main" count="250" uniqueCount="164">
  <si>
    <t>A</t>
  </si>
  <si>
    <t>B</t>
  </si>
  <si>
    <t>C</t>
  </si>
  <si>
    <t>D</t>
  </si>
  <si>
    <t>E</t>
  </si>
  <si>
    <t>F</t>
  </si>
  <si>
    <t>total</t>
  </si>
  <si>
    <t>ni hommes</t>
  </si>
  <si>
    <t>ni femmes</t>
  </si>
  <si>
    <t>fi hommes</t>
  </si>
  <si>
    <t>fi femmes</t>
  </si>
  <si>
    <t>Diplôme</t>
  </si>
  <si>
    <t>t(s)</t>
  </si>
  <si>
    <t>Vc(Volt)</t>
  </si>
  <si>
    <t>Boisson</t>
  </si>
  <si>
    <t>ni</t>
  </si>
  <si>
    <t>pi</t>
  </si>
  <si>
    <t>nipi(1-pi)</t>
  </si>
  <si>
    <t>largeur int conf</t>
  </si>
  <si>
    <t>bierre</t>
  </si>
  <si>
    <t>lait</t>
  </si>
  <si>
    <t>thé</t>
  </si>
  <si>
    <t>café</t>
  </si>
  <si>
    <t xml:space="preserve">vin </t>
  </si>
  <si>
    <t>cola</t>
  </si>
  <si>
    <t>eau</t>
  </si>
  <si>
    <t>Temperature</t>
  </si>
  <si>
    <t>n</t>
  </si>
  <si>
    <t>P(X=k)</t>
  </si>
  <si>
    <t>p</t>
  </si>
  <si>
    <t>P(X&lt;=k)</t>
  </si>
  <si>
    <t>k</t>
  </si>
  <si>
    <t>Esperance</t>
  </si>
  <si>
    <t>normale(uni)</t>
  </si>
  <si>
    <t>tp</t>
  </si>
  <si>
    <t>P(Z&lt;tp)</t>
  </si>
  <si>
    <t>nor_inv(uni)</t>
  </si>
  <si>
    <t>p=P(Z&lt;tp)</t>
  </si>
  <si>
    <t>Student(bi)</t>
  </si>
  <si>
    <t>ddl</t>
  </si>
  <si>
    <t>P(|T|&gt;tp)</t>
  </si>
  <si>
    <t>Stud_inv(bi)</t>
  </si>
  <si>
    <t>p=P(|T|&gt;tp)</t>
  </si>
  <si>
    <t>Fi</t>
  </si>
  <si>
    <t>fp</t>
  </si>
  <si>
    <t>ddl1</t>
  </si>
  <si>
    <t>ddl2</t>
  </si>
  <si>
    <t>P(F&lt;fp)</t>
  </si>
  <si>
    <t>Fi_inv</t>
  </si>
  <si>
    <t>Poids A</t>
  </si>
  <si>
    <t>Poid B</t>
  </si>
  <si>
    <t>Poid C</t>
  </si>
  <si>
    <t>N° maison</t>
  </si>
  <si>
    <t>E1</t>
  </si>
  <si>
    <t>E2</t>
  </si>
  <si>
    <r>
      <t>Test de conformité à une moyenne théorique µ</t>
    </r>
    <r>
      <rPr>
        <b/>
        <vertAlign val="subscript"/>
        <sz val="10"/>
        <rFont val="Arial"/>
        <family val="2"/>
      </rPr>
      <t>0</t>
    </r>
  </si>
  <si>
    <t>Observations</t>
  </si>
  <si>
    <t>Nombre d'observations  n</t>
  </si>
  <si>
    <r>
      <t xml:space="preserve">Moyenne de l'échantillon  </t>
    </r>
    <r>
      <rPr>
        <sz val="10"/>
        <rFont val="Arial"/>
        <family val="2"/>
      </rPr>
      <t>x</t>
    </r>
  </si>
  <si>
    <r>
      <t>Valeur µ</t>
    </r>
    <r>
      <rPr>
        <vertAlign val="subscript"/>
        <sz val="10"/>
        <rFont val="Arial"/>
        <family val="2"/>
      </rPr>
      <t>0</t>
    </r>
  </si>
  <si>
    <t>Risque  α</t>
  </si>
  <si>
    <r>
      <t>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: µ = µ</t>
    </r>
    <r>
      <rPr>
        <vertAlign val="subscript"/>
        <sz val="10"/>
        <rFont val="Arial"/>
        <family val="2"/>
      </rPr>
      <t>0</t>
    </r>
  </si>
  <si>
    <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: µ ≠ µ</t>
    </r>
    <r>
      <rPr>
        <vertAlign val="subscript"/>
        <sz val="10"/>
        <rFont val="Arial"/>
        <family val="2"/>
      </rPr>
      <t>0</t>
    </r>
  </si>
  <si>
    <t>Intervalle de confiance de la moyenne µ</t>
  </si>
  <si>
    <t>Limite inférieure</t>
  </si>
  <si>
    <t>Limite supérieure</t>
  </si>
  <si>
    <t>Ecart-type estimé de la pop sig</t>
  </si>
  <si>
    <r>
      <t>Test de conformité à une proportion p</t>
    </r>
    <r>
      <rPr>
        <b/>
        <vertAlign val="subscript"/>
        <sz val="10"/>
        <rFont val="Arial"/>
        <family val="2"/>
      </rPr>
      <t>0</t>
    </r>
  </si>
  <si>
    <t>Nombre d'observations favorables</t>
  </si>
  <si>
    <r>
      <t xml:space="preserve">Fréquence de l'échantillon </t>
    </r>
    <r>
      <rPr>
        <sz val="10"/>
        <rFont val="Arial"/>
        <family val="2"/>
      </rPr>
      <t>pe</t>
    </r>
  </si>
  <si>
    <r>
      <t>Valeur p</t>
    </r>
    <r>
      <rPr>
        <vertAlign val="subscript"/>
        <sz val="10"/>
        <rFont val="Arial"/>
        <family val="2"/>
      </rPr>
      <t>0</t>
    </r>
  </si>
  <si>
    <t>Valeur tobs</t>
  </si>
  <si>
    <r>
      <t>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: p = p</t>
    </r>
    <r>
      <rPr>
        <vertAlign val="subscript"/>
        <sz val="10"/>
        <rFont val="Arial"/>
        <family val="2"/>
      </rPr>
      <t>0</t>
    </r>
  </si>
  <si>
    <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: p ≠ p</t>
    </r>
    <r>
      <rPr>
        <vertAlign val="subscript"/>
        <sz val="10"/>
        <rFont val="Arial"/>
        <family val="2"/>
      </rPr>
      <t>0</t>
    </r>
  </si>
  <si>
    <t>Les conditions d'approximation</t>
  </si>
  <si>
    <r>
      <t>n(1-p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)p0</t>
    </r>
  </si>
  <si>
    <t>Intervalle de confiance de la proportion p</t>
  </si>
  <si>
    <t>n(1-f)f</t>
  </si>
  <si>
    <t>système A</t>
  </si>
  <si>
    <t>système B</t>
  </si>
  <si>
    <r>
      <t>Nombre d'observations n</t>
    </r>
    <r>
      <rPr>
        <vertAlign val="subscript"/>
        <sz val="10"/>
        <rFont val="Arial"/>
        <family val="2"/>
      </rPr>
      <t>1</t>
    </r>
  </si>
  <si>
    <t>Moyenne de l'échantillon 1</t>
  </si>
  <si>
    <r>
      <t>Nombre d'observations n</t>
    </r>
    <r>
      <rPr>
        <vertAlign val="subscript"/>
        <sz val="10"/>
        <rFont val="Arial"/>
        <family val="2"/>
      </rPr>
      <t>2</t>
    </r>
  </si>
  <si>
    <t>Moyenne de l'échantillon 2</t>
  </si>
  <si>
    <t>Variance commune</t>
  </si>
  <si>
    <t>pvalue bilat</t>
  </si>
  <si>
    <r>
      <t>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: µ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µ</t>
    </r>
    <r>
      <rPr>
        <vertAlign val="subscript"/>
        <sz val="10"/>
        <rFont val="Arial"/>
        <family val="2"/>
      </rPr>
      <t>2</t>
    </r>
  </si>
  <si>
    <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: µ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≠ µ</t>
    </r>
    <r>
      <rPr>
        <vertAlign val="subscript"/>
        <sz val="10"/>
        <rFont val="Arial"/>
        <family val="2"/>
      </rPr>
      <t>2</t>
    </r>
  </si>
  <si>
    <t>pvalue</t>
  </si>
  <si>
    <r>
      <t>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: σ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= σ</t>
    </r>
    <r>
      <rPr>
        <vertAlign val="subscript"/>
        <sz val="10"/>
        <rFont val="Arial"/>
        <family val="2"/>
      </rPr>
      <t>2</t>
    </r>
  </si>
  <si>
    <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: σ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≠ σ</t>
    </r>
    <r>
      <rPr>
        <vertAlign val="subscript"/>
        <sz val="10"/>
        <rFont val="Arial"/>
        <family val="2"/>
      </rPr>
      <t>2</t>
    </r>
  </si>
  <si>
    <t>Etude automatique à l'aide d'Outils d'analyse</t>
  </si>
  <si>
    <t>Test d'égalité des variances (F-Test)</t>
  </si>
  <si>
    <t>Test d'égalité des espérances: deux observations de variances égales</t>
  </si>
  <si>
    <t>Test d'égalité des espérances: deux observations de variances différentes</t>
  </si>
  <si>
    <t>Ecart-type sig 1</t>
  </si>
  <si>
    <t>Test dégalité de deux moyennes</t>
  </si>
  <si>
    <r>
      <t>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: p1 = p</t>
    </r>
    <r>
      <rPr>
        <vertAlign val="subscript"/>
        <sz val="10"/>
        <rFont val="Arial"/>
        <family val="2"/>
      </rPr>
      <t>2</t>
    </r>
  </si>
  <si>
    <t>Nombre d'observations  n1</t>
  </si>
  <si>
    <t>Nombre d'observations  n2</t>
  </si>
  <si>
    <t>Fréquence de l'échantillon p1</t>
  </si>
  <si>
    <t>Fréquence de l'échantillon p2</t>
  </si>
  <si>
    <r>
      <t>H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 xml:space="preserve"> : p1 ≠ p2</t>
    </r>
  </si>
  <si>
    <t>n(1-p1)p1</t>
  </si>
  <si>
    <t>n(1-p2)p2</t>
  </si>
  <si>
    <t>Comparaison de 2 proportions</t>
  </si>
  <si>
    <t>Femme</t>
  </si>
  <si>
    <t>Homme</t>
  </si>
  <si>
    <t>Cadre</t>
  </si>
  <si>
    <t>Technicien</t>
  </si>
  <si>
    <t>Employee</t>
  </si>
  <si>
    <t>Technicienne</t>
  </si>
  <si>
    <t>S Homme</t>
  </si>
  <si>
    <t>S Femme</t>
  </si>
  <si>
    <t>MESURES</t>
  </si>
  <si>
    <t>INDEP</t>
  </si>
  <si>
    <t>x²</t>
  </si>
  <si>
    <t>X²theo</t>
  </si>
  <si>
    <t>Zone</t>
  </si>
  <si>
    <t>Nord</t>
  </si>
  <si>
    <t>Sud</t>
  </si>
  <si>
    <t>Est</t>
  </si>
  <si>
    <t>Ouest</t>
  </si>
  <si>
    <t>Nb renards observé</t>
  </si>
  <si>
    <t>Nb renards théo</t>
  </si>
  <si>
    <t>Somme</t>
  </si>
  <si>
    <t>X²</t>
  </si>
  <si>
    <t>Pas migraine</t>
  </si>
  <si>
    <t>Migraine</t>
  </si>
  <si>
    <t>somme</t>
  </si>
  <si>
    <t>Observé</t>
  </si>
  <si>
    <t>Indep</t>
  </si>
  <si>
    <t>prop</t>
  </si>
  <si>
    <t>Employe</t>
  </si>
  <si>
    <t>sig</t>
  </si>
  <si>
    <t>tobs A/B</t>
  </si>
  <si>
    <t>tobs A/C</t>
  </si>
  <si>
    <t>tobs C/B</t>
  </si>
  <si>
    <t>ttheo</t>
  </si>
  <si>
    <t>moyenne</t>
  </si>
  <si>
    <t>moy</t>
  </si>
  <si>
    <t>s</t>
  </si>
  <si>
    <t>Delta</t>
  </si>
  <si>
    <t>Ecart-type sig 2</t>
  </si>
  <si>
    <t>Valeur test bilatéral  ttheo</t>
  </si>
  <si>
    <t>Valeur fobs</t>
  </si>
  <si>
    <t>Valeur test bilatéral  ftheo</t>
  </si>
  <si>
    <t>ttheo bilatéral</t>
  </si>
  <si>
    <t>fi total</t>
  </si>
  <si>
    <t>Loies utilisées dans les tables</t>
  </si>
  <si>
    <t xml:space="preserve">t theo bilatéral  </t>
  </si>
  <si>
    <t>Moy</t>
  </si>
  <si>
    <t>s²</t>
  </si>
  <si>
    <t>sig²</t>
  </si>
  <si>
    <t>SC</t>
  </si>
  <si>
    <t>a</t>
  </si>
  <si>
    <t>b</t>
  </si>
  <si>
    <t>SCR + SCE</t>
  </si>
  <si>
    <t>Vc_reg</t>
  </si>
  <si>
    <t>erreur</t>
  </si>
  <si>
    <t>Étiquettes de lignes</t>
  </si>
  <si>
    <t>Total général</t>
  </si>
  <si>
    <t>Somme de ni hommes</t>
  </si>
  <si>
    <t>Somme de ni femmes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</si>
</sst>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0" borderId="1" xfId="0" applyFont="1" applyBorder="1"/>
    <xf numFmtId="0" fontId="0" fillId="0" borderId="0" xfId="0" applyFont="1" applyBorder="1"/>
    <xf numFmtId="165" fontId="0" fillId="0" borderId="1" xfId="0" applyNumberFormat="1" applyFont="1" applyBorder="1"/>
    <xf numFmtId="165" fontId="0" fillId="2" borderId="1" xfId="0" applyNumberFormat="1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1" fillId="0" borderId="0" xfId="0" applyFont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0" fillId="0" borderId="3" xfId="0" applyBorder="1"/>
    <xf numFmtId="0" fontId="0" fillId="0" borderId="1" xfId="0" applyFill="1" applyBorder="1"/>
    <xf numFmtId="166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66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2" fontId="0" fillId="0" borderId="0" xfId="0" applyNumberFormat="1" applyBorder="1"/>
    <xf numFmtId="0" fontId="2" fillId="0" borderId="0" xfId="0" applyFont="1" applyBorder="1" applyAlignment="1">
      <alignment horizont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5" xfId="0" applyNumberFormat="1" applyBorder="1"/>
    <xf numFmtId="2" fontId="2" fillId="0" borderId="1" xfId="0" applyNumberFormat="1" applyFont="1" applyBorder="1"/>
    <xf numFmtId="2" fontId="2" fillId="0" borderId="1" xfId="0" applyNumberFormat="1" applyFont="1" applyFill="1" applyBorder="1"/>
    <xf numFmtId="0" fontId="0" fillId="0" borderId="4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[Exo_IRC_1.xlsx]Exo1!Tableau croisé dynamique1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'Exo1'!$J$2</c:f>
              <c:strCache>
                <c:ptCount val="1"/>
                <c:pt idx="0">
                  <c:v>Somme de ni hommes</c:v>
                </c:pt>
              </c:strCache>
            </c:strRef>
          </c:tx>
          <c:invertIfNegative val="0"/>
          <c:cat>
            <c:strRef>
              <c:f>'Exo1'!$I$3:$I$9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'Exo1'!$J$3:$J$9</c:f>
              <c:numCache>
                <c:formatCode>General</c:formatCode>
                <c:ptCount val="6"/>
                <c:pt idx="0">
                  <c:v>8964</c:v>
                </c:pt>
                <c:pt idx="1">
                  <c:v>7924</c:v>
                </c:pt>
                <c:pt idx="2">
                  <c:v>4100</c:v>
                </c:pt>
                <c:pt idx="3">
                  <c:v>8532</c:v>
                </c:pt>
                <c:pt idx="4">
                  <c:v>9324</c:v>
                </c:pt>
                <c:pt idx="5">
                  <c:v>24424</c:v>
                </c:pt>
              </c:numCache>
            </c:numRef>
          </c:val>
        </c:ser>
        <c:ser>
          <c:idx val="1"/>
          <c:order val="1"/>
          <c:tx>
            <c:strRef>
              <c:f>'Exo1'!$K$2</c:f>
              <c:strCache>
                <c:ptCount val="1"/>
                <c:pt idx="0">
                  <c:v>Somme de ni femmes</c:v>
                </c:pt>
              </c:strCache>
            </c:strRef>
          </c:tx>
          <c:invertIfNegative val="0"/>
          <c:cat>
            <c:strRef>
              <c:f>'Exo1'!$I$3:$I$9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'Exo1'!$K$3:$K$9</c:f>
              <c:numCache>
                <c:formatCode>General</c:formatCode>
                <c:ptCount val="6"/>
                <c:pt idx="0">
                  <c:v>2744</c:v>
                </c:pt>
                <c:pt idx="1">
                  <c:v>3388</c:v>
                </c:pt>
                <c:pt idx="2">
                  <c:v>1432</c:v>
                </c:pt>
                <c:pt idx="3">
                  <c:v>6048</c:v>
                </c:pt>
                <c:pt idx="4">
                  <c:v>14392</c:v>
                </c:pt>
                <c:pt idx="5">
                  <c:v>4392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61792"/>
        <c:axId val="165763328"/>
      </c:barChart>
      <c:catAx>
        <c:axId val="16576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63328"/>
        <c:crosses val="autoZero"/>
        <c:auto val="1"/>
        <c:lblAlgn val="ctr"/>
        <c:lblOffset val="100"/>
        <c:noMultiLvlLbl val="0"/>
      </c:catAx>
      <c:valAx>
        <c:axId val="1657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'Exo1'!$E$1</c:f>
              <c:strCache>
                <c:ptCount val="1"/>
                <c:pt idx="0">
                  <c:v>fi hommes</c:v>
                </c:pt>
              </c:strCache>
            </c:strRef>
          </c:tx>
          <c:cat>
            <c:strRef>
              <c:f>'Exo1'!$A$2:$A$7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'Exo1'!$E$2:$E$7</c:f>
              <c:numCache>
                <c:formatCode>0.0000</c:formatCode>
                <c:ptCount val="6"/>
                <c:pt idx="0">
                  <c:v>0.14168299930454575</c:v>
                </c:pt>
                <c:pt idx="1">
                  <c:v>0.12524498956818614</c:v>
                </c:pt>
                <c:pt idx="2">
                  <c:v>6.4803692229879251E-2</c:v>
                </c:pt>
                <c:pt idx="3">
                  <c:v>0.13485490295251945</c:v>
                </c:pt>
                <c:pt idx="4">
                  <c:v>0.147373079597901</c:v>
                </c:pt>
                <c:pt idx="5">
                  <c:v>0.38604033634696844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'Exo1'!$F$1</c:f>
              <c:strCache>
                <c:ptCount val="1"/>
                <c:pt idx="0">
                  <c:v>fi femmes</c:v>
                </c:pt>
              </c:strCache>
            </c:strRef>
          </c:tx>
          <c:cat>
            <c:strRef>
              <c:f>'Exo1'!$A$2:$A$7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'Exo1'!$F$2:$F$7</c:f>
              <c:numCache>
                <c:formatCode>0.0000</c:formatCode>
                <c:ptCount val="6"/>
                <c:pt idx="0">
                  <c:v>8.4701815038893694E-2</c:v>
                </c:pt>
                <c:pt idx="1">
                  <c:v>0.10458081244598098</c:v>
                </c:pt>
                <c:pt idx="2">
                  <c:v>4.4202988023212743E-2</c:v>
                </c:pt>
                <c:pt idx="3">
                  <c:v>0.18668971477960242</c:v>
                </c:pt>
                <c:pt idx="4">
                  <c:v>0.44425237683664648</c:v>
                </c:pt>
                <c:pt idx="5">
                  <c:v>0.13557229287566366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13</xdr:row>
      <xdr:rowOff>85725</xdr:rowOff>
    </xdr:from>
    <xdr:to>
      <xdr:col>7</xdr:col>
      <xdr:colOff>1004887</xdr:colOff>
      <xdr:row>30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13</xdr:row>
      <xdr:rowOff>47625</xdr:rowOff>
    </xdr:from>
    <xdr:to>
      <xdr:col>17</xdr:col>
      <xdr:colOff>104775</xdr:colOff>
      <xdr:row>30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1228725</xdr:colOff>
      <xdr:row>13</xdr:row>
      <xdr:rowOff>47625</xdr:rowOff>
    </xdr:from>
    <xdr:to>
      <xdr:col>11</xdr:col>
      <xdr:colOff>95250</xdr:colOff>
      <xdr:row>30</xdr:row>
      <xdr:rowOff>38100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esdes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1"/>
      <sheetName val="td1suite"/>
      <sheetName val="td1fin"/>
      <sheetName val="exo II"/>
      <sheetName val="données"/>
      <sheetName val="td2"/>
      <sheetName val="td2suite"/>
      <sheetName val="td2 fin"/>
      <sheetName val="nuage"/>
      <sheetName val="résidus"/>
    </sheetNames>
    <sheetDataSet>
      <sheetData sheetId="0" refreshError="1"/>
      <sheetData sheetId="1" refreshError="1">
        <row r="4">
          <cell r="A4">
            <v>250</v>
          </cell>
        </row>
        <row r="5">
          <cell r="A5">
            <v>350</v>
          </cell>
        </row>
        <row r="6">
          <cell r="A6">
            <v>450</v>
          </cell>
        </row>
        <row r="7">
          <cell r="A7">
            <v>550</v>
          </cell>
        </row>
        <row r="8">
          <cell r="A8">
            <v>650</v>
          </cell>
        </row>
        <row r="9">
          <cell r="A9">
            <v>750</v>
          </cell>
        </row>
        <row r="10">
          <cell r="A10">
            <v>850</v>
          </cell>
        </row>
        <row r="11">
          <cell r="A11">
            <v>950</v>
          </cell>
        </row>
        <row r="12">
          <cell r="A12">
            <v>1050</v>
          </cell>
        </row>
        <row r="13">
          <cell r="A13">
            <v>1250</v>
          </cell>
        </row>
      </sheetData>
      <sheetData sheetId="2" refreshError="1">
        <row r="45">
          <cell r="C45">
            <v>98</v>
          </cell>
        </row>
        <row r="46">
          <cell r="D46">
            <v>610.30612244897964</v>
          </cell>
        </row>
      </sheetData>
      <sheetData sheetId="3" refreshError="1"/>
      <sheetData sheetId="4" refreshError="1">
        <row r="4">
          <cell r="A4">
            <v>55</v>
          </cell>
        </row>
        <row r="5">
          <cell r="A5">
            <v>55</v>
          </cell>
        </row>
        <row r="6">
          <cell r="A6">
            <v>180</v>
          </cell>
        </row>
        <row r="7">
          <cell r="A7">
            <v>180</v>
          </cell>
        </row>
        <row r="8">
          <cell r="A8">
            <v>251</v>
          </cell>
        </row>
        <row r="9">
          <cell r="A9">
            <v>251</v>
          </cell>
        </row>
        <row r="10">
          <cell r="A10">
            <v>297</v>
          </cell>
        </row>
        <row r="11">
          <cell r="A11">
            <v>297</v>
          </cell>
        </row>
        <row r="12">
          <cell r="A12">
            <v>335</v>
          </cell>
        </row>
        <row r="13">
          <cell r="A13">
            <v>335</v>
          </cell>
        </row>
        <row r="14">
          <cell r="A14">
            <v>351</v>
          </cell>
        </row>
        <row r="15">
          <cell r="A15">
            <v>351</v>
          </cell>
        </row>
        <row r="16">
          <cell r="A16">
            <v>351</v>
          </cell>
        </row>
        <row r="17">
          <cell r="A17">
            <v>351</v>
          </cell>
        </row>
        <row r="18">
          <cell r="A18">
            <v>360</v>
          </cell>
        </row>
        <row r="19">
          <cell r="A19">
            <v>360</v>
          </cell>
        </row>
        <row r="20">
          <cell r="A20">
            <v>400</v>
          </cell>
        </row>
        <row r="21">
          <cell r="A21">
            <v>400</v>
          </cell>
        </row>
        <row r="22">
          <cell r="A22">
            <v>400</v>
          </cell>
        </row>
        <row r="23">
          <cell r="A23">
            <v>440</v>
          </cell>
        </row>
        <row r="24">
          <cell r="A24">
            <v>440</v>
          </cell>
        </row>
        <row r="25">
          <cell r="A25">
            <v>440</v>
          </cell>
        </row>
        <row r="26">
          <cell r="A26">
            <v>460</v>
          </cell>
        </row>
        <row r="27">
          <cell r="A27">
            <v>460</v>
          </cell>
        </row>
        <row r="28">
          <cell r="A28">
            <v>460</v>
          </cell>
        </row>
        <row r="29">
          <cell r="A29">
            <v>480</v>
          </cell>
        </row>
        <row r="30">
          <cell r="A30">
            <v>480</v>
          </cell>
        </row>
        <row r="31">
          <cell r="A31">
            <v>490</v>
          </cell>
        </row>
        <row r="32">
          <cell r="A32">
            <v>520</v>
          </cell>
        </row>
        <row r="33">
          <cell r="A33">
            <v>520</v>
          </cell>
        </row>
        <row r="34">
          <cell r="A34">
            <v>520</v>
          </cell>
        </row>
        <row r="35">
          <cell r="A35">
            <v>520</v>
          </cell>
        </row>
        <row r="36">
          <cell r="A36">
            <v>530</v>
          </cell>
        </row>
        <row r="37">
          <cell r="A37">
            <v>530</v>
          </cell>
        </row>
        <row r="38">
          <cell r="A38">
            <v>545</v>
          </cell>
        </row>
        <row r="39">
          <cell r="A39">
            <v>545</v>
          </cell>
        </row>
        <row r="40">
          <cell r="A40">
            <v>560</v>
          </cell>
        </row>
        <row r="41">
          <cell r="A41">
            <v>560</v>
          </cell>
        </row>
        <row r="42">
          <cell r="A42">
            <v>560</v>
          </cell>
        </row>
        <row r="43">
          <cell r="A43">
            <v>560</v>
          </cell>
        </row>
        <row r="44">
          <cell r="A44">
            <v>560</v>
          </cell>
        </row>
        <row r="45">
          <cell r="A45">
            <v>570</v>
          </cell>
        </row>
        <row r="46">
          <cell r="A46">
            <v>575</v>
          </cell>
        </row>
        <row r="47">
          <cell r="A47">
            <v>580</v>
          </cell>
        </row>
        <row r="48">
          <cell r="A48">
            <v>580</v>
          </cell>
        </row>
        <row r="49">
          <cell r="A49">
            <v>580</v>
          </cell>
        </row>
        <row r="50">
          <cell r="A50">
            <v>580</v>
          </cell>
        </row>
        <row r="51">
          <cell r="A51">
            <v>580</v>
          </cell>
        </row>
        <row r="52">
          <cell r="A52">
            <v>600</v>
          </cell>
        </row>
        <row r="53">
          <cell r="A53">
            <v>600</v>
          </cell>
        </row>
        <row r="54">
          <cell r="A54">
            <v>620</v>
          </cell>
        </row>
        <row r="55">
          <cell r="A55">
            <v>620</v>
          </cell>
        </row>
        <row r="56">
          <cell r="A56">
            <v>620</v>
          </cell>
        </row>
        <row r="57">
          <cell r="A57">
            <v>630</v>
          </cell>
        </row>
        <row r="58">
          <cell r="A58">
            <v>640</v>
          </cell>
        </row>
        <row r="59">
          <cell r="A59">
            <v>640</v>
          </cell>
        </row>
        <row r="60">
          <cell r="A60">
            <v>655</v>
          </cell>
        </row>
        <row r="61">
          <cell r="A61">
            <v>660</v>
          </cell>
        </row>
        <row r="62">
          <cell r="A62">
            <v>660</v>
          </cell>
        </row>
        <row r="63">
          <cell r="A63">
            <v>660</v>
          </cell>
        </row>
        <row r="64">
          <cell r="A64">
            <v>660</v>
          </cell>
        </row>
        <row r="65">
          <cell r="A65">
            <v>670</v>
          </cell>
        </row>
        <row r="66">
          <cell r="A66">
            <v>680</v>
          </cell>
        </row>
        <row r="67">
          <cell r="A67">
            <v>680</v>
          </cell>
        </row>
        <row r="68">
          <cell r="A68">
            <v>680</v>
          </cell>
        </row>
        <row r="69">
          <cell r="A69">
            <v>690</v>
          </cell>
        </row>
        <row r="70">
          <cell r="A70">
            <v>700</v>
          </cell>
        </row>
        <row r="71">
          <cell r="A71">
            <v>710</v>
          </cell>
        </row>
        <row r="72">
          <cell r="A72">
            <v>710</v>
          </cell>
        </row>
        <row r="73">
          <cell r="A73">
            <v>720</v>
          </cell>
        </row>
        <row r="74">
          <cell r="A74">
            <v>740</v>
          </cell>
        </row>
        <row r="75">
          <cell r="A75">
            <v>740</v>
          </cell>
        </row>
        <row r="76">
          <cell r="A76">
            <v>760</v>
          </cell>
        </row>
        <row r="77">
          <cell r="A77">
            <v>760</v>
          </cell>
        </row>
        <row r="78">
          <cell r="A78">
            <v>760</v>
          </cell>
        </row>
        <row r="79">
          <cell r="A79">
            <v>780</v>
          </cell>
        </row>
        <row r="80">
          <cell r="A80">
            <v>800</v>
          </cell>
        </row>
        <row r="81">
          <cell r="A81">
            <v>800</v>
          </cell>
        </row>
        <row r="82">
          <cell r="A82">
            <v>800</v>
          </cell>
        </row>
        <row r="83">
          <cell r="A83">
            <v>800</v>
          </cell>
        </row>
        <row r="84">
          <cell r="A84">
            <v>820</v>
          </cell>
        </row>
        <row r="85">
          <cell r="A85">
            <v>820</v>
          </cell>
        </row>
        <row r="86">
          <cell r="A86">
            <v>840</v>
          </cell>
        </row>
        <row r="87">
          <cell r="A87">
            <v>840</v>
          </cell>
        </row>
        <row r="88">
          <cell r="A88">
            <v>840</v>
          </cell>
        </row>
        <row r="89">
          <cell r="A89">
            <v>860</v>
          </cell>
        </row>
        <row r="90">
          <cell r="A90">
            <v>860</v>
          </cell>
        </row>
        <row r="91">
          <cell r="A91">
            <v>900</v>
          </cell>
        </row>
        <row r="92">
          <cell r="A92">
            <v>900</v>
          </cell>
        </row>
        <row r="93">
          <cell r="A93">
            <v>900</v>
          </cell>
        </row>
        <row r="94">
          <cell r="A94">
            <v>920</v>
          </cell>
        </row>
        <row r="95">
          <cell r="A95">
            <v>920</v>
          </cell>
        </row>
        <row r="96">
          <cell r="A96">
            <v>920</v>
          </cell>
        </row>
        <row r="97">
          <cell r="A97">
            <v>1000</v>
          </cell>
        </row>
        <row r="98">
          <cell r="A98">
            <v>1000</v>
          </cell>
        </row>
        <row r="99">
          <cell r="A99">
            <v>1000</v>
          </cell>
        </row>
        <row r="100">
          <cell r="A100">
            <v>1200</v>
          </cell>
        </row>
        <row r="101">
          <cell r="A101">
            <v>1240</v>
          </cell>
        </row>
      </sheetData>
      <sheetData sheetId="5" refreshError="1">
        <row r="35">
          <cell r="G35">
            <v>500</v>
          </cell>
        </row>
        <row r="36">
          <cell r="G36">
            <v>700</v>
          </cell>
        </row>
        <row r="37">
          <cell r="G37">
            <v>500</v>
          </cell>
        </row>
        <row r="38">
          <cell r="G38">
            <v>300</v>
          </cell>
        </row>
        <row r="39">
          <cell r="B39">
            <v>240</v>
          </cell>
          <cell r="C39">
            <v>360</v>
          </cell>
          <cell r="D39">
            <v>200</v>
          </cell>
          <cell r="E39">
            <v>500</v>
          </cell>
          <cell r="F39">
            <v>700</v>
          </cell>
          <cell r="G39">
            <v>2000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MAIN Antoine Ext OWF/DSO" refreshedDate="43607.347583449075" createdVersion="4" refreshedVersion="4" minRefreshableVersion="3" recordCount="7">
  <cacheSource type="worksheet">
    <worksheetSource ref="A1:G8" sheet="Exo1"/>
  </cacheSource>
  <cacheFields count="7">
    <cacheField name="Diplôme" numFmtId="0">
      <sharedItems count="7">
        <s v="A"/>
        <s v="B"/>
        <s v="C"/>
        <s v="D"/>
        <s v="E"/>
        <s v="F"/>
        <s v="total"/>
      </sharedItems>
    </cacheField>
    <cacheField name="ni hommes" numFmtId="0">
      <sharedItems containsSemiMixedTypes="0" containsString="0" containsNumber="1" containsInteger="1" minValue="4100" maxValue="63268"/>
    </cacheField>
    <cacheField name="ni femmes" numFmtId="0">
      <sharedItems containsSemiMixedTypes="0" containsString="0" containsNumber="1" containsInteger="1" minValue="1432" maxValue="32396"/>
    </cacheField>
    <cacheField name="total" numFmtId="0">
      <sharedItems containsSemiMixedTypes="0" containsString="0" containsNumber="1" containsInteger="1" minValue="5532" maxValue="95664"/>
    </cacheField>
    <cacheField name="fi hommes" numFmtId="164">
      <sharedItems containsSemiMixedTypes="0" containsString="0" containsNumber="1" minValue="6.4803692229879251E-2" maxValue="1"/>
    </cacheField>
    <cacheField name="fi femmes" numFmtId="164">
      <sharedItems containsSemiMixedTypes="0" containsString="0" containsNumber="1" minValue="4.4202988023212743E-2" maxValue="0.99999999999999989"/>
    </cacheField>
    <cacheField name="fi total" numFmtId="164">
      <sharedItems containsSemiMixedTypes="0" containsString="0" containsNumber="1" minValue="5.7827395885599597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8964"/>
    <n v="2744"/>
    <n v="11708"/>
    <n v="0.14168299930454575"/>
    <n v="8.4701815038893694E-2"/>
    <n v="0.12238668673691253"/>
  </r>
  <r>
    <x v="1"/>
    <n v="7924"/>
    <n v="3388"/>
    <n v="11312"/>
    <n v="0.12524498956818614"/>
    <n v="0.10458081244598098"/>
    <n v="0.11824719852818197"/>
  </r>
  <r>
    <x v="2"/>
    <n v="4100"/>
    <n v="1432"/>
    <n v="5532"/>
    <n v="6.4803692229879251E-2"/>
    <n v="4.4202988023212743E-2"/>
    <n v="5.7827395885599597E-2"/>
  </r>
  <r>
    <x v="3"/>
    <n v="8532"/>
    <n v="6048"/>
    <n v="14580"/>
    <n v="0.13485490295251945"/>
    <n v="0.18668971477960242"/>
    <n v="0.15240842950326142"/>
  </r>
  <r>
    <x v="4"/>
    <n v="9324"/>
    <n v="14392"/>
    <n v="23716"/>
    <n v="0.147373079597901"/>
    <n v="0.44425237683664648"/>
    <n v="0.24790934938953002"/>
  </r>
  <r>
    <x v="5"/>
    <n v="24424"/>
    <n v="4392"/>
    <n v="28816"/>
    <n v="0.38604033634696844"/>
    <n v="0.13557229287566366"/>
    <n v="0.30122093995651444"/>
  </r>
  <r>
    <x v="6"/>
    <n v="63268"/>
    <n v="32396"/>
    <n v="95664"/>
    <n v="1"/>
    <n v="0.9999999999999998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2">
  <location ref="I2:K9" firstHeaderRow="0" firstDataRow="1" firstDataCol="1"/>
  <pivotFields count="7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showAll="0"/>
    <pivotField numFmtId="164" showAll="0"/>
    <pivotField numFmtId="164" showAll="0"/>
    <pivotField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ni hommes" fld="1" baseField="0" baseItem="0"/>
    <dataField name="Somme de ni femm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1" sqref="K11"/>
    </sheetView>
  </sheetViews>
  <sheetFormatPr baseColWidth="10" defaultRowHeight="12.75" x14ac:dyDescent="0.2"/>
  <cols>
    <col min="1" max="1" width="7.7109375" bestFit="1" customWidth="1"/>
    <col min="2" max="2" width="10.140625" bestFit="1" customWidth="1"/>
    <col min="3" max="3" width="9.5703125" customWidth="1"/>
    <col min="4" max="4" width="6" bestFit="1" customWidth="1"/>
    <col min="5" max="5" width="9.5703125" bestFit="1" customWidth="1"/>
    <col min="6" max="6" width="9" bestFit="1" customWidth="1"/>
    <col min="7" max="7" width="6.5703125" bestFit="1" customWidth="1"/>
    <col min="8" max="8" width="21.7109375" bestFit="1" customWidth="1"/>
    <col min="9" max="9" width="21.140625" bestFit="1" customWidth="1"/>
    <col min="10" max="10" width="21.7109375" bestFit="1" customWidth="1"/>
    <col min="11" max="11" width="21" bestFit="1" customWidth="1"/>
  </cols>
  <sheetData>
    <row r="1" spans="1:11" x14ac:dyDescent="0.2">
      <c r="A1" s="19" t="s">
        <v>11</v>
      </c>
      <c r="B1" s="35" t="s">
        <v>7</v>
      </c>
      <c r="C1" s="19" t="s">
        <v>8</v>
      </c>
      <c r="D1" s="19" t="s">
        <v>6</v>
      </c>
      <c r="E1" s="1" t="s">
        <v>9</v>
      </c>
      <c r="F1" s="1" t="s">
        <v>10</v>
      </c>
      <c r="G1" s="2" t="s">
        <v>148</v>
      </c>
    </row>
    <row r="2" spans="1:11" x14ac:dyDescent="0.2">
      <c r="A2" s="19" t="s">
        <v>0</v>
      </c>
      <c r="B2" s="19">
        <v>8964</v>
      </c>
      <c r="C2" s="19">
        <v>2744</v>
      </c>
      <c r="D2" s="45">
        <f>B2+C2</f>
        <v>11708</v>
      </c>
      <c r="E2" s="4">
        <f>B2/$B8</f>
        <v>0.14168299930454575</v>
      </c>
      <c r="F2" s="4">
        <f>C2/$C8</f>
        <v>8.4701815038893694E-2</v>
      </c>
      <c r="G2" s="5">
        <f>D2/D8</f>
        <v>0.12238668673691253</v>
      </c>
      <c r="I2" s="49" t="s">
        <v>160</v>
      </c>
      <c r="J2" t="s">
        <v>162</v>
      </c>
      <c r="K2" t="s">
        <v>163</v>
      </c>
    </row>
    <row r="3" spans="1:11" x14ac:dyDescent="0.2">
      <c r="A3" s="19" t="s">
        <v>1</v>
      </c>
      <c r="B3" s="19">
        <v>7924</v>
      </c>
      <c r="C3" s="19">
        <v>3388</v>
      </c>
      <c r="D3" s="45">
        <f t="shared" ref="D3:D7" si="0">B3+C3</f>
        <v>11312</v>
      </c>
      <c r="E3" s="4">
        <f>B3/$B8</f>
        <v>0.12524498956818614</v>
      </c>
      <c r="F3" s="4">
        <f>C3/$C8</f>
        <v>0.10458081244598098</v>
      </c>
      <c r="G3" s="5">
        <f>D3/D8</f>
        <v>0.11824719852818197</v>
      </c>
      <c r="I3" s="50" t="s">
        <v>0</v>
      </c>
      <c r="J3" s="6">
        <v>8964</v>
      </c>
      <c r="K3" s="6">
        <v>2744</v>
      </c>
    </row>
    <row r="4" spans="1:11" x14ac:dyDescent="0.2">
      <c r="A4" s="19" t="s">
        <v>2</v>
      </c>
      <c r="B4" s="19">
        <v>4100</v>
      </c>
      <c r="C4" s="19">
        <v>1432</v>
      </c>
      <c r="D4" s="45">
        <f t="shared" si="0"/>
        <v>5532</v>
      </c>
      <c r="E4" s="4">
        <f>B4/$B8</f>
        <v>6.4803692229879251E-2</v>
      </c>
      <c r="F4" s="4">
        <f>C4/$C8</f>
        <v>4.4202988023212743E-2</v>
      </c>
      <c r="G4" s="5">
        <f>D4/D8</f>
        <v>5.7827395885599597E-2</v>
      </c>
      <c r="I4" s="50" t="s">
        <v>1</v>
      </c>
      <c r="J4" s="6">
        <v>7924</v>
      </c>
      <c r="K4" s="6">
        <v>3388</v>
      </c>
    </row>
    <row r="5" spans="1:11" x14ac:dyDescent="0.2">
      <c r="A5" s="19" t="s">
        <v>3</v>
      </c>
      <c r="B5" s="19">
        <v>8532</v>
      </c>
      <c r="C5" s="19">
        <v>6048</v>
      </c>
      <c r="D5" s="45">
        <f t="shared" si="0"/>
        <v>14580</v>
      </c>
      <c r="E5" s="4">
        <f>B5/$B8</f>
        <v>0.13485490295251945</v>
      </c>
      <c r="F5" s="4">
        <f>C5/$C8</f>
        <v>0.18668971477960242</v>
      </c>
      <c r="G5" s="5">
        <f>D5/D8</f>
        <v>0.15240842950326142</v>
      </c>
      <c r="I5" s="50" t="s">
        <v>2</v>
      </c>
      <c r="J5" s="6">
        <v>4100</v>
      </c>
      <c r="K5" s="6">
        <v>1432</v>
      </c>
    </row>
    <row r="6" spans="1:11" x14ac:dyDescent="0.2">
      <c r="A6" s="19" t="s">
        <v>4</v>
      </c>
      <c r="B6" s="19">
        <v>9324</v>
      </c>
      <c r="C6" s="19">
        <v>14392</v>
      </c>
      <c r="D6" s="45">
        <f t="shared" si="0"/>
        <v>23716</v>
      </c>
      <c r="E6" s="4">
        <f>B6/$B8</f>
        <v>0.147373079597901</v>
      </c>
      <c r="F6" s="4">
        <f>C6/$C8</f>
        <v>0.44425237683664648</v>
      </c>
      <c r="G6" s="5">
        <f>D6/D8</f>
        <v>0.24790934938953002</v>
      </c>
      <c r="I6" s="50" t="s">
        <v>3</v>
      </c>
      <c r="J6" s="6">
        <v>8532</v>
      </c>
      <c r="K6" s="6">
        <v>6048</v>
      </c>
    </row>
    <row r="7" spans="1:11" x14ac:dyDescent="0.2">
      <c r="A7" s="19" t="s">
        <v>5</v>
      </c>
      <c r="B7" s="19">
        <v>24424</v>
      </c>
      <c r="C7" s="19">
        <v>4392</v>
      </c>
      <c r="D7" s="45">
        <f t="shared" si="0"/>
        <v>28816</v>
      </c>
      <c r="E7" s="4">
        <f>B7/$B8</f>
        <v>0.38604033634696844</v>
      </c>
      <c r="F7" s="4">
        <f>C7/$C8</f>
        <v>0.13557229287566366</v>
      </c>
      <c r="G7" s="5">
        <f>D7/D8</f>
        <v>0.30122093995651444</v>
      </c>
      <c r="I7" s="50" t="s">
        <v>4</v>
      </c>
      <c r="J7" s="6">
        <v>9324</v>
      </c>
      <c r="K7" s="6">
        <v>14392</v>
      </c>
    </row>
    <row r="8" spans="1:11" x14ac:dyDescent="0.2">
      <c r="A8" s="19" t="s">
        <v>6</v>
      </c>
      <c r="B8" s="45">
        <f>SUM(B2:B7)</f>
        <v>63268</v>
      </c>
      <c r="C8" s="45">
        <f>SUM(C2:C7)</f>
        <v>32396</v>
      </c>
      <c r="D8" s="45">
        <f>SUM(D2:D7)</f>
        <v>95664</v>
      </c>
      <c r="E8" s="5">
        <f>SUM(E2:E7)</f>
        <v>1</v>
      </c>
      <c r="F8" s="5">
        <f>SUM(F2:F7)</f>
        <v>0.99999999999999989</v>
      </c>
      <c r="G8" s="5">
        <f>SUM(G2:G7)</f>
        <v>1</v>
      </c>
      <c r="I8" s="50" t="s">
        <v>5</v>
      </c>
      <c r="J8" s="6">
        <v>24424</v>
      </c>
      <c r="K8" s="6">
        <v>4392</v>
      </c>
    </row>
    <row r="9" spans="1:11" x14ac:dyDescent="0.2">
      <c r="A9" s="1"/>
      <c r="B9" s="3"/>
      <c r="C9" s="3"/>
      <c r="D9" s="3"/>
      <c r="E9" s="3"/>
      <c r="F9" s="3"/>
      <c r="I9" s="50" t="s">
        <v>161</v>
      </c>
      <c r="J9" s="6">
        <v>63268</v>
      </c>
      <c r="K9" s="6">
        <v>32396</v>
      </c>
    </row>
    <row r="10" spans="1:11" x14ac:dyDescent="0.2">
      <c r="A10" s="1"/>
      <c r="B10" s="3"/>
      <c r="C10" s="3"/>
      <c r="D10" s="3"/>
      <c r="E10" s="3"/>
      <c r="F10" s="3"/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22" sqref="E22"/>
    </sheetView>
  </sheetViews>
  <sheetFormatPr baseColWidth="10" defaultRowHeight="12.75" x14ac:dyDescent="0.2"/>
  <cols>
    <col min="4" max="4" width="24" customWidth="1"/>
  </cols>
  <sheetData>
    <row r="1" spans="1:7" x14ac:dyDescent="0.2">
      <c r="A1" s="18" t="s">
        <v>96</v>
      </c>
    </row>
    <row r="3" spans="1:7" x14ac:dyDescent="0.2">
      <c r="A3" t="s">
        <v>78</v>
      </c>
      <c r="B3" t="s">
        <v>79</v>
      </c>
    </row>
    <row r="4" spans="1:7" ht="15.75" x14ac:dyDescent="0.3">
      <c r="A4" s="19">
        <v>11</v>
      </c>
      <c r="B4" s="19">
        <v>19</v>
      </c>
      <c r="D4" s="8" t="s">
        <v>80</v>
      </c>
      <c r="E4" s="8"/>
    </row>
    <row r="5" spans="1:7" x14ac:dyDescent="0.2">
      <c r="A5" s="19">
        <v>11</v>
      </c>
      <c r="B5" s="19">
        <v>14</v>
      </c>
      <c r="D5" s="8" t="s">
        <v>81</v>
      </c>
      <c r="E5" s="8"/>
    </row>
    <row r="6" spans="1:7" x14ac:dyDescent="0.2">
      <c r="A6" s="19">
        <v>15</v>
      </c>
      <c r="B6" s="19">
        <v>14</v>
      </c>
      <c r="D6" s="7" t="s">
        <v>95</v>
      </c>
      <c r="E6" s="8"/>
    </row>
    <row r="7" spans="1:7" x14ac:dyDescent="0.2">
      <c r="A7" s="19">
        <v>15</v>
      </c>
      <c r="B7" s="19">
        <v>17</v>
      </c>
    </row>
    <row r="8" spans="1:7" ht="15.75" x14ac:dyDescent="0.3">
      <c r="A8" s="19">
        <v>14</v>
      </c>
      <c r="B8" s="19">
        <v>18</v>
      </c>
      <c r="D8" s="8" t="s">
        <v>82</v>
      </c>
      <c r="E8" s="8"/>
    </row>
    <row r="9" spans="1:7" x14ac:dyDescent="0.2">
      <c r="A9" s="19">
        <v>16</v>
      </c>
      <c r="B9" s="19">
        <v>13</v>
      </c>
      <c r="D9" s="8" t="s">
        <v>83</v>
      </c>
      <c r="E9" s="8"/>
    </row>
    <row r="10" spans="1:7" x14ac:dyDescent="0.2">
      <c r="A10" s="19">
        <v>10</v>
      </c>
      <c r="B10" s="19">
        <v>15</v>
      </c>
      <c r="D10" s="7" t="s">
        <v>143</v>
      </c>
      <c r="E10" s="8"/>
    </row>
    <row r="11" spans="1:7" x14ac:dyDescent="0.2">
      <c r="A11" s="19">
        <v>15</v>
      </c>
      <c r="B11" s="19">
        <v>16</v>
      </c>
    </row>
    <row r="12" spans="1:7" x14ac:dyDescent="0.2">
      <c r="A12" s="19">
        <v>16</v>
      </c>
      <c r="B12" s="19">
        <v>16</v>
      </c>
      <c r="D12" s="7" t="s">
        <v>84</v>
      </c>
      <c r="E12" s="8"/>
    </row>
    <row r="13" spans="1:7" x14ac:dyDescent="0.2">
      <c r="A13" s="19">
        <v>15</v>
      </c>
      <c r="B13" s="19">
        <v>16</v>
      </c>
    </row>
    <row r="14" spans="1:7" x14ac:dyDescent="0.2">
      <c r="A14" s="19">
        <v>15</v>
      </c>
      <c r="B14" s="19">
        <v>18</v>
      </c>
      <c r="D14" s="7" t="s">
        <v>71</v>
      </c>
      <c r="E14" s="8"/>
      <c r="F14" s="19"/>
      <c r="G14" s="32" t="s">
        <v>85</v>
      </c>
    </row>
    <row r="15" spans="1:7" x14ac:dyDescent="0.2">
      <c r="A15" s="19">
        <v>15</v>
      </c>
      <c r="B15" s="19">
        <v>15</v>
      </c>
    </row>
    <row r="16" spans="1:7" ht="15.75" x14ac:dyDescent="0.3">
      <c r="A16" s="19"/>
      <c r="B16" s="19">
        <v>13</v>
      </c>
      <c r="D16" s="8" t="s">
        <v>60</v>
      </c>
      <c r="E16" s="19">
        <f>0.05</f>
        <v>0.05</v>
      </c>
      <c r="F16" s="19" t="s">
        <v>86</v>
      </c>
    </row>
    <row r="17" spans="1:7" ht="15.75" x14ac:dyDescent="0.3">
      <c r="A17" s="19"/>
      <c r="B17" s="19">
        <v>17</v>
      </c>
      <c r="D17" s="7" t="s">
        <v>144</v>
      </c>
      <c r="E17" s="23"/>
      <c r="F17" s="19" t="s">
        <v>87</v>
      </c>
      <c r="G17" s="24" t="str">
        <f>IF(ABS(E14)&lt;E17,"non rejet de H0","rejet de H0")</f>
        <v>rejet de H0</v>
      </c>
    </row>
    <row r="18" spans="1:7" x14ac:dyDescent="0.2">
      <c r="B18" s="19">
        <v>19</v>
      </c>
    </row>
    <row r="19" spans="1:7" x14ac:dyDescent="0.2">
      <c r="D19" s="7" t="s">
        <v>145</v>
      </c>
      <c r="E19" s="33"/>
      <c r="F19" s="19"/>
      <c r="G19" s="32" t="s">
        <v>88</v>
      </c>
    </row>
    <row r="21" spans="1:7" ht="15.75" x14ac:dyDescent="0.3">
      <c r="D21" s="8" t="s">
        <v>60</v>
      </c>
      <c r="E21" s="19">
        <f>0.05</f>
        <v>0.05</v>
      </c>
      <c r="F21" s="19" t="s">
        <v>89</v>
      </c>
    </row>
    <row r="22" spans="1:7" ht="15.75" x14ac:dyDescent="0.3">
      <c r="D22" s="7" t="s">
        <v>146</v>
      </c>
      <c r="E22" s="8"/>
      <c r="F22" s="19" t="s">
        <v>90</v>
      </c>
      <c r="G22" s="24" t="str">
        <f>IF(E19&lt;E22,"non rejet de H0","rejet de H0")</f>
        <v>rejet de H0</v>
      </c>
    </row>
    <row r="24" spans="1:7" ht="15" x14ac:dyDescent="0.25">
      <c r="A24" s="34" t="s">
        <v>91</v>
      </c>
    </row>
    <row r="26" spans="1:7" x14ac:dyDescent="0.2">
      <c r="A26" t="s">
        <v>92</v>
      </c>
    </row>
    <row r="28" spans="1:7" x14ac:dyDescent="0.2">
      <c r="A28" t="s">
        <v>93</v>
      </c>
      <c r="E28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26" sqref="F26"/>
    </sheetView>
  </sheetViews>
  <sheetFormatPr baseColWidth="10" defaultRowHeight="12.75" x14ac:dyDescent="0.2"/>
  <sheetData>
    <row r="1" spans="1:3" x14ac:dyDescent="0.2">
      <c r="A1" s="19" t="s">
        <v>52</v>
      </c>
      <c r="B1" s="19" t="s">
        <v>53</v>
      </c>
      <c r="C1" s="19" t="s">
        <v>54</v>
      </c>
    </row>
    <row r="2" spans="1:3" x14ac:dyDescent="0.2">
      <c r="A2" s="8">
        <v>1</v>
      </c>
      <c r="B2" s="8">
        <v>43</v>
      </c>
      <c r="C2" s="8">
        <v>37</v>
      </c>
    </row>
    <row r="3" spans="1:3" x14ac:dyDescent="0.2">
      <c r="A3" s="8">
        <v>2</v>
      </c>
      <c r="B3" s="8">
        <v>41</v>
      </c>
      <c r="C3" s="8">
        <v>72</v>
      </c>
    </row>
    <row r="4" spans="1:3" x14ac:dyDescent="0.2">
      <c r="A4" s="8">
        <v>3</v>
      </c>
      <c r="B4" s="8">
        <v>30</v>
      </c>
      <c r="C4" s="8">
        <v>60</v>
      </c>
    </row>
    <row r="5" spans="1:3" x14ac:dyDescent="0.2">
      <c r="A5" s="8">
        <v>4</v>
      </c>
      <c r="B5" s="8">
        <v>52</v>
      </c>
      <c r="C5" s="8">
        <v>49</v>
      </c>
    </row>
    <row r="6" spans="1:3" x14ac:dyDescent="0.2">
      <c r="A6" s="8">
        <v>5</v>
      </c>
      <c r="B6" s="8">
        <v>15</v>
      </c>
      <c r="C6" s="8">
        <v>18</v>
      </c>
    </row>
    <row r="7" spans="1:3" x14ac:dyDescent="0.2">
      <c r="A7" s="8">
        <v>6</v>
      </c>
      <c r="B7" s="8">
        <v>40</v>
      </c>
      <c r="C7" s="8">
        <v>50</v>
      </c>
    </row>
    <row r="8" spans="1:3" x14ac:dyDescent="0.2">
      <c r="A8" s="8">
        <v>7</v>
      </c>
      <c r="B8" s="8">
        <v>66</v>
      </c>
      <c r="C8" s="8">
        <v>102</v>
      </c>
    </row>
    <row r="9" spans="1:3" x14ac:dyDescent="0.2">
      <c r="A9" s="8">
        <v>8</v>
      </c>
      <c r="B9" s="8">
        <v>57</v>
      </c>
      <c r="C9" s="8">
        <v>49</v>
      </c>
    </row>
    <row r="10" spans="1:3" x14ac:dyDescent="0.2">
      <c r="A10" s="8">
        <v>9</v>
      </c>
      <c r="B10" s="8">
        <v>66</v>
      </c>
      <c r="C10" s="8">
        <v>20</v>
      </c>
    </row>
    <row r="11" spans="1:3" x14ac:dyDescent="0.2">
      <c r="A11" s="8">
        <v>10</v>
      </c>
      <c r="B11" s="8">
        <v>179</v>
      </c>
      <c r="C11" s="8">
        <v>94</v>
      </c>
    </row>
    <row r="12" spans="1:3" x14ac:dyDescent="0.2">
      <c r="A12" s="8">
        <v>11</v>
      </c>
      <c r="B12" s="8">
        <v>183</v>
      </c>
      <c r="C12" s="8">
        <v>104</v>
      </c>
    </row>
    <row r="13" spans="1:3" x14ac:dyDescent="0.2">
      <c r="A13" s="8">
        <v>12</v>
      </c>
      <c r="B13" s="8">
        <v>135</v>
      </c>
      <c r="C13" s="8">
        <v>173</v>
      </c>
    </row>
    <row r="14" spans="1:3" x14ac:dyDescent="0.2">
      <c r="A14" s="8">
        <v>13</v>
      </c>
      <c r="B14" s="8">
        <v>196</v>
      </c>
      <c r="C14" s="8">
        <v>160</v>
      </c>
    </row>
    <row r="15" spans="1:3" x14ac:dyDescent="0.2">
      <c r="A15" s="8">
        <v>14</v>
      </c>
      <c r="B15" s="8">
        <v>160</v>
      </c>
      <c r="C15" s="8">
        <v>174</v>
      </c>
    </row>
    <row r="16" spans="1:3" x14ac:dyDescent="0.2">
      <c r="A16" s="8">
        <v>15</v>
      </c>
      <c r="B16" s="8">
        <v>227</v>
      </c>
      <c r="C16" s="8">
        <v>168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Normal="100" workbookViewId="0">
      <selection activeCell="G19" sqref="G19"/>
    </sheetView>
  </sheetViews>
  <sheetFormatPr baseColWidth="10" defaultRowHeight="12.75" x14ac:dyDescent="0.2"/>
  <cols>
    <col min="2" max="2" width="12.42578125" bestFit="1" customWidth="1"/>
  </cols>
  <sheetData>
    <row r="2" spans="1:5" x14ac:dyDescent="0.2">
      <c r="A2" s="7" t="s">
        <v>114</v>
      </c>
      <c r="B2" s="8" t="s">
        <v>108</v>
      </c>
      <c r="C2" s="8" t="s">
        <v>109</v>
      </c>
      <c r="D2" s="7" t="s">
        <v>133</v>
      </c>
      <c r="E2" s="7" t="s">
        <v>112</v>
      </c>
    </row>
    <row r="3" spans="1:5" x14ac:dyDescent="0.2">
      <c r="A3" s="8" t="s">
        <v>108</v>
      </c>
      <c r="B3" s="8">
        <v>158</v>
      </c>
      <c r="C3" s="8">
        <v>53</v>
      </c>
      <c r="D3" s="8">
        <v>18</v>
      </c>
      <c r="E3" s="8"/>
    </row>
    <row r="4" spans="1:5" x14ac:dyDescent="0.2">
      <c r="A4" s="8" t="s">
        <v>111</v>
      </c>
      <c r="B4" s="8">
        <v>201</v>
      </c>
      <c r="C4" s="8">
        <v>309</v>
      </c>
      <c r="D4" s="8">
        <v>113</v>
      </c>
      <c r="E4" s="8"/>
    </row>
    <row r="5" spans="1:5" x14ac:dyDescent="0.2">
      <c r="A5" s="7" t="s">
        <v>110</v>
      </c>
      <c r="B5" s="8">
        <v>159</v>
      </c>
      <c r="C5" s="8">
        <v>323</v>
      </c>
      <c r="D5" s="8">
        <v>348</v>
      </c>
      <c r="E5" s="8"/>
    </row>
    <row r="6" spans="1:5" x14ac:dyDescent="0.2">
      <c r="A6" s="7" t="s">
        <v>113</v>
      </c>
      <c r="B6" s="8"/>
      <c r="C6" s="8"/>
      <c r="D6" s="8"/>
      <c r="E6" s="8"/>
    </row>
    <row r="9" spans="1:5" x14ac:dyDescent="0.2">
      <c r="A9" s="7" t="s">
        <v>115</v>
      </c>
      <c r="B9" s="8" t="s">
        <v>108</v>
      </c>
      <c r="C9" s="8" t="s">
        <v>109</v>
      </c>
      <c r="D9" s="7" t="s">
        <v>133</v>
      </c>
      <c r="E9" s="7" t="s">
        <v>112</v>
      </c>
    </row>
    <row r="10" spans="1:5" x14ac:dyDescent="0.2">
      <c r="A10" s="8" t="s">
        <v>108</v>
      </c>
      <c r="B10" s="26"/>
      <c r="C10" s="26"/>
      <c r="D10" s="26"/>
      <c r="E10" s="8"/>
    </row>
    <row r="11" spans="1:5" x14ac:dyDescent="0.2">
      <c r="A11" s="8" t="s">
        <v>111</v>
      </c>
      <c r="B11" s="26"/>
      <c r="C11" s="26"/>
      <c r="D11" s="26"/>
      <c r="E11" s="8"/>
    </row>
    <row r="12" spans="1:5" x14ac:dyDescent="0.2">
      <c r="A12" s="7" t="s">
        <v>110</v>
      </c>
      <c r="B12" s="26"/>
      <c r="C12" s="26"/>
      <c r="D12" s="26"/>
      <c r="E12" s="8"/>
    </row>
    <row r="13" spans="1:5" x14ac:dyDescent="0.2">
      <c r="A13" s="7" t="s">
        <v>113</v>
      </c>
      <c r="B13" s="8"/>
      <c r="C13" s="8"/>
      <c r="D13" s="8"/>
      <c r="E13" s="8"/>
    </row>
    <row r="16" spans="1:5" x14ac:dyDescent="0.2">
      <c r="A16" s="7" t="s">
        <v>116</v>
      </c>
      <c r="B16" s="8" t="s">
        <v>108</v>
      </c>
      <c r="C16" s="8" t="s">
        <v>109</v>
      </c>
      <c r="D16" s="7" t="s">
        <v>133</v>
      </c>
      <c r="E16" s="7" t="s">
        <v>112</v>
      </c>
    </row>
    <row r="17" spans="1:5" x14ac:dyDescent="0.2">
      <c r="A17" s="8" t="s">
        <v>108</v>
      </c>
      <c r="B17" s="26"/>
      <c r="C17" s="26"/>
      <c r="D17" s="26"/>
      <c r="E17" s="26"/>
    </row>
    <row r="18" spans="1:5" x14ac:dyDescent="0.2">
      <c r="A18" s="8" t="s">
        <v>111</v>
      </c>
      <c r="B18" s="26"/>
      <c r="C18" s="26"/>
      <c r="D18" s="26"/>
      <c r="E18" s="26"/>
    </row>
    <row r="19" spans="1:5" ht="13.5" thickBot="1" x14ac:dyDescent="0.25">
      <c r="A19" s="7" t="s">
        <v>110</v>
      </c>
      <c r="B19" s="26"/>
      <c r="C19" s="26"/>
      <c r="D19" s="26"/>
      <c r="E19" s="39"/>
    </row>
    <row r="20" spans="1:5" ht="13.5" thickBot="1" x14ac:dyDescent="0.25">
      <c r="A20" s="7" t="s">
        <v>113</v>
      </c>
      <c r="B20" s="26"/>
      <c r="C20" s="26"/>
      <c r="D20" s="38"/>
      <c r="E20" s="40"/>
    </row>
    <row r="22" spans="1:5" x14ac:dyDescent="0.2">
      <c r="A22" s="7" t="s">
        <v>117</v>
      </c>
      <c r="B22" s="8"/>
    </row>
    <row r="23" spans="1:5" x14ac:dyDescent="0.2">
      <c r="A23" s="9" t="s">
        <v>88</v>
      </c>
      <c r="B2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41" sqref="G41"/>
    </sheetView>
  </sheetViews>
  <sheetFormatPr baseColWidth="10" defaultRowHeight="12.75" x14ac:dyDescent="0.2"/>
  <cols>
    <col min="1" max="1" width="17" bestFit="1" customWidth="1"/>
  </cols>
  <sheetData>
    <row r="1" spans="1:5" x14ac:dyDescent="0.2">
      <c r="A1" s="19" t="s">
        <v>118</v>
      </c>
      <c r="B1" s="19" t="s">
        <v>119</v>
      </c>
      <c r="C1" s="19" t="s">
        <v>120</v>
      </c>
      <c r="D1" s="19" t="s">
        <v>121</v>
      </c>
      <c r="E1" s="19" t="s">
        <v>122</v>
      </c>
    </row>
    <row r="2" spans="1:5" x14ac:dyDescent="0.2">
      <c r="A2" s="7" t="s">
        <v>123</v>
      </c>
      <c r="B2" s="8">
        <v>29</v>
      </c>
      <c r="C2" s="8">
        <v>11</v>
      </c>
      <c r="D2" s="8">
        <v>30</v>
      </c>
      <c r="E2" s="8">
        <v>30</v>
      </c>
    </row>
    <row r="3" spans="1:5" x14ac:dyDescent="0.2">
      <c r="A3" s="7" t="s">
        <v>124</v>
      </c>
      <c r="B3" s="8"/>
      <c r="C3" s="8"/>
      <c r="D3" s="8"/>
      <c r="E3" s="8"/>
    </row>
    <row r="5" spans="1:5" x14ac:dyDescent="0.2">
      <c r="A5" s="7" t="s">
        <v>126</v>
      </c>
      <c r="B5" s="8"/>
      <c r="C5" s="8"/>
      <c r="D5" s="8"/>
      <c r="E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8" workbookViewId="0">
      <selection activeCell="E44" sqref="E44"/>
    </sheetView>
  </sheetViews>
  <sheetFormatPr baseColWidth="10" defaultRowHeight="12.75" x14ac:dyDescent="0.2"/>
  <sheetData>
    <row r="1" spans="1:4" x14ac:dyDescent="0.2">
      <c r="A1" s="7" t="s">
        <v>130</v>
      </c>
      <c r="B1" s="8" t="s">
        <v>107</v>
      </c>
      <c r="C1" s="8" t="s">
        <v>106</v>
      </c>
      <c r="D1" s="7" t="s">
        <v>125</v>
      </c>
    </row>
    <row r="2" spans="1:4" x14ac:dyDescent="0.2">
      <c r="A2" s="8" t="s">
        <v>127</v>
      </c>
      <c r="B2" s="8">
        <v>75</v>
      </c>
      <c r="C2" s="8">
        <v>70</v>
      </c>
      <c r="D2" s="8"/>
    </row>
    <row r="3" spans="1:4" x14ac:dyDescent="0.2">
      <c r="A3" s="8" t="s">
        <v>128</v>
      </c>
      <c r="B3" s="8">
        <v>25</v>
      </c>
      <c r="C3" s="8">
        <v>30</v>
      </c>
      <c r="D3" s="8"/>
    </row>
    <row r="4" spans="1:4" x14ac:dyDescent="0.2">
      <c r="A4" s="7" t="s">
        <v>129</v>
      </c>
      <c r="B4" s="8"/>
      <c r="C4" s="8"/>
      <c r="D4" s="8"/>
    </row>
    <row r="5" spans="1:4" x14ac:dyDescent="0.2">
      <c r="A5" s="9" t="s">
        <v>132</v>
      </c>
      <c r="B5" s="8"/>
      <c r="C5" s="8"/>
      <c r="D5" s="27"/>
    </row>
    <row r="7" spans="1:4" x14ac:dyDescent="0.2">
      <c r="A7" s="7" t="s">
        <v>131</v>
      </c>
      <c r="B7" s="8" t="s">
        <v>107</v>
      </c>
      <c r="C7" s="8" t="s">
        <v>106</v>
      </c>
      <c r="D7" s="7" t="s">
        <v>125</v>
      </c>
    </row>
    <row r="8" spans="1:4" x14ac:dyDescent="0.2">
      <c r="A8" s="8" t="s">
        <v>127</v>
      </c>
      <c r="B8" s="8"/>
      <c r="C8" s="8"/>
      <c r="D8" s="8"/>
    </row>
    <row r="9" spans="1:4" x14ac:dyDescent="0.2">
      <c r="A9" s="8" t="s">
        <v>128</v>
      </c>
      <c r="B9" s="8"/>
      <c r="C9" s="8"/>
      <c r="D9" s="8"/>
    </row>
    <row r="10" spans="1:4" x14ac:dyDescent="0.2">
      <c r="A10" s="7" t="s">
        <v>129</v>
      </c>
      <c r="B10" s="8"/>
      <c r="C10" s="8"/>
      <c r="D10" s="8"/>
    </row>
    <row r="12" spans="1:4" x14ac:dyDescent="0.2">
      <c r="A12" s="7" t="s">
        <v>116</v>
      </c>
      <c r="B12" s="8" t="s">
        <v>107</v>
      </c>
      <c r="C12" s="8" t="s">
        <v>106</v>
      </c>
      <c r="D12" s="7" t="s">
        <v>112</v>
      </c>
    </row>
    <row r="13" spans="1:4" x14ac:dyDescent="0.2">
      <c r="A13" s="8" t="s">
        <v>127</v>
      </c>
      <c r="B13" s="26"/>
      <c r="C13" s="26"/>
      <c r="D13" s="26"/>
    </row>
    <row r="14" spans="1:4" ht="13.5" thickBot="1" x14ac:dyDescent="0.25">
      <c r="A14" s="8" t="s">
        <v>128</v>
      </c>
      <c r="B14" s="26"/>
      <c r="C14" s="26"/>
      <c r="D14" s="26"/>
    </row>
    <row r="15" spans="1:4" ht="13.5" thickBot="1" x14ac:dyDescent="0.25">
      <c r="A15" s="7" t="s">
        <v>113</v>
      </c>
      <c r="B15" s="26"/>
      <c r="C15" s="26"/>
      <c r="D15" s="40"/>
    </row>
    <row r="17" spans="1:4" x14ac:dyDescent="0.2">
      <c r="A17" s="7" t="s">
        <v>117</v>
      </c>
      <c r="B17" s="8"/>
    </row>
    <row r="18" spans="1:4" x14ac:dyDescent="0.2">
      <c r="A18" s="9" t="s">
        <v>88</v>
      </c>
      <c r="B18" s="8"/>
    </row>
    <row r="20" spans="1:4" x14ac:dyDescent="0.2">
      <c r="A20" s="7" t="s">
        <v>71</v>
      </c>
      <c r="B20" s="20"/>
      <c r="C20" s="9" t="s">
        <v>88</v>
      </c>
      <c r="D20" s="23"/>
    </row>
    <row r="22" spans="1:4" ht="15.75" x14ac:dyDescent="0.3">
      <c r="A22" s="8" t="s">
        <v>60</v>
      </c>
      <c r="B22" s="19">
        <v>0.05</v>
      </c>
      <c r="C22" s="35" t="s">
        <v>97</v>
      </c>
    </row>
    <row r="23" spans="1:4" ht="15.75" x14ac:dyDescent="0.3">
      <c r="A23" s="7" t="s">
        <v>147</v>
      </c>
      <c r="B23" s="23"/>
      <c r="C23" s="35" t="s">
        <v>102</v>
      </c>
      <c r="D23" s="24" t="str">
        <f>IF(ABS(B20)&lt;B23,"non rejet de H0","rejet de H0")</f>
        <v>rejet de H0</v>
      </c>
    </row>
    <row r="24" spans="1:4" x14ac:dyDescent="0.2">
      <c r="A24" s="47"/>
      <c r="B24" s="28"/>
      <c r="C24" s="37"/>
      <c r="D24" s="29"/>
    </row>
    <row r="25" spans="1:4" x14ac:dyDescent="0.2">
      <c r="A25" s="27"/>
      <c r="B25" s="28"/>
      <c r="C25" s="29"/>
      <c r="D25" s="29"/>
    </row>
    <row r="26" spans="1:4" x14ac:dyDescent="0.2">
      <c r="A26" s="30" t="s">
        <v>74</v>
      </c>
      <c r="B26" s="31" t="s">
        <v>103</v>
      </c>
      <c r="C26" s="19"/>
      <c r="D26" s="29"/>
    </row>
    <row r="27" spans="1:4" x14ac:dyDescent="0.2">
      <c r="A27" s="27" t="str">
        <f>IF(MIN(C26,C27)&gt;=9,"sont vérifiées","ne sont pas vérifiées")</f>
        <v>ne sont pas vérifiées</v>
      </c>
      <c r="B27" s="31" t="s">
        <v>104</v>
      </c>
      <c r="C27" s="19"/>
      <c r="D27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6" workbookViewId="0">
      <selection activeCell="C2" sqref="C2"/>
    </sheetView>
  </sheetViews>
  <sheetFormatPr baseColWidth="10" defaultRowHeight="12.75" x14ac:dyDescent="0.2"/>
  <sheetData>
    <row r="1" spans="1:4" x14ac:dyDescent="0.2">
      <c r="A1" s="45" t="s">
        <v>12</v>
      </c>
      <c r="B1" s="45" t="s">
        <v>13</v>
      </c>
      <c r="C1" s="7" t="s">
        <v>158</v>
      </c>
      <c r="D1" s="7" t="s">
        <v>159</v>
      </c>
    </row>
    <row r="2" spans="1:4" x14ac:dyDescent="0.2">
      <c r="A2" s="19">
        <v>10</v>
      </c>
      <c r="B2" s="8">
        <v>6.75</v>
      </c>
    </row>
    <row r="3" spans="1:4" x14ac:dyDescent="0.2">
      <c r="A3" s="19">
        <v>11</v>
      </c>
      <c r="B3" s="8">
        <v>7.23</v>
      </c>
    </row>
    <row r="4" spans="1:4" x14ac:dyDescent="0.2">
      <c r="A4" s="19">
        <v>12</v>
      </c>
      <c r="B4" s="8">
        <v>7.04</v>
      </c>
    </row>
    <row r="5" spans="1:4" x14ac:dyDescent="0.2">
      <c r="A5" s="19">
        <v>13</v>
      </c>
      <c r="B5" s="8">
        <v>7.38</v>
      </c>
    </row>
    <row r="6" spans="1:4" x14ac:dyDescent="0.2">
      <c r="A6" s="19">
        <v>14</v>
      </c>
      <c r="B6" s="8">
        <v>7.36</v>
      </c>
    </row>
    <row r="7" spans="1:4" x14ac:dyDescent="0.2">
      <c r="A7" s="19">
        <v>15</v>
      </c>
      <c r="B7" s="8">
        <v>7.6</v>
      </c>
    </row>
    <row r="8" spans="1:4" x14ac:dyDescent="0.2">
      <c r="A8" s="19">
        <v>16</v>
      </c>
      <c r="B8" s="8">
        <v>7.55</v>
      </c>
    </row>
    <row r="9" spans="1:4" x14ac:dyDescent="0.2">
      <c r="A9" s="19">
        <v>17</v>
      </c>
      <c r="B9" s="8">
        <v>7.47</v>
      </c>
    </row>
    <row r="10" spans="1:4" x14ac:dyDescent="0.2">
      <c r="A10" s="19">
        <v>18</v>
      </c>
      <c r="B10" s="8">
        <v>7.6</v>
      </c>
    </row>
    <row r="11" spans="1:4" x14ac:dyDescent="0.2">
      <c r="A11" s="19">
        <v>19</v>
      </c>
      <c r="B11" s="8">
        <v>7.85</v>
      </c>
    </row>
    <row r="12" spans="1:4" x14ac:dyDescent="0.2">
      <c r="A12" s="19">
        <v>20</v>
      </c>
      <c r="B12" s="8">
        <v>8.06</v>
      </c>
    </row>
    <row r="13" spans="1:4" x14ac:dyDescent="0.2">
      <c r="A13" s="19">
        <v>21</v>
      </c>
      <c r="B13" s="8">
        <v>8.01</v>
      </c>
    </row>
    <row r="14" spans="1:4" x14ac:dyDescent="0.2">
      <c r="A14" s="19">
        <v>22</v>
      </c>
      <c r="B14" s="8">
        <v>7.99</v>
      </c>
    </row>
    <row r="15" spans="1:4" x14ac:dyDescent="0.2">
      <c r="A15" s="19">
        <v>23</v>
      </c>
      <c r="B15" s="8">
        <v>8.24</v>
      </c>
    </row>
    <row r="16" spans="1:4" x14ac:dyDescent="0.2">
      <c r="A16" s="19">
        <v>24</v>
      </c>
      <c r="B16" s="8">
        <v>8.1300000000000008</v>
      </c>
    </row>
    <row r="17" spans="1:2" x14ac:dyDescent="0.2">
      <c r="A17" s="19">
        <v>25</v>
      </c>
      <c r="B17" s="8">
        <v>8.32</v>
      </c>
    </row>
    <row r="18" spans="1:2" x14ac:dyDescent="0.2">
      <c r="A18" s="19">
        <v>26</v>
      </c>
      <c r="B18" s="8">
        <v>8.3800000000000008</v>
      </c>
    </row>
    <row r="19" spans="1:2" x14ac:dyDescent="0.2">
      <c r="A19" s="19">
        <v>27</v>
      </c>
      <c r="B19" s="8">
        <v>8.31</v>
      </c>
    </row>
    <row r="20" spans="1:2" x14ac:dyDescent="0.2">
      <c r="A20" s="19">
        <v>28</v>
      </c>
      <c r="B20" s="8">
        <v>8.61</v>
      </c>
    </row>
    <row r="21" spans="1:2" x14ac:dyDescent="0.2">
      <c r="A21" s="19">
        <v>29</v>
      </c>
      <c r="B21" s="8">
        <v>8.89</v>
      </c>
    </row>
    <row r="22" spans="1:2" x14ac:dyDescent="0.2">
      <c r="A22" s="19">
        <v>30</v>
      </c>
      <c r="B22" s="8">
        <v>8.76</v>
      </c>
    </row>
    <row r="23" spans="1:2" x14ac:dyDescent="0.2">
      <c r="A23" s="19">
        <v>31</v>
      </c>
      <c r="B23" s="8">
        <v>8.89</v>
      </c>
    </row>
    <row r="24" spans="1:2" x14ac:dyDescent="0.2">
      <c r="A24" s="19">
        <v>32</v>
      </c>
      <c r="B24" s="8">
        <v>9.1999999999999993</v>
      </c>
    </row>
    <row r="25" spans="1:2" x14ac:dyDescent="0.2">
      <c r="A25" s="19">
        <v>33</v>
      </c>
      <c r="B25" s="8">
        <v>9.19</v>
      </c>
    </row>
    <row r="26" spans="1:2" x14ac:dyDescent="0.2">
      <c r="A26" s="19">
        <v>34</v>
      </c>
      <c r="B26" s="8">
        <v>9.09</v>
      </c>
    </row>
    <row r="27" spans="1:2" x14ac:dyDescent="0.2">
      <c r="A27" s="19">
        <v>35</v>
      </c>
      <c r="B27" s="8">
        <v>9.1</v>
      </c>
    </row>
    <row r="28" spans="1:2" x14ac:dyDescent="0.2">
      <c r="A28" s="19">
        <v>36</v>
      </c>
      <c r="B28" s="8">
        <v>9.34</v>
      </c>
    </row>
    <row r="29" spans="1:2" x14ac:dyDescent="0.2">
      <c r="A29" s="19">
        <v>37</v>
      </c>
      <c r="B29" s="8">
        <v>9.41</v>
      </c>
    </row>
    <row r="30" spans="1:2" x14ac:dyDescent="0.2">
      <c r="A30" s="19">
        <v>38</v>
      </c>
      <c r="B30" s="8">
        <v>9.34</v>
      </c>
    </row>
    <row r="31" spans="1:2" x14ac:dyDescent="0.2">
      <c r="A31" s="19">
        <v>39</v>
      </c>
      <c r="B31" s="8">
        <v>9.66</v>
      </c>
    </row>
    <row r="32" spans="1:2" x14ac:dyDescent="0.2">
      <c r="A32" s="19">
        <v>40</v>
      </c>
      <c r="B32" s="8">
        <v>9.7799999999999994</v>
      </c>
    </row>
    <row r="33" spans="1:5" x14ac:dyDescent="0.2">
      <c r="A33" s="19">
        <v>41</v>
      </c>
      <c r="B33" s="8">
        <v>9.68</v>
      </c>
    </row>
    <row r="34" spans="1:5" x14ac:dyDescent="0.2">
      <c r="A34" s="19">
        <v>42</v>
      </c>
      <c r="B34" s="8">
        <v>9.83</v>
      </c>
    </row>
    <row r="35" spans="1:5" x14ac:dyDescent="0.2">
      <c r="A35" s="19">
        <v>43</v>
      </c>
      <c r="B35" s="8">
        <v>10.119999999999999</v>
      </c>
    </row>
    <row r="36" spans="1:5" x14ac:dyDescent="0.2">
      <c r="A36" s="19">
        <v>44</v>
      </c>
      <c r="B36" s="8">
        <v>9.98</v>
      </c>
    </row>
    <row r="37" spans="1:5" x14ac:dyDescent="0.2">
      <c r="A37" s="19">
        <v>45</v>
      </c>
      <c r="B37" s="8">
        <v>10.18</v>
      </c>
    </row>
    <row r="38" spans="1:5" x14ac:dyDescent="0.2">
      <c r="A38" s="19">
        <v>46</v>
      </c>
      <c r="B38" s="8">
        <v>10.3</v>
      </c>
    </row>
    <row r="39" spans="1:5" x14ac:dyDescent="0.2">
      <c r="A39" s="19">
        <v>47</v>
      </c>
      <c r="B39" s="8">
        <v>10.42</v>
      </c>
    </row>
    <row r="40" spans="1:5" x14ac:dyDescent="0.2">
      <c r="A40" s="19">
        <v>48</v>
      </c>
      <c r="B40" s="8">
        <v>10.55</v>
      </c>
    </row>
    <row r="41" spans="1:5" x14ac:dyDescent="0.2">
      <c r="A41" s="19">
        <v>49</v>
      </c>
      <c r="B41" s="8">
        <v>10.42</v>
      </c>
    </row>
    <row r="42" spans="1:5" x14ac:dyDescent="0.2">
      <c r="A42" s="19">
        <v>50</v>
      </c>
      <c r="B42" s="8">
        <v>10.82</v>
      </c>
    </row>
    <row r="44" spans="1:5" x14ac:dyDescent="0.2">
      <c r="A44" s="8"/>
      <c r="B44" s="8"/>
      <c r="C44" s="8"/>
      <c r="D44" s="8"/>
      <c r="E44" s="7" t="s">
        <v>27</v>
      </c>
    </row>
    <row r="45" spans="1:5" x14ac:dyDescent="0.2">
      <c r="A45" s="8"/>
      <c r="B45" s="8"/>
      <c r="C45" s="8"/>
      <c r="D45" s="8"/>
      <c r="E45" s="7" t="s">
        <v>151</v>
      </c>
    </row>
    <row r="46" spans="1:5" x14ac:dyDescent="0.2">
      <c r="A46" s="8"/>
      <c r="B46" s="8"/>
      <c r="C46" s="8"/>
      <c r="D46" s="8"/>
      <c r="E46" s="7" t="s">
        <v>141</v>
      </c>
    </row>
    <row r="47" spans="1:5" x14ac:dyDescent="0.2">
      <c r="A47" s="8"/>
      <c r="B47" s="8"/>
      <c r="C47" s="8"/>
      <c r="D47" s="8"/>
      <c r="E47" s="7" t="s">
        <v>134</v>
      </c>
    </row>
    <row r="48" spans="1:5" x14ac:dyDescent="0.2">
      <c r="A48" s="8"/>
      <c r="B48" s="8"/>
      <c r="C48" s="8"/>
      <c r="D48" s="8"/>
      <c r="E48" s="7" t="s">
        <v>152</v>
      </c>
    </row>
    <row r="49" spans="1:6" x14ac:dyDescent="0.2">
      <c r="A49" s="8"/>
      <c r="B49" s="8"/>
      <c r="C49" s="8"/>
      <c r="D49" s="8"/>
      <c r="E49" s="7" t="s">
        <v>153</v>
      </c>
    </row>
    <row r="51" spans="1:6" x14ac:dyDescent="0.2">
      <c r="A51" s="8"/>
      <c r="B51" s="8"/>
      <c r="C51" s="8"/>
      <c r="D51" s="8"/>
      <c r="E51" s="48" t="s">
        <v>154</v>
      </c>
      <c r="F51" s="8"/>
    </row>
    <row r="52" spans="1:6" x14ac:dyDescent="0.2">
      <c r="A52" s="7" t="s">
        <v>155</v>
      </c>
      <c r="B52" s="8"/>
      <c r="F52" s="7" t="s">
        <v>157</v>
      </c>
    </row>
    <row r="53" spans="1:6" x14ac:dyDescent="0.2">
      <c r="A53" s="7" t="s">
        <v>156</v>
      </c>
      <c r="B5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19" sqref="F19"/>
    </sheetView>
  </sheetViews>
  <sheetFormatPr baseColWidth="10" defaultRowHeight="12.75" x14ac:dyDescent="0.2"/>
  <sheetData>
    <row r="1" spans="1:9" x14ac:dyDescent="0.2">
      <c r="A1" s="7" t="s">
        <v>27</v>
      </c>
      <c r="B1" s="8">
        <v>82</v>
      </c>
      <c r="C1" s="8">
        <f>_xlfn.BINOM.DIST(B3,B1,B2,FALSE)</f>
        <v>1.6123418138995363E-3</v>
      </c>
      <c r="D1" s="7" t="s">
        <v>28</v>
      </c>
    </row>
    <row r="2" spans="1:9" x14ac:dyDescent="0.2">
      <c r="A2" s="7" t="s">
        <v>29</v>
      </c>
      <c r="B2" s="8">
        <v>0.9</v>
      </c>
      <c r="C2" s="8">
        <f>_xlfn.BINOM.DIST(B3,B1,B2,TRUE)</f>
        <v>0.99982303565457198</v>
      </c>
      <c r="D2" s="7" t="s">
        <v>30</v>
      </c>
    </row>
    <row r="3" spans="1:9" x14ac:dyDescent="0.2">
      <c r="A3" s="7" t="s">
        <v>31</v>
      </c>
      <c r="B3" s="8">
        <v>81</v>
      </c>
    </row>
    <row r="5" spans="1:9" x14ac:dyDescent="0.2">
      <c r="A5" s="7" t="s">
        <v>32</v>
      </c>
      <c r="B5" s="8">
        <v>3</v>
      </c>
      <c r="C5" s="8">
        <f>_xlfn.POISSON.DIST(B6,B5,FALSE)</f>
        <v>0.14936120510359185</v>
      </c>
      <c r="D5" s="7" t="s">
        <v>28</v>
      </c>
    </row>
    <row r="6" spans="1:9" x14ac:dyDescent="0.2">
      <c r="A6" s="9" t="s">
        <v>31</v>
      </c>
      <c r="B6" s="8">
        <v>1</v>
      </c>
      <c r="C6" s="8">
        <f>_xlfn.POISSON.DIST(B6,B5,TRUE)</f>
        <v>0.19914827347145578</v>
      </c>
      <c r="D6" s="7" t="s">
        <v>30</v>
      </c>
    </row>
    <row r="8" spans="1:9" x14ac:dyDescent="0.2">
      <c r="A8" s="46" t="s">
        <v>149</v>
      </c>
      <c r="B8" s="11"/>
      <c r="C8" s="11"/>
      <c r="D8" s="11"/>
      <c r="E8" s="11"/>
      <c r="F8" s="11"/>
      <c r="G8" s="11"/>
      <c r="H8" s="11"/>
      <c r="I8" s="11"/>
    </row>
    <row r="9" spans="1:9" x14ac:dyDescent="0.2">
      <c r="A9" s="12" t="s">
        <v>33</v>
      </c>
      <c r="B9" s="12" t="s">
        <v>34</v>
      </c>
      <c r="C9" s="12">
        <v>1.1000000000000001</v>
      </c>
      <c r="D9" s="13"/>
      <c r="E9" s="13"/>
      <c r="F9" s="13"/>
      <c r="G9" s="13"/>
      <c r="H9" s="12" t="s">
        <v>35</v>
      </c>
      <c r="I9" s="14">
        <f>_xlfn.NORM.S.DIST(C9,TRUE)</f>
        <v>0.86433393905361733</v>
      </c>
    </row>
    <row r="10" spans="1:9" x14ac:dyDescent="0.2">
      <c r="A10" s="10" t="s">
        <v>36</v>
      </c>
      <c r="B10" s="10" t="s">
        <v>37</v>
      </c>
      <c r="C10" s="10">
        <v>0.97499999999999998</v>
      </c>
      <c r="D10" s="11"/>
      <c r="E10" s="11"/>
      <c r="F10" s="11"/>
      <c r="G10" s="11"/>
      <c r="H10" s="10" t="s">
        <v>34</v>
      </c>
      <c r="I10" s="15">
        <f>_xlfn.NORM.S.INV(C10)</f>
        <v>1.9599639845400536</v>
      </c>
    </row>
    <row r="11" spans="1:9" x14ac:dyDescent="0.2">
      <c r="A11" s="12" t="s">
        <v>38</v>
      </c>
      <c r="B11" s="12" t="s">
        <v>34</v>
      </c>
      <c r="C11" s="12">
        <v>2</v>
      </c>
      <c r="D11" s="12" t="s">
        <v>39</v>
      </c>
      <c r="E11" s="12">
        <v>20</v>
      </c>
      <c r="F11" s="13"/>
      <c r="G11" s="13"/>
      <c r="H11" s="12" t="s">
        <v>40</v>
      </c>
      <c r="I11" s="14">
        <f>_xlfn.T.DIST.2T(C11,E11)</f>
        <v>5.9265535446570504E-2</v>
      </c>
    </row>
    <row r="12" spans="1:9" x14ac:dyDescent="0.2">
      <c r="A12" s="10" t="s">
        <v>41</v>
      </c>
      <c r="B12" s="10" t="s">
        <v>42</v>
      </c>
      <c r="C12" s="10">
        <v>0.05</v>
      </c>
      <c r="D12" s="10" t="s">
        <v>39</v>
      </c>
      <c r="E12" s="10">
        <v>20</v>
      </c>
      <c r="F12" s="11"/>
      <c r="G12" s="11"/>
      <c r="H12" s="10" t="s">
        <v>34</v>
      </c>
      <c r="I12" s="15">
        <f>_xlfn.T.INV.2T(C12,E12)</f>
        <v>2.0859634472658648</v>
      </c>
    </row>
    <row r="13" spans="1:9" x14ac:dyDescent="0.2">
      <c r="A13" s="12" t="s">
        <v>43</v>
      </c>
      <c r="B13" s="12" t="s">
        <v>44</v>
      </c>
      <c r="C13" s="12">
        <v>15.1</v>
      </c>
      <c r="D13" s="12" t="s">
        <v>45</v>
      </c>
      <c r="E13" s="12">
        <v>4</v>
      </c>
      <c r="F13" s="12" t="s">
        <v>46</v>
      </c>
      <c r="G13" s="16">
        <v>3</v>
      </c>
      <c r="H13" s="12" t="s">
        <v>47</v>
      </c>
      <c r="I13" s="14">
        <f>_xlfn.F.DIST.RT(C13,E13,G13)</f>
        <v>2.5002271001187171E-2</v>
      </c>
    </row>
    <row r="14" spans="1:9" x14ac:dyDescent="0.2">
      <c r="A14" s="10" t="s">
        <v>48</v>
      </c>
      <c r="B14" s="10" t="s">
        <v>29</v>
      </c>
      <c r="C14" s="10">
        <v>2.5000000000000001E-2</v>
      </c>
      <c r="D14" s="10" t="s">
        <v>45</v>
      </c>
      <c r="E14" s="10">
        <v>4</v>
      </c>
      <c r="F14" s="10" t="s">
        <v>46</v>
      </c>
      <c r="G14" s="17">
        <v>3</v>
      </c>
      <c r="H14" s="10" t="s">
        <v>44</v>
      </c>
      <c r="I14" s="15">
        <f>_xlfn.F.INV.RT(C14,E14,G14)</f>
        <v>15.100978932045942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C49" sqref="C49"/>
    </sheetView>
  </sheetViews>
  <sheetFormatPr baseColWidth="10" defaultRowHeight="12.75" x14ac:dyDescent="0.2"/>
  <sheetData>
    <row r="1" spans="1:1" x14ac:dyDescent="0.2">
      <c r="A1" s="1" t="s">
        <v>26</v>
      </c>
    </row>
    <row r="2" spans="1:1" x14ac:dyDescent="0.2">
      <c r="A2" s="6">
        <v>29.145624000000002</v>
      </c>
    </row>
    <row r="3" spans="1:1" x14ac:dyDescent="0.2">
      <c r="A3" s="6">
        <v>21.153040000000001</v>
      </c>
    </row>
    <row r="4" spans="1:1" x14ac:dyDescent="0.2">
      <c r="A4" s="6">
        <v>24.557507999999999</v>
      </c>
    </row>
    <row r="5" spans="1:1" x14ac:dyDescent="0.2">
      <c r="A5" s="6">
        <v>19.705333</v>
      </c>
    </row>
    <row r="6" spans="1:1" x14ac:dyDescent="0.2">
      <c r="A6" s="6">
        <v>16.793047999999999</v>
      </c>
    </row>
    <row r="7" spans="1:1" x14ac:dyDescent="0.2">
      <c r="A7" s="6">
        <v>22.972318999999999</v>
      </c>
    </row>
    <row r="8" spans="1:1" x14ac:dyDescent="0.2">
      <c r="A8" s="6">
        <v>15.823342</v>
      </c>
    </row>
    <row r="9" spans="1:1" x14ac:dyDescent="0.2">
      <c r="A9" s="6">
        <v>33.477804999999996</v>
      </c>
    </row>
    <row r="10" spans="1:1" x14ac:dyDescent="0.2">
      <c r="A10" s="6">
        <v>21.861269</v>
      </c>
    </row>
    <row r="11" spans="1:1" x14ac:dyDescent="0.2">
      <c r="A11" s="6">
        <v>26.076743</v>
      </c>
    </row>
    <row r="12" spans="1:1" x14ac:dyDescent="0.2">
      <c r="A12" s="6">
        <v>21.757604000000001</v>
      </c>
    </row>
    <row r="13" spans="1:1" x14ac:dyDescent="0.2">
      <c r="A13" s="6">
        <v>22.460457999999999</v>
      </c>
    </row>
    <row r="14" spans="1:1" x14ac:dyDescent="0.2">
      <c r="A14" s="6">
        <v>20.721575000000001</v>
      </c>
    </row>
    <row r="15" spans="1:1" x14ac:dyDescent="0.2">
      <c r="A15" s="6">
        <v>28.825351999999999</v>
      </c>
    </row>
    <row r="16" spans="1:1" x14ac:dyDescent="0.2">
      <c r="A16" s="6">
        <v>22.470493000000001</v>
      </c>
    </row>
    <row r="17" spans="1:1" x14ac:dyDescent="0.2">
      <c r="A17" s="6">
        <v>27.350479</v>
      </c>
    </row>
    <row r="18" spans="1:1" x14ac:dyDescent="0.2">
      <c r="A18" s="6">
        <v>15.662635999999999</v>
      </c>
    </row>
    <row r="19" spans="1:1" x14ac:dyDescent="0.2">
      <c r="A19" s="6">
        <v>34.283507</v>
      </c>
    </row>
    <row r="20" spans="1:1" x14ac:dyDescent="0.2">
      <c r="A20" s="6">
        <v>26.056075</v>
      </c>
    </row>
    <row r="21" spans="1:1" x14ac:dyDescent="0.2">
      <c r="A21" s="6">
        <v>26.293029000000001</v>
      </c>
    </row>
    <row r="22" spans="1:1" x14ac:dyDescent="0.2">
      <c r="A22" s="6">
        <v>29.217611000000002</v>
      </c>
    </row>
    <row r="23" spans="1:1" x14ac:dyDescent="0.2">
      <c r="A23" s="6">
        <v>10.178877999999999</v>
      </c>
    </row>
    <row r="24" spans="1:1" x14ac:dyDescent="0.2">
      <c r="A24" s="6">
        <v>32.461080000000003</v>
      </c>
    </row>
    <row r="25" spans="1:1" x14ac:dyDescent="0.2">
      <c r="A25" s="6">
        <v>21.405007999999999</v>
      </c>
    </row>
    <row r="26" spans="1:1" x14ac:dyDescent="0.2">
      <c r="A26" s="6">
        <v>15.644765</v>
      </c>
    </row>
    <row r="27" spans="1:1" x14ac:dyDescent="0.2">
      <c r="A27" s="6">
        <v>23.146761000000001</v>
      </c>
    </row>
    <row r="28" spans="1:1" x14ac:dyDescent="0.2">
      <c r="A28" s="6">
        <v>14.433776</v>
      </c>
    </row>
    <row r="29" spans="1:1" x14ac:dyDescent="0.2">
      <c r="A29" s="6">
        <v>24.101448000000001</v>
      </c>
    </row>
    <row r="30" spans="1:1" x14ac:dyDescent="0.2">
      <c r="A30" s="6">
        <v>22.14292</v>
      </c>
    </row>
    <row r="31" spans="1:1" x14ac:dyDescent="0.2">
      <c r="A31" s="6">
        <v>20.341657999999999</v>
      </c>
    </row>
    <row r="32" spans="1:1" x14ac:dyDescent="0.2">
      <c r="A32" s="6">
        <v>25.764554</v>
      </c>
    </row>
    <row r="33" spans="1:2" x14ac:dyDescent="0.2">
      <c r="A33" s="6">
        <v>31.804938</v>
      </c>
    </row>
    <row r="34" spans="1:2" x14ac:dyDescent="0.2">
      <c r="A34" s="6">
        <v>30.056201000000001</v>
      </c>
    </row>
    <row r="35" spans="1:2" x14ac:dyDescent="0.2">
      <c r="A35" s="6">
        <v>11.958135</v>
      </c>
    </row>
    <row r="36" spans="1:2" x14ac:dyDescent="0.2">
      <c r="A36" s="6">
        <v>27.617642</v>
      </c>
    </row>
    <row r="37" spans="1:2" x14ac:dyDescent="0.2">
      <c r="A37" s="6">
        <v>20.0884</v>
      </c>
    </row>
    <row r="38" spans="1:2" x14ac:dyDescent="0.2">
      <c r="A38" s="6">
        <v>34.283068999999998</v>
      </c>
    </row>
    <row r="39" spans="1:2" x14ac:dyDescent="0.2">
      <c r="A39" s="6">
        <v>35.773389000000002</v>
      </c>
    </row>
    <row r="40" spans="1:2" x14ac:dyDescent="0.2">
      <c r="A40" s="6">
        <v>22.641938</v>
      </c>
    </row>
    <row r="41" spans="1:2" x14ac:dyDescent="0.2">
      <c r="A41" s="6">
        <v>23.205335000000002</v>
      </c>
    </row>
    <row r="43" spans="1:2" x14ac:dyDescent="0.2">
      <c r="A43" s="20"/>
      <c r="B43" s="7" t="s">
        <v>27</v>
      </c>
    </row>
    <row r="44" spans="1:2" x14ac:dyDescent="0.2">
      <c r="A44" s="20"/>
      <c r="B44" s="7" t="s">
        <v>140</v>
      </c>
    </row>
    <row r="45" spans="1:2" x14ac:dyDescent="0.2">
      <c r="A45" s="20"/>
      <c r="B45" s="7" t="s">
        <v>141</v>
      </c>
    </row>
    <row r="46" spans="1:2" x14ac:dyDescent="0.2">
      <c r="A46" s="20"/>
      <c r="B46" s="7" t="s">
        <v>134</v>
      </c>
    </row>
    <row r="47" spans="1:2" x14ac:dyDescent="0.2">
      <c r="A47" s="8"/>
      <c r="B47" s="9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26" sqref="C26"/>
    </sheetView>
  </sheetViews>
  <sheetFormatPr baseColWidth="10" defaultRowHeight="12.75" x14ac:dyDescent="0.2"/>
  <cols>
    <col min="3" max="3" width="28.28515625" customWidth="1"/>
    <col min="6" max="6" width="16" customWidth="1"/>
  </cols>
  <sheetData>
    <row r="1" spans="1:6" ht="14.25" x14ac:dyDescent="0.25">
      <c r="A1" s="18" t="s">
        <v>55</v>
      </c>
    </row>
    <row r="3" spans="1:6" x14ac:dyDescent="0.2">
      <c r="A3" s="19" t="s">
        <v>56</v>
      </c>
      <c r="C3" s="8" t="s">
        <v>57</v>
      </c>
      <c r="D3" s="8"/>
    </row>
    <row r="4" spans="1:6" x14ac:dyDescent="0.2">
      <c r="A4" s="19">
        <v>126</v>
      </c>
      <c r="C4" s="8" t="s">
        <v>58</v>
      </c>
      <c r="D4" s="20"/>
    </row>
    <row r="5" spans="1:6" x14ac:dyDescent="0.2">
      <c r="A5" s="19">
        <v>123</v>
      </c>
      <c r="C5" s="7" t="s">
        <v>66</v>
      </c>
      <c r="D5" s="20"/>
    </row>
    <row r="6" spans="1:6" x14ac:dyDescent="0.2">
      <c r="A6" s="19">
        <v>116</v>
      </c>
      <c r="C6" s="21"/>
      <c r="D6" s="21"/>
    </row>
    <row r="7" spans="1:6" ht="15.75" x14ac:dyDescent="0.3">
      <c r="A7" s="19">
        <v>118</v>
      </c>
      <c r="C7" s="22" t="s">
        <v>59</v>
      </c>
      <c r="D7" s="8">
        <f>118</f>
        <v>118</v>
      </c>
    </row>
    <row r="8" spans="1:6" x14ac:dyDescent="0.2">
      <c r="A8" s="19">
        <v>128</v>
      </c>
      <c r="C8" s="7" t="s">
        <v>71</v>
      </c>
      <c r="D8" s="20"/>
      <c r="E8" s="9" t="s">
        <v>88</v>
      </c>
      <c r="F8" s="8"/>
    </row>
    <row r="9" spans="1:6" x14ac:dyDescent="0.2">
      <c r="A9" s="19">
        <v>125</v>
      </c>
    </row>
    <row r="10" spans="1:6" ht="15.75" x14ac:dyDescent="0.3">
      <c r="A10" s="19">
        <v>129</v>
      </c>
      <c r="C10" s="8" t="s">
        <v>60</v>
      </c>
      <c r="D10" s="19">
        <f>0.05</f>
        <v>0.05</v>
      </c>
      <c r="E10" s="19" t="s">
        <v>61</v>
      </c>
    </row>
    <row r="11" spans="1:6" ht="15.75" x14ac:dyDescent="0.3">
      <c r="A11" s="19">
        <v>124</v>
      </c>
      <c r="C11" s="7" t="s">
        <v>150</v>
      </c>
      <c r="D11" s="23"/>
      <c r="E11" s="19" t="s">
        <v>62</v>
      </c>
      <c r="F11" s="24" t="str">
        <f>IF(ABS(D8)&lt;D11,"non rejet de H0","rejet de H0")</f>
        <v>rejet de H0</v>
      </c>
    </row>
    <row r="12" spans="1:6" x14ac:dyDescent="0.2">
      <c r="C12" s="47"/>
      <c r="D12" s="27"/>
    </row>
    <row r="14" spans="1:6" x14ac:dyDescent="0.2">
      <c r="A14" s="18" t="s">
        <v>63</v>
      </c>
    </row>
    <row r="16" spans="1:6" x14ac:dyDescent="0.2">
      <c r="C16" s="8" t="s">
        <v>64</v>
      </c>
      <c r="D16" s="25"/>
    </row>
    <row r="17" spans="3:4" x14ac:dyDescent="0.2">
      <c r="C17" s="8" t="s">
        <v>65</v>
      </c>
      <c r="D17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baseColWidth="10" defaultRowHeight="12.75" x14ac:dyDescent="0.2"/>
  <cols>
    <col min="5" max="5" width="13.140625" bestFit="1" customWidth="1"/>
  </cols>
  <sheetData>
    <row r="1" spans="1:5" x14ac:dyDescent="0.2">
      <c r="A1" s="45" t="s">
        <v>14</v>
      </c>
      <c r="B1" s="45" t="s">
        <v>15</v>
      </c>
      <c r="C1" s="19" t="s">
        <v>16</v>
      </c>
      <c r="D1" s="1" t="s">
        <v>17</v>
      </c>
      <c r="E1" s="1" t="s">
        <v>18</v>
      </c>
    </row>
    <row r="2" spans="1:5" x14ac:dyDescent="0.2">
      <c r="A2" s="19" t="s">
        <v>19</v>
      </c>
      <c r="B2" s="8">
        <v>122</v>
      </c>
      <c r="C2" s="8"/>
    </row>
    <row r="3" spans="1:5" x14ac:dyDescent="0.2">
      <c r="A3" s="19" t="s">
        <v>20</v>
      </c>
      <c r="B3" s="8">
        <v>24</v>
      </c>
      <c r="C3" s="8"/>
    </row>
    <row r="4" spans="1:5" x14ac:dyDescent="0.2">
      <c r="A4" s="19" t="s">
        <v>21</v>
      </c>
      <c r="B4" s="8">
        <v>96</v>
      </c>
      <c r="C4" s="8"/>
    </row>
    <row r="5" spans="1:5" x14ac:dyDescent="0.2">
      <c r="A5" s="19" t="s">
        <v>22</v>
      </c>
      <c r="B5" s="8">
        <v>185</v>
      </c>
      <c r="C5" s="8"/>
    </row>
    <row r="6" spans="1:5" x14ac:dyDescent="0.2">
      <c r="A6" s="19" t="s">
        <v>23</v>
      </c>
      <c r="B6" s="8">
        <v>78</v>
      </c>
      <c r="C6" s="8"/>
    </row>
    <row r="7" spans="1:5" x14ac:dyDescent="0.2">
      <c r="A7" s="19" t="s">
        <v>24</v>
      </c>
      <c r="B7" s="8">
        <v>155</v>
      </c>
      <c r="C7" s="8"/>
    </row>
    <row r="8" spans="1:5" x14ac:dyDescent="0.2">
      <c r="A8" s="19" t="s">
        <v>25</v>
      </c>
      <c r="B8" s="8">
        <v>115</v>
      </c>
      <c r="C8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9" sqref="E29"/>
    </sheetView>
  </sheetViews>
  <sheetFormatPr baseColWidth="10" defaultRowHeight="12.75" x14ac:dyDescent="0.2"/>
  <cols>
    <col min="3" max="3" width="22.28515625" customWidth="1"/>
  </cols>
  <sheetData>
    <row r="1" spans="1:6" ht="14.25" x14ac:dyDescent="0.25">
      <c r="A1" s="18" t="s">
        <v>67</v>
      </c>
    </row>
    <row r="3" spans="1:6" x14ac:dyDescent="0.2">
      <c r="C3" s="8" t="s">
        <v>57</v>
      </c>
      <c r="D3" s="8">
        <v>150</v>
      </c>
    </row>
    <row r="4" spans="1:6" x14ac:dyDescent="0.2">
      <c r="C4" s="8" t="s">
        <v>68</v>
      </c>
      <c r="D4" s="8">
        <v>80</v>
      </c>
    </row>
    <row r="5" spans="1:6" x14ac:dyDescent="0.2">
      <c r="C5" s="7" t="s">
        <v>69</v>
      </c>
      <c r="D5" s="26"/>
    </row>
    <row r="6" spans="1:6" x14ac:dyDescent="0.2">
      <c r="C6" s="21"/>
      <c r="D6" s="21"/>
    </row>
    <row r="7" spans="1:6" ht="15.75" x14ac:dyDescent="0.3">
      <c r="C7" s="22" t="s">
        <v>70</v>
      </c>
      <c r="D7" s="26">
        <v>0.6</v>
      </c>
    </row>
    <row r="8" spans="1:6" x14ac:dyDescent="0.2">
      <c r="C8" s="7" t="s">
        <v>71</v>
      </c>
      <c r="D8" s="20"/>
    </row>
    <row r="10" spans="1:6" ht="15.75" x14ac:dyDescent="0.3">
      <c r="C10" s="8" t="s">
        <v>60</v>
      </c>
      <c r="D10" s="19">
        <v>0.05</v>
      </c>
      <c r="E10" s="19" t="s">
        <v>72</v>
      </c>
    </row>
    <row r="11" spans="1:6" ht="15.75" x14ac:dyDescent="0.3">
      <c r="C11" s="7" t="s">
        <v>147</v>
      </c>
      <c r="D11" s="23"/>
      <c r="E11" s="19" t="s">
        <v>73</v>
      </c>
      <c r="F11" s="24" t="str">
        <f>IF(ABS(D8)&lt;D11,"non rejet de H0","rejet de H0")</f>
        <v>rejet de H0</v>
      </c>
    </row>
    <row r="12" spans="1:6" x14ac:dyDescent="0.2">
      <c r="C12" s="27"/>
      <c r="D12" s="28"/>
      <c r="E12" s="29"/>
      <c r="F12" s="29"/>
    </row>
    <row r="13" spans="1:6" x14ac:dyDescent="0.2">
      <c r="C13" s="30" t="s">
        <v>74</v>
      </c>
      <c r="D13" s="23"/>
      <c r="E13" s="19"/>
      <c r="F13" s="29"/>
    </row>
    <row r="14" spans="1:6" ht="15.75" x14ac:dyDescent="0.3">
      <c r="C14" s="27" t="str">
        <f>IF(E14&gt;=9,"sont vérifiées","ne sont pas vérifiées")</f>
        <v>ne sont pas vérifiées</v>
      </c>
      <c r="D14" s="31" t="s">
        <v>75</v>
      </c>
      <c r="E14" s="19"/>
      <c r="F14" s="29"/>
    </row>
    <row r="15" spans="1:6" x14ac:dyDescent="0.2">
      <c r="C15" s="27"/>
      <c r="D15" s="28"/>
      <c r="E15" s="29"/>
      <c r="F15" s="29"/>
    </row>
    <row r="17" spans="1:5" x14ac:dyDescent="0.2">
      <c r="A17" s="18" t="s">
        <v>76</v>
      </c>
    </row>
    <row r="19" spans="1:5" x14ac:dyDescent="0.2">
      <c r="C19" s="8" t="s">
        <v>64</v>
      </c>
      <c r="D19" s="25"/>
    </row>
    <row r="20" spans="1:5" x14ac:dyDescent="0.2">
      <c r="C20" s="8" t="s">
        <v>65</v>
      </c>
      <c r="D20" s="25"/>
    </row>
    <row r="22" spans="1:5" x14ac:dyDescent="0.2">
      <c r="C22" s="30" t="s">
        <v>74</v>
      </c>
      <c r="D22" s="23"/>
      <c r="E22" s="19"/>
    </row>
    <row r="23" spans="1:5" x14ac:dyDescent="0.2">
      <c r="C23" s="27" t="str">
        <f>IF(E23&gt;=9,"sont vérifiées","ne sont pas vérifiées")</f>
        <v>ne sont pas vérifiées</v>
      </c>
      <c r="D23" s="31" t="s">
        <v>77</v>
      </c>
      <c r="E23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27" sqref="D27"/>
    </sheetView>
  </sheetViews>
  <sheetFormatPr baseColWidth="10" defaultRowHeight="12.75" x14ac:dyDescent="0.2"/>
  <cols>
    <col min="1" max="1" width="27.7109375" customWidth="1"/>
    <col min="2" max="3" width="10.140625" customWidth="1"/>
    <col min="4" max="4" width="29.85546875" customWidth="1"/>
    <col min="5" max="5" width="11.5703125" customWidth="1"/>
  </cols>
  <sheetData>
    <row r="1" spans="1:7" x14ac:dyDescent="0.2">
      <c r="A1" s="18" t="s">
        <v>105</v>
      </c>
    </row>
    <row r="3" spans="1:7" x14ac:dyDescent="0.2">
      <c r="A3" s="7" t="s">
        <v>98</v>
      </c>
      <c r="B3" s="8">
        <v>150</v>
      </c>
      <c r="C3" s="27"/>
      <c r="D3" s="7" t="s">
        <v>99</v>
      </c>
      <c r="E3" s="8">
        <v>288</v>
      </c>
    </row>
    <row r="4" spans="1:7" x14ac:dyDescent="0.2">
      <c r="A4" s="8" t="s">
        <v>68</v>
      </c>
      <c r="B4" s="8">
        <v>80</v>
      </c>
      <c r="C4" s="27"/>
      <c r="D4" s="8" t="s">
        <v>68</v>
      </c>
      <c r="E4" s="8">
        <v>140</v>
      </c>
    </row>
    <row r="5" spans="1:7" x14ac:dyDescent="0.2">
      <c r="A5" s="7" t="s">
        <v>100</v>
      </c>
      <c r="B5" s="26"/>
      <c r="C5" s="36"/>
      <c r="D5" s="7" t="s">
        <v>101</v>
      </c>
      <c r="E5" s="26"/>
    </row>
    <row r="6" spans="1:7" x14ac:dyDescent="0.2">
      <c r="D6" s="21"/>
      <c r="E6" s="21"/>
    </row>
    <row r="7" spans="1:7" x14ac:dyDescent="0.2">
      <c r="A7" s="7" t="s">
        <v>71</v>
      </c>
      <c r="B7" s="20"/>
      <c r="C7" s="9" t="s">
        <v>88</v>
      </c>
      <c r="D7" s="23"/>
    </row>
    <row r="9" spans="1:7" ht="15.75" x14ac:dyDescent="0.3">
      <c r="A9" s="8" t="s">
        <v>60</v>
      </c>
      <c r="B9" s="19">
        <v>0.05</v>
      </c>
      <c r="C9" s="35" t="s">
        <v>97</v>
      </c>
    </row>
    <row r="10" spans="1:7" ht="15.75" x14ac:dyDescent="0.3">
      <c r="A10" s="7" t="s">
        <v>147</v>
      </c>
      <c r="B10" s="23"/>
      <c r="C10" s="35" t="s">
        <v>102</v>
      </c>
      <c r="D10" s="24" t="str">
        <f>IF(ABS(B7)&lt;B10,"non rejet de H0","rejet de H0")</f>
        <v>rejet de H0</v>
      </c>
    </row>
    <row r="11" spans="1:7" x14ac:dyDescent="0.2">
      <c r="A11" s="47"/>
      <c r="B11" s="28"/>
      <c r="C11" s="37"/>
      <c r="D11" s="29"/>
    </row>
    <row r="12" spans="1:7" x14ac:dyDescent="0.2">
      <c r="A12" s="27"/>
      <c r="B12" s="28"/>
      <c r="C12" s="29"/>
      <c r="D12" s="29"/>
    </row>
    <row r="13" spans="1:7" x14ac:dyDescent="0.2">
      <c r="A13" s="30" t="s">
        <v>74</v>
      </c>
      <c r="B13" s="31" t="s">
        <v>103</v>
      </c>
      <c r="C13" s="19"/>
      <c r="D13" s="29"/>
    </row>
    <row r="14" spans="1:7" x14ac:dyDescent="0.2">
      <c r="A14" s="27" t="str">
        <f>IF(MIN(C13,C14)&gt;=9,"sont vérifiées","ne sont pas vérifiées")</f>
        <v>ne sont pas vérifiées</v>
      </c>
      <c r="B14" s="31" t="s">
        <v>104</v>
      </c>
      <c r="C14" s="19"/>
      <c r="D14" s="29"/>
      <c r="F14" s="29"/>
      <c r="G14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F34" sqref="F34"/>
    </sheetView>
  </sheetViews>
  <sheetFormatPr baseColWidth="10" defaultRowHeight="12.75" x14ac:dyDescent="0.2"/>
  <sheetData>
    <row r="1" spans="1:3" x14ac:dyDescent="0.2">
      <c r="A1" s="19" t="s">
        <v>49</v>
      </c>
      <c r="B1" s="19" t="s">
        <v>50</v>
      </c>
      <c r="C1" s="19" t="s">
        <v>51</v>
      </c>
    </row>
    <row r="2" spans="1:3" x14ac:dyDescent="0.2">
      <c r="A2" s="8">
        <v>63.9</v>
      </c>
      <c r="B2" s="8">
        <v>70.5</v>
      </c>
      <c r="C2" s="8">
        <v>62.7</v>
      </c>
    </row>
    <row r="3" spans="1:3" x14ac:dyDescent="0.2">
      <c r="A3" s="8">
        <v>75.400000000000006</v>
      </c>
      <c r="B3" s="8">
        <v>58.1</v>
      </c>
      <c r="C3" s="8">
        <v>66.099999999999994</v>
      </c>
    </row>
    <row r="4" spans="1:3" x14ac:dyDescent="0.2">
      <c r="A4" s="8">
        <v>81.8</v>
      </c>
      <c r="B4" s="8">
        <v>80</v>
      </c>
      <c r="C4" s="8">
        <v>72.8</v>
      </c>
    </row>
    <row r="5" spans="1:3" x14ac:dyDescent="0.2">
      <c r="A5" s="8">
        <v>79.2</v>
      </c>
      <c r="B5" s="8">
        <v>73.400000000000006</v>
      </c>
      <c r="C5" s="8">
        <v>68.3</v>
      </c>
    </row>
    <row r="6" spans="1:3" x14ac:dyDescent="0.2">
      <c r="A6" s="8">
        <v>76.8</v>
      </c>
      <c r="B6" s="8">
        <v>55.1</v>
      </c>
      <c r="C6" s="8">
        <v>57.8</v>
      </c>
    </row>
    <row r="7" spans="1:3" x14ac:dyDescent="0.2">
      <c r="A7" s="8">
        <v>73.599999999999994</v>
      </c>
      <c r="B7" s="8">
        <v>56.3</v>
      </c>
      <c r="C7" s="8">
        <v>65.8</v>
      </c>
    </row>
    <row r="8" spans="1:3" x14ac:dyDescent="0.2">
      <c r="A8" s="8">
        <v>75.8</v>
      </c>
      <c r="B8" s="8">
        <v>55.5</v>
      </c>
      <c r="C8" s="8">
        <v>57.7</v>
      </c>
    </row>
    <row r="9" spans="1:3" x14ac:dyDescent="0.2">
      <c r="A9" s="8">
        <v>85.4</v>
      </c>
      <c r="B9" s="8">
        <v>73.2</v>
      </c>
      <c r="C9" s="8">
        <v>68.3</v>
      </c>
    </row>
    <row r="10" spans="1:3" x14ac:dyDescent="0.2">
      <c r="A10" s="8">
        <v>75.099999999999994</v>
      </c>
      <c r="B10" s="8">
        <v>67.599999999999994</v>
      </c>
      <c r="C10" s="8">
        <v>56.2</v>
      </c>
    </row>
    <row r="11" spans="1:3" x14ac:dyDescent="0.2">
      <c r="A11" s="8">
        <v>63.2</v>
      </c>
      <c r="B11" s="8">
        <v>70.599999999999994</v>
      </c>
      <c r="C11" s="8">
        <v>63.4</v>
      </c>
    </row>
    <row r="12" spans="1:3" x14ac:dyDescent="0.2">
      <c r="A12" s="8">
        <v>72</v>
      </c>
      <c r="B12" s="8">
        <v>56.9</v>
      </c>
      <c r="C12" s="8">
        <v>70.7</v>
      </c>
    </row>
    <row r="13" spans="1:3" x14ac:dyDescent="0.2">
      <c r="A13" s="8">
        <v>57.7</v>
      </c>
      <c r="B13" s="8">
        <v>65.3</v>
      </c>
      <c r="C13" s="8">
        <v>62.4</v>
      </c>
    </row>
    <row r="14" spans="1:3" x14ac:dyDescent="0.2">
      <c r="A14" s="8">
        <v>64.5</v>
      </c>
      <c r="B14" s="8">
        <v>66.2</v>
      </c>
      <c r="C14" s="8">
        <v>59.4</v>
      </c>
    </row>
    <row r="15" spans="1:3" x14ac:dyDescent="0.2">
      <c r="A15" s="8">
        <v>64.2</v>
      </c>
      <c r="B15" s="8">
        <v>67</v>
      </c>
      <c r="C15" s="8">
        <v>55.2</v>
      </c>
    </row>
    <row r="16" spans="1:3" x14ac:dyDescent="0.2">
      <c r="A16" s="8">
        <v>76.5</v>
      </c>
      <c r="B16" s="8">
        <v>65.599999999999994</v>
      </c>
      <c r="C16" s="8">
        <v>70.599999999999994</v>
      </c>
    </row>
    <row r="17" spans="1:3" x14ac:dyDescent="0.2">
      <c r="A17" s="8">
        <v>72.599999999999994</v>
      </c>
      <c r="B17" s="8">
        <v>67.2</v>
      </c>
      <c r="C17" s="8">
        <v>72.3</v>
      </c>
    </row>
    <row r="18" spans="1:3" x14ac:dyDescent="0.2">
      <c r="A18" s="8">
        <v>68.5</v>
      </c>
      <c r="B18" s="8">
        <v>63.7</v>
      </c>
      <c r="C18" s="8">
        <v>62</v>
      </c>
    </row>
    <row r="19" spans="1:3" x14ac:dyDescent="0.2">
      <c r="A19" s="8">
        <v>73.400000000000006</v>
      </c>
      <c r="B19" s="8">
        <v>63.9</v>
      </c>
      <c r="C19" s="8">
        <v>73.5</v>
      </c>
    </row>
    <row r="20" spans="1:3" x14ac:dyDescent="0.2">
      <c r="A20" s="8">
        <v>61.7</v>
      </c>
      <c r="B20" s="8">
        <v>63.2</v>
      </c>
      <c r="C20" s="8">
        <v>66.599999999999994</v>
      </c>
    </row>
    <row r="21" spans="1:3" x14ac:dyDescent="0.2">
      <c r="A21" s="8">
        <v>64.599999999999994</v>
      </c>
      <c r="B21" s="8">
        <v>75.3</v>
      </c>
      <c r="C21" s="8">
        <v>60.6</v>
      </c>
    </row>
    <row r="22" spans="1:3" x14ac:dyDescent="0.2">
      <c r="A22" s="8">
        <v>62.6</v>
      </c>
      <c r="B22" s="8">
        <v>65.400000000000006</v>
      </c>
      <c r="C22" s="8">
        <v>70.5</v>
      </c>
    </row>
    <row r="23" spans="1:3" x14ac:dyDescent="0.2">
      <c r="A23" s="8">
        <v>58.9</v>
      </c>
      <c r="B23" s="8">
        <v>55</v>
      </c>
      <c r="C23" s="8">
        <v>58.7</v>
      </c>
    </row>
    <row r="24" spans="1:3" x14ac:dyDescent="0.2">
      <c r="A24" s="8">
        <v>91.8</v>
      </c>
      <c r="B24" s="8">
        <v>76.400000000000006</v>
      </c>
      <c r="C24" s="8">
        <v>66.599999999999994</v>
      </c>
    </row>
    <row r="25" spans="1:3" x14ac:dyDescent="0.2">
      <c r="A25" s="8">
        <v>64.3</v>
      </c>
      <c r="B25" s="8">
        <v>66.400000000000006</v>
      </c>
      <c r="C25" s="8">
        <v>73.2</v>
      </c>
    </row>
    <row r="26" spans="1:3" x14ac:dyDescent="0.2">
      <c r="A26" s="8">
        <v>56.3</v>
      </c>
      <c r="B26" s="8">
        <v>70.599999999999994</v>
      </c>
      <c r="C26" s="8">
        <v>67.8</v>
      </c>
    </row>
    <row r="27" spans="1:3" x14ac:dyDescent="0.2">
      <c r="A27" s="8">
        <v>77.599999999999994</v>
      </c>
      <c r="B27" s="8">
        <v>64.599999999999994</v>
      </c>
      <c r="C27" s="8">
        <v>63.7</v>
      </c>
    </row>
    <row r="28" spans="1:3" x14ac:dyDescent="0.2">
      <c r="A28" s="8">
        <v>70.599999999999994</v>
      </c>
      <c r="B28" s="8">
        <v>60.9</v>
      </c>
      <c r="C28" s="8">
        <v>72.900000000000006</v>
      </c>
    </row>
    <row r="29" spans="1:3" x14ac:dyDescent="0.2">
      <c r="A29" s="8">
        <v>47</v>
      </c>
      <c r="B29" s="8">
        <v>68.7</v>
      </c>
      <c r="C29" s="8">
        <v>62.3</v>
      </c>
    </row>
    <row r="30" spans="1:3" x14ac:dyDescent="0.2">
      <c r="A30" s="8">
        <v>59</v>
      </c>
      <c r="B30" s="8">
        <v>59.7</v>
      </c>
      <c r="C30" s="8">
        <v>67.599999999999994</v>
      </c>
    </row>
    <row r="31" spans="1:3" x14ac:dyDescent="0.2">
      <c r="A31" s="8">
        <v>76.3</v>
      </c>
      <c r="B31" s="8">
        <v>81.8</v>
      </c>
      <c r="C31" s="8">
        <v>64.8</v>
      </c>
    </row>
    <row r="32" spans="1:3" x14ac:dyDescent="0.2">
      <c r="A32" s="8">
        <v>68.599999999999994</v>
      </c>
      <c r="B32" s="8">
        <v>67.3</v>
      </c>
      <c r="C32" s="8">
        <v>71.3</v>
      </c>
    </row>
    <row r="33" spans="1:4" x14ac:dyDescent="0.2">
      <c r="A33" s="8">
        <v>76.099999999999994</v>
      </c>
      <c r="B33" s="8">
        <v>72.5</v>
      </c>
      <c r="C33" s="8">
        <v>68.599999999999994</v>
      </c>
    </row>
    <row r="34" spans="1:4" x14ac:dyDescent="0.2">
      <c r="A34" s="8">
        <v>65.2</v>
      </c>
      <c r="B34" s="8">
        <v>67.099999999999994</v>
      </c>
      <c r="C34" s="8">
        <v>59.9</v>
      </c>
    </row>
    <row r="35" spans="1:4" x14ac:dyDescent="0.2">
      <c r="A35" s="8">
        <v>69.8</v>
      </c>
      <c r="B35" s="8">
        <v>68</v>
      </c>
      <c r="C35" s="8">
        <v>70.7</v>
      </c>
    </row>
    <row r="36" spans="1:4" x14ac:dyDescent="0.2">
      <c r="A36" s="8">
        <v>57.5</v>
      </c>
      <c r="B36" s="8">
        <v>65.8</v>
      </c>
      <c r="C36" s="8">
        <v>54.2</v>
      </c>
    </row>
    <row r="38" spans="1:4" x14ac:dyDescent="0.2">
      <c r="A38" s="26"/>
      <c r="B38" s="26"/>
      <c r="C38" s="26"/>
      <c r="D38" s="41" t="s">
        <v>27</v>
      </c>
    </row>
    <row r="39" spans="1:4" x14ac:dyDescent="0.2">
      <c r="A39" s="26"/>
      <c r="B39" s="26"/>
      <c r="C39" s="26"/>
      <c r="D39" s="41" t="s">
        <v>139</v>
      </c>
    </row>
    <row r="40" spans="1:4" x14ac:dyDescent="0.2">
      <c r="A40" s="26"/>
      <c r="B40" s="26"/>
      <c r="C40" s="26"/>
      <c r="D40" s="41" t="s">
        <v>134</v>
      </c>
    </row>
    <row r="42" spans="1:4" x14ac:dyDescent="0.2">
      <c r="A42" s="7" t="s">
        <v>135</v>
      </c>
      <c r="B42" s="44"/>
      <c r="C42" s="43"/>
      <c r="D42" s="42" t="s">
        <v>88</v>
      </c>
    </row>
    <row r="43" spans="1:4" x14ac:dyDescent="0.2">
      <c r="A43" s="7" t="s">
        <v>136</v>
      </c>
      <c r="B43" s="44"/>
      <c r="C43" s="43"/>
      <c r="D43" s="42" t="s">
        <v>88</v>
      </c>
    </row>
    <row r="44" spans="1:4" x14ac:dyDescent="0.2">
      <c r="A44" s="7" t="s">
        <v>137</v>
      </c>
      <c r="B44" s="44"/>
      <c r="C44" s="43"/>
      <c r="D44" s="42" t="s">
        <v>88</v>
      </c>
    </row>
    <row r="46" spans="1:4" x14ac:dyDescent="0.2">
      <c r="A46" s="7" t="s">
        <v>138</v>
      </c>
      <c r="B46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3</vt:i4>
      </vt:variant>
    </vt:vector>
  </HeadingPairs>
  <TitlesOfParts>
    <vt:vector size="17" baseType="lpstr">
      <vt:lpstr>Exo1</vt:lpstr>
      <vt:lpstr>Exo2</vt:lpstr>
      <vt:lpstr>LoiStat</vt:lpstr>
      <vt:lpstr>Exo3</vt:lpstr>
      <vt:lpstr>Exo3bis</vt:lpstr>
      <vt:lpstr>Exo4</vt:lpstr>
      <vt:lpstr>Exo4bis</vt:lpstr>
      <vt:lpstr>Exo4ter</vt:lpstr>
      <vt:lpstr>Exo5</vt:lpstr>
      <vt:lpstr>Exo5bis</vt:lpstr>
      <vt:lpstr>Exo6</vt:lpstr>
      <vt:lpstr>X2a</vt:lpstr>
      <vt:lpstr>X2b</vt:lpstr>
      <vt:lpstr>X2c</vt:lpstr>
      <vt:lpstr>'Exo1'!ess</vt:lpstr>
      <vt:lpstr>'Exo1'!ess_1</vt:lpstr>
      <vt:lpstr>'Exo1'!ess_2</vt:lpstr>
    </vt:vector>
  </TitlesOfParts>
  <Company>INSA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neyran</dc:creator>
  <cp:lastModifiedBy>GAMAIN Antoine Ext OWF/DSO</cp:lastModifiedBy>
  <dcterms:created xsi:type="dcterms:W3CDTF">2007-07-17T12:52:47Z</dcterms:created>
  <dcterms:modified xsi:type="dcterms:W3CDTF">2019-05-22T06:53:09Z</dcterms:modified>
</cp:coreProperties>
</file>